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275BF13B-C380-431E-A4A7-8FCA806082FD}" xr6:coauthVersionLast="47" xr6:coauthVersionMax="47" xr10:uidLastSave="{00000000-0000-0000-0000-000000000000}"/>
  <bookViews>
    <workbookView xWindow="-120" yWindow="-120" windowWidth="29040" windowHeight="15225" tabRatio="930" xr2:uid="{EEFA7D9B-AA68-4708-BCD0-D60E13413EBD}"/>
  </bookViews>
  <sheets>
    <sheet name="0831" sheetId="383" r:id="rId1"/>
    <sheet name="0831(18度C)" sheetId="384" r:id="rId2"/>
    <sheet name="0831(4度C)" sheetId="385" r:id="rId3"/>
    <sheet name="0830" sheetId="380" r:id="rId4"/>
    <sheet name="0830(18度C)" sheetId="381" r:id="rId5"/>
    <sheet name="0830(4度C)" sheetId="382" r:id="rId6"/>
    <sheet name="0829" sheetId="377" r:id="rId7"/>
    <sheet name="0829(18度C)" sheetId="378" r:id="rId8"/>
    <sheet name="0829(4度C)" sheetId="379" r:id="rId9"/>
    <sheet name="0828" sheetId="374" r:id="rId10"/>
    <sheet name="0828(18度C)" sheetId="375" r:id="rId11"/>
    <sheet name="0828(4度C)" sheetId="376" r:id="rId12"/>
    <sheet name="0827" sheetId="371" r:id="rId13"/>
    <sheet name="0827(18度C)" sheetId="372" r:id="rId14"/>
    <sheet name="0827(4度C)" sheetId="373" r:id="rId15"/>
    <sheet name="0826" sheetId="368" r:id="rId16"/>
    <sheet name="0826(18度C)" sheetId="369" r:id="rId17"/>
    <sheet name="0826(4度C)" sheetId="370" r:id="rId18"/>
    <sheet name="0825" sheetId="365" r:id="rId19"/>
    <sheet name="0825(18度C)" sheetId="366" r:id="rId20"/>
    <sheet name="0825(4度C)" sheetId="367" r:id="rId21"/>
    <sheet name="0824" sheetId="362" r:id="rId22"/>
    <sheet name="0824(18度C)" sheetId="363" r:id="rId23"/>
    <sheet name="0824(4度C)" sheetId="364" r:id="rId24"/>
    <sheet name="0823" sheetId="359" r:id="rId25"/>
    <sheet name="0823(18度C)" sheetId="360" r:id="rId26"/>
    <sheet name="0823(4度C)" sheetId="361" r:id="rId27"/>
    <sheet name="0822" sheetId="356" r:id="rId28"/>
    <sheet name="0822(18度C)" sheetId="357" r:id="rId29"/>
    <sheet name="0822(4度C)" sheetId="358" r:id="rId30"/>
    <sheet name="0821" sheetId="353" r:id="rId31"/>
    <sheet name="0821(18度C)" sheetId="354" r:id="rId32"/>
    <sheet name="0821(4度C)" sheetId="355" r:id="rId33"/>
    <sheet name="0820" sheetId="350" r:id="rId34"/>
    <sheet name="0820(18度C)" sheetId="351" r:id="rId35"/>
    <sheet name="0820(4度C)" sheetId="352" r:id="rId36"/>
    <sheet name="0819" sheetId="347" r:id="rId37"/>
    <sheet name="0819(18度C)" sheetId="348" r:id="rId38"/>
    <sheet name="0819(4度C)" sheetId="349" r:id="rId39"/>
    <sheet name="0818" sheetId="344" r:id="rId40"/>
    <sheet name="0818(18度C)" sheetId="345" r:id="rId41"/>
    <sheet name="0818(4度C)" sheetId="346" r:id="rId42"/>
    <sheet name="0817" sheetId="341" r:id="rId43"/>
    <sheet name="0817(18度C)" sheetId="342" r:id="rId44"/>
    <sheet name="0817(4度C)" sheetId="343" r:id="rId45"/>
    <sheet name="0816" sheetId="338" r:id="rId46"/>
    <sheet name="0816(18度C)" sheetId="339" r:id="rId47"/>
    <sheet name="0816(4度C)" sheetId="340" r:id="rId48"/>
    <sheet name="0815" sheetId="335" r:id="rId49"/>
    <sheet name="0815(18度C)" sheetId="336" r:id="rId50"/>
    <sheet name="0815(4度C)" sheetId="337" r:id="rId51"/>
    <sheet name="0814" sheetId="332" r:id="rId52"/>
    <sheet name="0814(18度C)" sheetId="333" r:id="rId53"/>
    <sheet name="0814(4度C)" sheetId="334" r:id="rId54"/>
    <sheet name="0813" sheetId="329" r:id="rId55"/>
    <sheet name="0813(18度C)" sheetId="330" r:id="rId56"/>
    <sheet name="0813(4度C)" sheetId="331" r:id="rId57"/>
    <sheet name="0812" sheetId="326" r:id="rId58"/>
    <sheet name="0812(18度C)" sheetId="327" r:id="rId59"/>
    <sheet name="0812(4度C)" sheetId="328" r:id="rId60"/>
    <sheet name="0811" sheetId="323" r:id="rId61"/>
    <sheet name="0811(18度C)" sheetId="324" r:id="rId62"/>
    <sheet name="0811(4度C)" sheetId="325" r:id="rId63"/>
    <sheet name="0810" sheetId="320" r:id="rId64"/>
    <sheet name="0810(18度C)" sheetId="321" r:id="rId65"/>
    <sheet name="0810(4度C)" sheetId="322" r:id="rId66"/>
    <sheet name="0809" sheetId="317" r:id="rId67"/>
    <sheet name="0809(18度C)" sheetId="318" r:id="rId68"/>
    <sheet name="0809(4度C)" sheetId="319" r:id="rId69"/>
    <sheet name="0808" sheetId="314" r:id="rId70"/>
    <sheet name="0808(18度C)" sheetId="315" r:id="rId71"/>
    <sheet name="0808(4度C)" sheetId="316" r:id="rId72"/>
    <sheet name="0807" sheetId="311" r:id="rId73"/>
    <sheet name="0807(18度C)" sheetId="312" r:id="rId74"/>
    <sheet name="0807(4度C)" sheetId="313" r:id="rId75"/>
    <sheet name="0806" sheetId="308" r:id="rId76"/>
    <sheet name="0806(18度C)" sheetId="309" r:id="rId77"/>
    <sheet name="0806(4度C)" sheetId="310" r:id="rId78"/>
    <sheet name="0805" sheetId="305" r:id="rId79"/>
    <sheet name="0805(18度C)" sheetId="306" r:id="rId80"/>
    <sheet name="0805(4度C)" sheetId="307" r:id="rId81"/>
    <sheet name="0804" sheetId="302" r:id="rId82"/>
    <sheet name="0804(18度C)" sheetId="303" r:id="rId83"/>
    <sheet name="0804(4度C)" sheetId="304" r:id="rId84"/>
    <sheet name="0803" sheetId="299" r:id="rId85"/>
    <sheet name="0803(18度C)" sheetId="300" r:id="rId86"/>
    <sheet name="0803(4度C)" sheetId="301" r:id="rId87"/>
    <sheet name="0802" sheetId="296" r:id="rId88"/>
    <sheet name="0802(18度C)" sheetId="297" r:id="rId89"/>
    <sheet name="0802(4度C)" sheetId="298" r:id="rId90"/>
    <sheet name="0801" sheetId="293" r:id="rId91"/>
    <sheet name="0801(18度C)" sheetId="294" r:id="rId92"/>
    <sheet name="0801(4度C)" sheetId="295" r:id="rId93"/>
  </sheets>
  <definedNames>
    <definedName name="_xlnm._FilterDatabase" localSheetId="91" hidden="1">'0801(18度C)'!$A$4:$AC$242</definedName>
    <definedName name="_xlnm._FilterDatabase" localSheetId="92" hidden="1">'0801(4度C)'!$A$4:$AC$157</definedName>
    <definedName name="_xlnm._FilterDatabase" localSheetId="88" hidden="1">'0802(18度C)'!$A$4:$AQ$242</definedName>
    <definedName name="_xlnm._FilterDatabase" localSheetId="89" hidden="1">'0802(4度C)'!$A$4:$AQ$157</definedName>
    <definedName name="_xlnm._FilterDatabase" localSheetId="85" hidden="1">'0803(18度C)'!$A$4:$AQ$242</definedName>
    <definedName name="_xlnm._FilterDatabase" localSheetId="86" hidden="1">'0803(4度C)'!$A$4:$AQ$157</definedName>
    <definedName name="_xlnm._FilterDatabase" localSheetId="82" hidden="1">'0804(18度C)'!$A$4:$AQ$242</definedName>
    <definedName name="_xlnm._FilterDatabase" localSheetId="83" hidden="1">'0804(4度C)'!$A$4:$AQ$157</definedName>
    <definedName name="_xlnm._FilterDatabase" localSheetId="79" hidden="1">'0805(18度C)'!$A$4:$AQ$242</definedName>
    <definedName name="_xlnm._FilterDatabase" localSheetId="80" hidden="1">'0805(4度C)'!$A$4:$AQ$157</definedName>
    <definedName name="_xlnm._FilterDatabase" localSheetId="76" hidden="1">'0806(18度C)'!$A$4:$AQ$242</definedName>
    <definedName name="_xlnm._FilterDatabase" localSheetId="77" hidden="1">'0806(4度C)'!$A$4:$AQ$157</definedName>
    <definedName name="_xlnm._FilterDatabase" localSheetId="73" hidden="1">'0807(18度C)'!$A$4:$AQ$242</definedName>
    <definedName name="_xlnm._FilterDatabase" localSheetId="74" hidden="1">'0807(4度C)'!$A$4:$AQ$157</definedName>
    <definedName name="_xlnm._FilterDatabase" localSheetId="70" hidden="1">'0808(18度C)'!$A$4:$AQ$242</definedName>
    <definedName name="_xlnm._FilterDatabase" localSheetId="71" hidden="1">'0808(4度C)'!$A$4:$AQ$157</definedName>
    <definedName name="_xlnm._FilterDatabase" localSheetId="67" hidden="1">'0809(18度C)'!$A$4:$AQ$242</definedName>
    <definedName name="_xlnm._FilterDatabase" localSheetId="68" hidden="1">'0809(4度C)'!$A$4:$AQ$157</definedName>
    <definedName name="_xlnm._FilterDatabase" localSheetId="64" hidden="1">'0810(18度C)'!$A$4:$AQ$242</definedName>
    <definedName name="_xlnm._FilterDatabase" localSheetId="65" hidden="1">'0810(4度C)'!$A$4:$AQ$157</definedName>
    <definedName name="_xlnm._FilterDatabase" localSheetId="61" hidden="1">'0811(18度C)'!$A$4:$AQ$242</definedName>
    <definedName name="_xlnm._FilterDatabase" localSheetId="62" hidden="1">'0811(4度C)'!$A$4:$AQ$157</definedName>
    <definedName name="_xlnm._FilterDatabase" localSheetId="58" hidden="1">'0812(18度C)'!$A$4:$AQ$242</definedName>
    <definedName name="_xlnm._FilterDatabase" localSheetId="59" hidden="1">'0812(4度C)'!$A$4:$AQ$157</definedName>
    <definedName name="_xlnm._FilterDatabase" localSheetId="55" hidden="1">'0813(18度C)'!$A$4:$AQ$225</definedName>
    <definedName name="_xlnm._FilterDatabase" localSheetId="56" hidden="1">'0813(4度C)'!$A$4:$AQ$157</definedName>
    <definedName name="_xlnm._FilterDatabase" localSheetId="52" hidden="1">'0814(18度C)'!$A$4:$AQ$242</definedName>
    <definedName name="_xlnm._FilterDatabase" localSheetId="53" hidden="1">'0814(4度C)'!$A$4:$AQ$157</definedName>
    <definedName name="_xlnm._FilterDatabase" localSheetId="49" hidden="1">'0815(18度C)'!$A$4:$AQ$242</definedName>
    <definedName name="_xlnm._FilterDatabase" localSheetId="50" hidden="1">'0815(4度C)'!$A$4:$AQ$157</definedName>
    <definedName name="_xlnm._FilterDatabase" localSheetId="46" hidden="1">'0816(18度C)'!$A$4:$AQ$242</definedName>
    <definedName name="_xlnm._FilterDatabase" localSheetId="47" hidden="1">'0816(4度C)'!$A$4:$AQ$157</definedName>
    <definedName name="_xlnm._FilterDatabase" localSheetId="43" hidden="1">'0817(18度C)'!$A$4:$AY$4</definedName>
    <definedName name="_xlnm._FilterDatabase" localSheetId="44" hidden="1">'0817(4度C)'!$A$4:$AY$4</definedName>
    <definedName name="_xlnm._FilterDatabase" localSheetId="40" hidden="1">'0818(18度C)'!$A$4:$AQ$242</definedName>
    <definedName name="_xlnm._FilterDatabase" localSheetId="41" hidden="1">'0818(4度C)'!$A$4:$AQ$157</definedName>
    <definedName name="_xlnm._FilterDatabase" localSheetId="37" hidden="1">'0819(18度C)'!$A$4:$AQ$225</definedName>
    <definedName name="_xlnm._FilterDatabase" localSheetId="38" hidden="1">'0819(4度C)'!$A$4:$AQ$157</definedName>
    <definedName name="_xlnm._FilterDatabase" localSheetId="34" hidden="1">'0820(18度C)'!$A$4:$AQ$225</definedName>
    <definedName name="_xlnm._FilterDatabase" localSheetId="35" hidden="1">'0820(4度C)'!$A$4:$AQ$157</definedName>
    <definedName name="_xlnm._FilterDatabase" localSheetId="31" hidden="1">'0821(18度C)'!$A$4:$AQ$4</definedName>
    <definedName name="_xlnm._FilterDatabase" localSheetId="32" hidden="1">'0821(4度C)'!$A$4:$AQ$4</definedName>
    <definedName name="_xlnm._FilterDatabase" localSheetId="28" hidden="1">'0822(18度C)'!$A$4:$AQ$225</definedName>
    <definedName name="_xlnm._FilterDatabase" localSheetId="29" hidden="1">'0822(4度C)'!$A$4:$AQ$157</definedName>
    <definedName name="_xlnm._FilterDatabase" localSheetId="25" hidden="1">'0823(18度C)'!$A$4:$AQ$225</definedName>
    <definedName name="_xlnm._FilterDatabase" localSheetId="26" hidden="1">'0823(4度C)'!$A$4:$AQ$157</definedName>
    <definedName name="_xlnm._FilterDatabase" localSheetId="22" hidden="1">'0824(18度C)'!$A$4:$AQ$225</definedName>
    <definedName name="_xlnm._FilterDatabase" localSheetId="23" hidden="1">'0824(4度C)'!$A$4:$AQ$157</definedName>
    <definedName name="_xlnm._FilterDatabase" localSheetId="19" hidden="1">'0825(18度C)'!$A$4:$AQ$225</definedName>
    <definedName name="_xlnm._FilterDatabase" localSheetId="20" hidden="1">'0825(4度C)'!$A$4:$AQ$157</definedName>
    <definedName name="_xlnm._FilterDatabase" localSheetId="16" hidden="1">'0826(18度C)'!$A$4:$AQ$225</definedName>
    <definedName name="_xlnm._FilterDatabase" localSheetId="17" hidden="1">'0826(4度C)'!$A$4:$AQ$157</definedName>
    <definedName name="_xlnm._FilterDatabase" localSheetId="13" hidden="1">'0827(18度C)'!$A$4:$AQ$225</definedName>
    <definedName name="_xlnm._FilterDatabase" localSheetId="14" hidden="1">'0827(4度C)'!$A$4:$AQ$157</definedName>
    <definedName name="_xlnm._FilterDatabase" localSheetId="10" hidden="1">'0828(18度C)'!$A$4:$AQ$225</definedName>
    <definedName name="_xlnm._FilterDatabase" localSheetId="11" hidden="1">'0828(4度C)'!$A$4:$AQ$157</definedName>
    <definedName name="_xlnm._FilterDatabase" localSheetId="7" hidden="1">'0829(18度C)'!$A$4:$AQ$225</definedName>
    <definedName name="_xlnm._FilterDatabase" localSheetId="8" hidden="1">'0829(4度C)'!$A$4:$AQ$157</definedName>
    <definedName name="_xlnm._FilterDatabase" localSheetId="4" hidden="1">'0830(18度C)'!$A$4:$AQ$225</definedName>
    <definedName name="_xlnm._FilterDatabase" localSheetId="5" hidden="1">'0830(4度C)'!$A$4:$AQ$157</definedName>
    <definedName name="_xlnm._FilterDatabase" localSheetId="1" hidden="1">'0831(18度C)'!$A$4:$AQ$242</definedName>
    <definedName name="_xlnm._FilterDatabase" localSheetId="2" hidden="1">'0831(4度C)'!$A$4:$AQ$157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7" i="385" l="1"/>
  <c r="S157" i="385"/>
  <c r="L157" i="385"/>
  <c r="O157" i="385" s="1"/>
  <c r="J157" i="385"/>
  <c r="K157" i="385" s="1"/>
  <c r="I157" i="385"/>
  <c r="O143" i="385"/>
  <c r="M143" i="385"/>
  <c r="AB143" i="385" s="1"/>
  <c r="K143" i="385"/>
  <c r="G143" i="385"/>
  <c r="AB142" i="385"/>
  <c r="AA142" i="385"/>
  <c r="O142" i="385"/>
  <c r="N142" i="385"/>
  <c r="Q142" i="385" s="1"/>
  <c r="M142" i="385"/>
  <c r="K142" i="385"/>
  <c r="G142" i="385"/>
  <c r="O141" i="385"/>
  <c r="M141" i="385"/>
  <c r="N141" i="385" s="1"/>
  <c r="K141" i="385"/>
  <c r="G141" i="385"/>
  <c r="AA140" i="385"/>
  <c r="T140" i="385"/>
  <c r="S140" i="385"/>
  <c r="M140" i="385"/>
  <c r="N140" i="385" s="1"/>
  <c r="L140" i="385"/>
  <c r="O140" i="385" s="1"/>
  <c r="J140" i="385"/>
  <c r="K140" i="385" s="1"/>
  <c r="I140" i="385"/>
  <c r="AB125" i="385"/>
  <c r="AA125" i="385"/>
  <c r="Q125" i="385"/>
  <c r="O125" i="385"/>
  <c r="N125" i="385"/>
  <c r="M125" i="385"/>
  <c r="K125" i="385"/>
  <c r="P125" i="385" s="1"/>
  <c r="G125" i="385"/>
  <c r="O124" i="385"/>
  <c r="N124" i="385"/>
  <c r="Q124" i="385" s="1"/>
  <c r="M124" i="385"/>
  <c r="AB124" i="385" s="1"/>
  <c r="K124" i="385"/>
  <c r="G124" i="385"/>
  <c r="T123" i="385"/>
  <c r="S123" i="385"/>
  <c r="L123" i="385"/>
  <c r="J123" i="385"/>
  <c r="K123" i="385" s="1"/>
  <c r="I123" i="385"/>
  <c r="O123" i="385" s="1"/>
  <c r="AA111" i="385"/>
  <c r="P111" i="385"/>
  <c r="O111" i="385"/>
  <c r="N111" i="385"/>
  <c r="Q111" i="385" s="1"/>
  <c r="M111" i="385"/>
  <c r="AB111" i="385" s="1"/>
  <c r="K111" i="385"/>
  <c r="G111" i="385"/>
  <c r="O110" i="385"/>
  <c r="M110" i="385"/>
  <c r="AB110" i="385" s="1"/>
  <c r="K110" i="385"/>
  <c r="G110" i="385"/>
  <c r="AB109" i="385"/>
  <c r="AA109" i="385"/>
  <c r="O109" i="385"/>
  <c r="N109" i="385"/>
  <c r="Q109" i="385" s="1"/>
  <c r="M109" i="385"/>
  <c r="K109" i="385"/>
  <c r="G109" i="385"/>
  <c r="AB108" i="385"/>
  <c r="AA108" i="385"/>
  <c r="O108" i="385"/>
  <c r="N108" i="385"/>
  <c r="P108" i="385" s="1"/>
  <c r="M108" i="385"/>
  <c r="K108" i="385"/>
  <c r="Q108" i="385" s="1"/>
  <c r="G108" i="385"/>
  <c r="O107" i="385"/>
  <c r="N107" i="385"/>
  <c r="Q107" i="385" s="1"/>
  <c r="M107" i="385"/>
  <c r="AB107" i="385" s="1"/>
  <c r="K107" i="385"/>
  <c r="G107" i="385"/>
  <c r="T106" i="385"/>
  <c r="S106" i="385"/>
  <c r="L106" i="385"/>
  <c r="J106" i="385"/>
  <c r="K106" i="385" s="1"/>
  <c r="I106" i="385"/>
  <c r="O106" i="385" s="1"/>
  <c r="AA93" i="385"/>
  <c r="P93" i="385"/>
  <c r="O93" i="385"/>
  <c r="N93" i="385"/>
  <c r="Q93" i="385" s="1"/>
  <c r="M93" i="385"/>
  <c r="AB93" i="385" s="1"/>
  <c r="K93" i="385"/>
  <c r="G93" i="385"/>
  <c r="O92" i="385"/>
  <c r="M92" i="385"/>
  <c r="AB92" i="385" s="1"/>
  <c r="K92" i="385"/>
  <c r="G92" i="385"/>
  <c r="AB91" i="385"/>
  <c r="AA91" i="385"/>
  <c r="O91" i="385"/>
  <c r="N91" i="385"/>
  <c r="Q91" i="385" s="1"/>
  <c r="M91" i="385"/>
  <c r="K91" i="385"/>
  <c r="G91" i="385"/>
  <c r="O90" i="385"/>
  <c r="M90" i="385"/>
  <c r="N90" i="385" s="1"/>
  <c r="K90" i="385"/>
  <c r="G90" i="385"/>
  <c r="T89" i="385"/>
  <c r="S89" i="385"/>
  <c r="L89" i="385"/>
  <c r="O89" i="385" s="1"/>
  <c r="J89" i="385"/>
  <c r="K89" i="385" s="1"/>
  <c r="I89" i="385"/>
  <c r="AB81" i="385"/>
  <c r="AA81" i="385"/>
  <c r="O81" i="385"/>
  <c r="N81" i="385"/>
  <c r="P81" i="385" s="1"/>
  <c r="M81" i="385"/>
  <c r="K81" i="385"/>
  <c r="Q81" i="385" s="1"/>
  <c r="G81" i="385"/>
  <c r="AA80" i="385"/>
  <c r="P80" i="385"/>
  <c r="O80" i="385"/>
  <c r="N80" i="385"/>
  <c r="Q80" i="385" s="1"/>
  <c r="M80" i="385"/>
  <c r="AB80" i="385" s="1"/>
  <c r="K80" i="385"/>
  <c r="G80" i="385"/>
  <c r="O79" i="385"/>
  <c r="M79" i="385"/>
  <c r="AB79" i="385" s="1"/>
  <c r="K79" i="385"/>
  <c r="G79" i="385"/>
  <c r="AB78" i="385"/>
  <c r="AA78" i="385"/>
  <c r="O78" i="385"/>
  <c r="N78" i="385"/>
  <c r="Q78" i="385" s="1"/>
  <c r="M78" i="385"/>
  <c r="K78" i="385"/>
  <c r="G78" i="385"/>
  <c r="AB77" i="385"/>
  <c r="AA77" i="385"/>
  <c r="O77" i="385"/>
  <c r="N77" i="385"/>
  <c r="P77" i="385" s="1"/>
  <c r="M77" i="385"/>
  <c r="K77" i="385"/>
  <c r="Q77" i="385" s="1"/>
  <c r="G77" i="385"/>
  <c r="AA76" i="385"/>
  <c r="P76" i="385"/>
  <c r="O76" i="385"/>
  <c r="N76" i="385"/>
  <c r="Q76" i="385" s="1"/>
  <c r="M76" i="385"/>
  <c r="AB76" i="385" s="1"/>
  <c r="K76" i="385"/>
  <c r="G76" i="385"/>
  <c r="O75" i="385"/>
  <c r="M75" i="385"/>
  <c r="AB75" i="385" s="1"/>
  <c r="K75" i="385"/>
  <c r="G75" i="385"/>
  <c r="AB74" i="385"/>
  <c r="AA74" i="385"/>
  <c r="O74" i="385"/>
  <c r="N74" i="385"/>
  <c r="Q74" i="385" s="1"/>
  <c r="M74" i="385"/>
  <c r="K74" i="385"/>
  <c r="G74" i="385"/>
  <c r="O73" i="385"/>
  <c r="M73" i="385"/>
  <c r="M89" i="385" s="1"/>
  <c r="K73" i="385"/>
  <c r="G73" i="385"/>
  <c r="AA72" i="385"/>
  <c r="T72" i="385"/>
  <c r="S72" i="385"/>
  <c r="M72" i="385"/>
  <c r="N72" i="385" s="1"/>
  <c r="L72" i="385"/>
  <c r="O72" i="385" s="1"/>
  <c r="J72" i="385"/>
  <c r="K72" i="385" s="1"/>
  <c r="I72" i="385"/>
  <c r="AB58" i="385"/>
  <c r="AA58" i="385"/>
  <c r="O58" i="385"/>
  <c r="N58" i="385"/>
  <c r="P58" i="385" s="1"/>
  <c r="M58" i="385"/>
  <c r="K58" i="385"/>
  <c r="Q58" i="385" s="1"/>
  <c r="G58" i="385"/>
  <c r="AA57" i="385"/>
  <c r="P57" i="385"/>
  <c r="O57" i="385"/>
  <c r="N57" i="385"/>
  <c r="Q57" i="385" s="1"/>
  <c r="M57" i="385"/>
  <c r="AB57" i="385" s="1"/>
  <c r="K57" i="385"/>
  <c r="G57" i="385"/>
  <c r="AB56" i="385"/>
  <c r="AA56" i="385"/>
  <c r="O56" i="385"/>
  <c r="N56" i="385"/>
  <c r="Q56" i="385" s="1"/>
  <c r="M56" i="385"/>
  <c r="K56" i="385"/>
  <c r="G56" i="385"/>
  <c r="T55" i="385"/>
  <c r="S55" i="385"/>
  <c r="L55" i="385"/>
  <c r="O55" i="385" s="1"/>
  <c r="J55" i="385"/>
  <c r="K55" i="385" s="1"/>
  <c r="I55" i="385"/>
  <c r="O42" i="385"/>
  <c r="M42" i="385"/>
  <c r="AB42" i="385" s="1"/>
  <c r="K42" i="385"/>
  <c r="G42" i="385"/>
  <c r="AA41" i="385"/>
  <c r="O41" i="385"/>
  <c r="N41" i="385"/>
  <c r="Q41" i="385" s="1"/>
  <c r="M41" i="385"/>
  <c r="AB41" i="385" s="1"/>
  <c r="K41" i="385"/>
  <c r="G41" i="385"/>
  <c r="AB40" i="385"/>
  <c r="AA40" i="385"/>
  <c r="O40" i="385"/>
  <c r="N40" i="385"/>
  <c r="P40" i="385" s="1"/>
  <c r="M40" i="385"/>
  <c r="K40" i="385"/>
  <c r="Q40" i="385" s="1"/>
  <c r="G40" i="385"/>
  <c r="AB39" i="385"/>
  <c r="O39" i="385"/>
  <c r="N39" i="385"/>
  <c r="Q39" i="385" s="1"/>
  <c r="M39" i="385"/>
  <c r="AA39" i="385" s="1"/>
  <c r="K39" i="385"/>
  <c r="G39" i="385"/>
  <c r="T38" i="385"/>
  <c r="S38" i="385"/>
  <c r="L38" i="385"/>
  <c r="O38" i="385" s="1"/>
  <c r="J38" i="385"/>
  <c r="K38" i="385" s="1"/>
  <c r="I38" i="385"/>
  <c r="AQ29" i="385"/>
  <c r="O28" i="385"/>
  <c r="M28" i="385"/>
  <c r="AB28" i="385" s="1"/>
  <c r="K28" i="385"/>
  <c r="G28" i="385"/>
  <c r="AA27" i="385"/>
  <c r="O27" i="385"/>
  <c r="N27" i="385"/>
  <c r="Q27" i="385" s="1"/>
  <c r="M27" i="385"/>
  <c r="AB27" i="385" s="1"/>
  <c r="K27" i="385"/>
  <c r="G27" i="385"/>
  <c r="O26" i="385"/>
  <c r="M26" i="385"/>
  <c r="AA26" i="385" s="1"/>
  <c r="K26" i="385"/>
  <c r="G26" i="385"/>
  <c r="O25" i="385"/>
  <c r="M25" i="385"/>
  <c r="N25" i="385" s="1"/>
  <c r="K25" i="385"/>
  <c r="G25" i="385"/>
  <c r="O24" i="385"/>
  <c r="M24" i="385"/>
  <c r="AB24" i="385" s="1"/>
  <c r="K24" i="385"/>
  <c r="G24" i="385"/>
  <c r="AA23" i="385"/>
  <c r="O23" i="385"/>
  <c r="N23" i="385"/>
  <c r="Q23" i="385" s="1"/>
  <c r="M23" i="385"/>
  <c r="AB23" i="385" s="1"/>
  <c r="K23" i="385"/>
  <c r="G23" i="385"/>
  <c r="O22" i="385"/>
  <c r="M22" i="385"/>
  <c r="AB22" i="385" s="1"/>
  <c r="K22" i="385"/>
  <c r="G22" i="385"/>
  <c r="T21" i="385"/>
  <c r="S21" i="385"/>
  <c r="L21" i="385"/>
  <c r="O21" i="385" s="1"/>
  <c r="K21" i="385"/>
  <c r="J21" i="385"/>
  <c r="I21" i="385"/>
  <c r="O6" i="385"/>
  <c r="M6" i="385"/>
  <c r="AA6" i="385" s="1"/>
  <c r="K6" i="385"/>
  <c r="G6" i="385"/>
  <c r="F1" i="385" s="1"/>
  <c r="F2" i="385" s="1"/>
  <c r="AB5" i="385"/>
  <c r="AA5" i="385"/>
  <c r="O5" i="385"/>
  <c r="N5" i="385"/>
  <c r="Q5" i="385" s="1"/>
  <c r="M5" i="385"/>
  <c r="M21" i="385" s="1"/>
  <c r="K5" i="385"/>
  <c r="G5" i="385"/>
  <c r="H2" i="385"/>
  <c r="D1" i="385"/>
  <c r="T242" i="384"/>
  <c r="S242" i="384"/>
  <c r="O242" i="384"/>
  <c r="L242" i="384"/>
  <c r="J242" i="384"/>
  <c r="K242" i="384" s="1"/>
  <c r="I242" i="384"/>
  <c r="AA230" i="384"/>
  <c r="O230" i="384"/>
  <c r="N230" i="384"/>
  <c r="Q230" i="384" s="1"/>
  <c r="M230" i="384"/>
  <c r="AB230" i="384" s="1"/>
  <c r="K230" i="384"/>
  <c r="G230" i="384"/>
  <c r="AB229" i="384"/>
  <c r="AA229" i="384"/>
  <c r="O229" i="384"/>
  <c r="M229" i="384"/>
  <c r="N229" i="384" s="1"/>
  <c r="K229" i="384"/>
  <c r="G229" i="384"/>
  <c r="AA228" i="384"/>
  <c r="O228" i="384"/>
  <c r="M228" i="384"/>
  <c r="N228" i="384" s="1"/>
  <c r="K228" i="384"/>
  <c r="G228" i="384"/>
  <c r="O227" i="384"/>
  <c r="M227" i="384"/>
  <c r="AB227" i="384" s="1"/>
  <c r="K227" i="384"/>
  <c r="G227" i="384"/>
  <c r="AB226" i="384"/>
  <c r="P226" i="384"/>
  <c r="O226" i="384"/>
  <c r="N226" i="384"/>
  <c r="Q226" i="384" s="1"/>
  <c r="M226" i="384"/>
  <c r="AA226" i="384" s="1"/>
  <c r="K226" i="384"/>
  <c r="G226" i="384"/>
  <c r="T225" i="384"/>
  <c r="S225" i="384"/>
  <c r="O225" i="384"/>
  <c r="M225" i="384"/>
  <c r="AB225" i="384" s="1"/>
  <c r="AC209" i="384" s="1"/>
  <c r="L225" i="384"/>
  <c r="J225" i="384"/>
  <c r="K225" i="384" s="1"/>
  <c r="I225" i="384"/>
  <c r="AA211" i="384"/>
  <c r="O211" i="384"/>
  <c r="N211" i="384"/>
  <c r="Q211" i="384" s="1"/>
  <c r="M211" i="384"/>
  <c r="AB211" i="384" s="1"/>
  <c r="K211" i="384"/>
  <c r="G211" i="384"/>
  <c r="AB210" i="384"/>
  <c r="AA210" i="384"/>
  <c r="O210" i="384"/>
  <c r="M210" i="384"/>
  <c r="N210" i="384" s="1"/>
  <c r="K210" i="384"/>
  <c r="G210" i="384"/>
  <c r="AB209" i="384"/>
  <c r="AA209" i="384"/>
  <c r="O209" i="384"/>
  <c r="N209" i="384"/>
  <c r="Q209" i="384" s="1"/>
  <c r="M209" i="384"/>
  <c r="K209" i="384"/>
  <c r="G209" i="384"/>
  <c r="T208" i="384"/>
  <c r="S208" i="384"/>
  <c r="L208" i="384"/>
  <c r="O208" i="384" s="1"/>
  <c r="J208" i="384"/>
  <c r="I208" i="384"/>
  <c r="K208" i="384" s="1"/>
  <c r="AA195" i="384"/>
  <c r="O195" i="384"/>
  <c r="M195" i="384"/>
  <c r="N195" i="384" s="1"/>
  <c r="K195" i="384"/>
  <c r="G195" i="384"/>
  <c r="O194" i="384"/>
  <c r="M194" i="384"/>
  <c r="AB194" i="384" s="1"/>
  <c r="K194" i="384"/>
  <c r="G194" i="384"/>
  <c r="AA193" i="384"/>
  <c r="O193" i="384"/>
  <c r="N193" i="384"/>
  <c r="Q193" i="384" s="1"/>
  <c r="M193" i="384"/>
  <c r="AB193" i="384" s="1"/>
  <c r="K193" i="384"/>
  <c r="G193" i="384"/>
  <c r="O192" i="384"/>
  <c r="M192" i="384"/>
  <c r="AB192" i="384" s="1"/>
  <c r="K192" i="384"/>
  <c r="G192" i="384"/>
  <c r="T191" i="384"/>
  <c r="S191" i="384"/>
  <c r="L191" i="384"/>
  <c r="O191" i="384" s="1"/>
  <c r="J191" i="384"/>
  <c r="K191" i="384" s="1"/>
  <c r="I191" i="384"/>
  <c r="AB179" i="384"/>
  <c r="AA179" i="384"/>
  <c r="O179" i="384"/>
  <c r="M179" i="384"/>
  <c r="N179" i="384" s="1"/>
  <c r="K179" i="384"/>
  <c r="G179" i="384"/>
  <c r="AB178" i="384"/>
  <c r="AA178" i="384"/>
  <c r="O178" i="384"/>
  <c r="M178" i="384"/>
  <c r="N178" i="384" s="1"/>
  <c r="K178" i="384"/>
  <c r="G178" i="384"/>
  <c r="O177" i="384"/>
  <c r="M177" i="384"/>
  <c r="AB177" i="384" s="1"/>
  <c r="K177" i="384"/>
  <c r="G177" i="384"/>
  <c r="AA176" i="384"/>
  <c r="O176" i="384"/>
  <c r="N176" i="384"/>
  <c r="Q176" i="384" s="1"/>
  <c r="M176" i="384"/>
  <c r="AB176" i="384" s="1"/>
  <c r="K176" i="384"/>
  <c r="G176" i="384"/>
  <c r="O175" i="384"/>
  <c r="M175" i="384"/>
  <c r="AB175" i="384" s="1"/>
  <c r="K175" i="384"/>
  <c r="G175" i="384"/>
  <c r="T174" i="384"/>
  <c r="S174" i="384"/>
  <c r="L174" i="384"/>
  <c r="O174" i="384" s="1"/>
  <c r="J174" i="384"/>
  <c r="K174" i="384" s="1"/>
  <c r="I174" i="384"/>
  <c r="O158" i="384"/>
  <c r="M158" i="384"/>
  <c r="AB158" i="384" s="1"/>
  <c r="K158" i="384"/>
  <c r="G158" i="384"/>
  <c r="T157" i="384"/>
  <c r="S157" i="384"/>
  <c r="L157" i="384"/>
  <c r="O157" i="384" s="1"/>
  <c r="J157" i="384"/>
  <c r="K157" i="384" s="1"/>
  <c r="I157" i="384"/>
  <c r="AA144" i="384"/>
  <c r="O144" i="384"/>
  <c r="M144" i="384"/>
  <c r="N144" i="384" s="1"/>
  <c r="K144" i="384"/>
  <c r="G144" i="384"/>
  <c r="AB143" i="384"/>
  <c r="AA143" i="384"/>
  <c r="O143" i="384"/>
  <c r="N143" i="384"/>
  <c r="M143" i="384"/>
  <c r="K143" i="384"/>
  <c r="Q143" i="384" s="1"/>
  <c r="G143" i="384"/>
  <c r="Q142" i="384"/>
  <c r="O142" i="384"/>
  <c r="N142" i="384"/>
  <c r="P142" i="384" s="1"/>
  <c r="M142" i="384"/>
  <c r="AB142" i="384" s="1"/>
  <c r="K142" i="384"/>
  <c r="G142" i="384"/>
  <c r="AB141" i="384"/>
  <c r="P141" i="384"/>
  <c r="O141" i="384"/>
  <c r="N141" i="384"/>
  <c r="Q141" i="384" s="1"/>
  <c r="M141" i="384"/>
  <c r="AA141" i="384" s="1"/>
  <c r="K141" i="384"/>
  <c r="G141" i="384"/>
  <c r="T140" i="384"/>
  <c r="S140" i="384"/>
  <c r="O140" i="384"/>
  <c r="M140" i="384"/>
  <c r="AB140" i="384" s="1"/>
  <c r="AC124" i="384" s="1"/>
  <c r="L140" i="384"/>
  <c r="J140" i="384"/>
  <c r="K140" i="384" s="1"/>
  <c r="I140" i="384"/>
  <c r="AA126" i="384"/>
  <c r="O126" i="384"/>
  <c r="N126" i="384"/>
  <c r="Q126" i="384" s="1"/>
  <c r="M126" i="384"/>
  <c r="AB126" i="384" s="1"/>
  <c r="K126" i="384"/>
  <c r="G126" i="384"/>
  <c r="AA125" i="384"/>
  <c r="O125" i="384"/>
  <c r="M125" i="384"/>
  <c r="N125" i="384" s="1"/>
  <c r="K125" i="384"/>
  <c r="G125" i="384"/>
  <c r="AB124" i="384"/>
  <c r="AA124" i="384"/>
  <c r="O124" i="384"/>
  <c r="N124" i="384"/>
  <c r="Q124" i="384" s="1"/>
  <c r="M124" i="384"/>
  <c r="K124" i="384"/>
  <c r="G124" i="384"/>
  <c r="T123" i="384"/>
  <c r="S123" i="384"/>
  <c r="M123" i="384"/>
  <c r="N123" i="384" s="1"/>
  <c r="L123" i="384"/>
  <c r="O123" i="384" s="1"/>
  <c r="J123" i="384"/>
  <c r="K123" i="384" s="1"/>
  <c r="I123" i="384"/>
  <c r="AA109" i="384"/>
  <c r="O109" i="384"/>
  <c r="N109" i="384"/>
  <c r="M109" i="384"/>
  <c r="AB109" i="384" s="1"/>
  <c r="K109" i="384"/>
  <c r="Q109" i="384" s="1"/>
  <c r="G109" i="384"/>
  <c r="AA108" i="384"/>
  <c r="Q108" i="384"/>
  <c r="O108" i="384"/>
  <c r="N108" i="384"/>
  <c r="P108" i="384" s="1"/>
  <c r="M108" i="384"/>
  <c r="AB108" i="384" s="1"/>
  <c r="K108" i="384"/>
  <c r="G108" i="384"/>
  <c r="AB107" i="384"/>
  <c r="P107" i="384"/>
  <c r="O107" i="384"/>
  <c r="N107" i="384"/>
  <c r="Q107" i="384" s="1"/>
  <c r="M107" i="384"/>
  <c r="AA107" i="384" s="1"/>
  <c r="K107" i="384"/>
  <c r="G107" i="384"/>
  <c r="T106" i="384"/>
  <c r="S106" i="384"/>
  <c r="O106" i="384"/>
  <c r="L106" i="384"/>
  <c r="J106" i="384"/>
  <c r="K106" i="384" s="1"/>
  <c r="I106" i="384"/>
  <c r="AA93" i="384"/>
  <c r="O93" i="384"/>
  <c r="N93" i="384"/>
  <c r="Q93" i="384" s="1"/>
  <c r="M93" i="384"/>
  <c r="AB93" i="384" s="1"/>
  <c r="K93" i="384"/>
  <c r="G93" i="384"/>
  <c r="AA92" i="384"/>
  <c r="O92" i="384"/>
  <c r="N92" i="384"/>
  <c r="Q92" i="384" s="1"/>
  <c r="M92" i="384"/>
  <c r="AB92" i="384" s="1"/>
  <c r="K92" i="384"/>
  <c r="G92" i="384"/>
  <c r="AA91" i="384"/>
  <c r="O91" i="384"/>
  <c r="N91" i="384"/>
  <c r="P91" i="384" s="1"/>
  <c r="M91" i="384"/>
  <c r="AB91" i="384" s="1"/>
  <c r="K91" i="384"/>
  <c r="Q91" i="384" s="1"/>
  <c r="G91" i="384"/>
  <c r="AB90" i="384"/>
  <c r="AA90" i="384"/>
  <c r="O90" i="384"/>
  <c r="N90" i="384"/>
  <c r="Q90" i="384" s="1"/>
  <c r="M90" i="384"/>
  <c r="M106" i="384" s="1"/>
  <c r="K90" i="384"/>
  <c r="G90" i="384"/>
  <c r="T89" i="384"/>
  <c r="S89" i="384"/>
  <c r="M89" i="384"/>
  <c r="AB89" i="384" s="1"/>
  <c r="AC73" i="384" s="1"/>
  <c r="L89" i="384"/>
  <c r="O89" i="384" s="1"/>
  <c r="J89" i="384"/>
  <c r="K89" i="384" s="1"/>
  <c r="I89" i="384"/>
  <c r="AB73" i="384"/>
  <c r="AA73" i="384"/>
  <c r="O73" i="384"/>
  <c r="N73" i="384"/>
  <c r="Q73" i="384" s="1"/>
  <c r="M73" i="384"/>
  <c r="K73" i="384"/>
  <c r="G73" i="384"/>
  <c r="T72" i="384"/>
  <c r="S72" i="384"/>
  <c r="L72" i="384"/>
  <c r="O72" i="384" s="1"/>
  <c r="J72" i="384"/>
  <c r="K72" i="384" s="1"/>
  <c r="I72" i="384"/>
  <c r="AB56" i="384"/>
  <c r="AA56" i="384"/>
  <c r="O56" i="384"/>
  <c r="M56" i="384"/>
  <c r="M72" i="384" s="1"/>
  <c r="K56" i="384"/>
  <c r="G56" i="384"/>
  <c r="T55" i="384"/>
  <c r="S55" i="384"/>
  <c r="L55" i="384"/>
  <c r="O55" i="384" s="1"/>
  <c r="J55" i="384"/>
  <c r="K55" i="384" s="1"/>
  <c r="I55" i="384"/>
  <c r="AA41" i="384"/>
  <c r="O41" i="384"/>
  <c r="M41" i="384"/>
  <c r="AB41" i="384" s="1"/>
  <c r="K41" i="384"/>
  <c r="G41" i="384"/>
  <c r="AA40" i="384"/>
  <c r="O40" i="384"/>
  <c r="N40" i="384"/>
  <c r="Q40" i="384" s="1"/>
  <c r="M40" i="384"/>
  <c r="AB40" i="384" s="1"/>
  <c r="K40" i="384"/>
  <c r="G40" i="384"/>
  <c r="O39" i="384"/>
  <c r="M39" i="384"/>
  <c r="M55" i="384" s="1"/>
  <c r="K39" i="384"/>
  <c r="G39" i="384"/>
  <c r="T38" i="384"/>
  <c r="S38" i="384"/>
  <c r="L38" i="384"/>
  <c r="O38" i="384" s="1"/>
  <c r="J38" i="384"/>
  <c r="K38" i="384" s="1"/>
  <c r="I38" i="384"/>
  <c r="AA23" i="384"/>
  <c r="O23" i="384"/>
  <c r="N23" i="384"/>
  <c r="Q23" i="384" s="1"/>
  <c r="M23" i="384"/>
  <c r="AB23" i="384" s="1"/>
  <c r="K23" i="384"/>
  <c r="G23" i="384"/>
  <c r="O22" i="384"/>
  <c r="N22" i="384"/>
  <c r="Q22" i="384" s="1"/>
  <c r="M22" i="384"/>
  <c r="M38" i="384" s="1"/>
  <c r="K22" i="384"/>
  <c r="G22" i="384"/>
  <c r="T21" i="384"/>
  <c r="S21" i="384"/>
  <c r="M21" i="384"/>
  <c r="N21" i="384" s="1"/>
  <c r="L21" i="384"/>
  <c r="O21" i="384" s="1"/>
  <c r="J21" i="384"/>
  <c r="K21" i="384" s="1"/>
  <c r="I21" i="384"/>
  <c r="AA7" i="384"/>
  <c r="O7" i="384"/>
  <c r="N7" i="384"/>
  <c r="Q7" i="384" s="1"/>
  <c r="M7" i="384"/>
  <c r="AB7" i="384" s="1"/>
  <c r="K7" i="384"/>
  <c r="G7" i="384"/>
  <c r="AB6" i="384"/>
  <c r="AA6" i="384"/>
  <c r="Q6" i="384"/>
  <c r="O6" i="384"/>
  <c r="N6" i="384"/>
  <c r="P6" i="384" s="1"/>
  <c r="M6" i="384"/>
  <c r="K6" i="384"/>
  <c r="G6" i="384"/>
  <c r="AB5" i="384"/>
  <c r="AA5" i="384"/>
  <c r="Q5" i="384"/>
  <c r="P5" i="384"/>
  <c r="O5" i="384"/>
  <c r="N5" i="384"/>
  <c r="M5" i="384"/>
  <c r="K5" i="384"/>
  <c r="G5" i="384"/>
  <c r="F1" i="384" s="1"/>
  <c r="H2" i="384"/>
  <c r="D1" i="384"/>
  <c r="X29" i="383"/>
  <c r="M8" i="383" s="1"/>
  <c r="W29" i="383"/>
  <c r="V29" i="383"/>
  <c r="T29" i="383"/>
  <c r="S29" i="383"/>
  <c r="P29" i="383"/>
  <c r="O29" i="383"/>
  <c r="N29" i="383"/>
  <c r="M29" i="383"/>
  <c r="K8" i="383" s="1"/>
  <c r="K29" i="383"/>
  <c r="J29" i="383"/>
  <c r="H29" i="383"/>
  <c r="G29" i="383"/>
  <c r="D29" i="383"/>
  <c r="O15" i="383"/>
  <c r="N15" i="383"/>
  <c r="I8" i="383" s="1"/>
  <c r="K15" i="383"/>
  <c r="I15" i="383"/>
  <c r="H15" i="383"/>
  <c r="G15" i="383"/>
  <c r="F15" i="383"/>
  <c r="E15" i="383"/>
  <c r="E8" i="383" s="1"/>
  <c r="D15" i="383"/>
  <c r="G8" i="383" s="1"/>
  <c r="F8" i="383"/>
  <c r="M7" i="383"/>
  <c r="K7" i="383"/>
  <c r="I7" i="383"/>
  <c r="G7" i="383"/>
  <c r="F7" i="383"/>
  <c r="E7" i="383"/>
  <c r="M6" i="383"/>
  <c r="K6" i="383"/>
  <c r="I6" i="383"/>
  <c r="G6" i="383"/>
  <c r="F6" i="383"/>
  <c r="E6" i="383"/>
  <c r="F3" i="383"/>
  <c r="T157" i="382"/>
  <c r="S157" i="382"/>
  <c r="M157" i="382"/>
  <c r="AB157" i="382" s="1"/>
  <c r="AC141" i="382" s="1"/>
  <c r="L157" i="382"/>
  <c r="O157" i="382" s="1"/>
  <c r="K157" i="382"/>
  <c r="J157" i="382"/>
  <c r="I157" i="382"/>
  <c r="O143" i="382"/>
  <c r="M143" i="382"/>
  <c r="AB143" i="382" s="1"/>
  <c r="K143" i="382"/>
  <c r="G143" i="382"/>
  <c r="AB142" i="382"/>
  <c r="AA142" i="382"/>
  <c r="O142" i="382"/>
  <c r="M142" i="382"/>
  <c r="N142" i="382" s="1"/>
  <c r="K142" i="382"/>
  <c r="G142" i="382"/>
  <c r="AB141" i="382"/>
  <c r="AA141" i="382"/>
  <c r="Q141" i="382"/>
  <c r="O141" i="382"/>
  <c r="N141" i="382"/>
  <c r="P141" i="382" s="1"/>
  <c r="M141" i="382"/>
  <c r="K141" i="382"/>
  <c r="G141" i="382"/>
  <c r="AA140" i="382"/>
  <c r="T140" i="382"/>
  <c r="S140" i="382"/>
  <c r="O140" i="382"/>
  <c r="M140" i="382"/>
  <c r="N140" i="382" s="1"/>
  <c r="L140" i="382"/>
  <c r="J140" i="382"/>
  <c r="K140" i="382" s="1"/>
  <c r="I140" i="382"/>
  <c r="AB125" i="382"/>
  <c r="AA125" i="382"/>
  <c r="Q125" i="382"/>
  <c r="P125" i="382"/>
  <c r="O125" i="382"/>
  <c r="N125" i="382"/>
  <c r="M125" i="382"/>
  <c r="K125" i="382"/>
  <c r="G125" i="382"/>
  <c r="AB124" i="382"/>
  <c r="Q124" i="382"/>
  <c r="O124" i="382"/>
  <c r="N124" i="382"/>
  <c r="P124" i="382" s="1"/>
  <c r="M124" i="382"/>
  <c r="AA124" i="382" s="1"/>
  <c r="K124" i="382"/>
  <c r="G124" i="382"/>
  <c r="T123" i="382"/>
  <c r="S123" i="382"/>
  <c r="O123" i="382"/>
  <c r="L123" i="382"/>
  <c r="J123" i="382"/>
  <c r="K123" i="382" s="1"/>
  <c r="I123" i="382"/>
  <c r="O111" i="382"/>
  <c r="M111" i="382"/>
  <c r="AB111" i="382" s="1"/>
  <c r="K111" i="382"/>
  <c r="G111" i="382"/>
  <c r="O110" i="382"/>
  <c r="M110" i="382"/>
  <c r="AB110" i="382" s="1"/>
  <c r="K110" i="382"/>
  <c r="G110" i="382"/>
  <c r="AB109" i="382"/>
  <c r="AA109" i="382"/>
  <c r="O109" i="382"/>
  <c r="N109" i="382"/>
  <c r="Q109" i="382" s="1"/>
  <c r="M109" i="382"/>
  <c r="K109" i="382"/>
  <c r="G109" i="382"/>
  <c r="AB108" i="382"/>
  <c r="AA108" i="382"/>
  <c r="Q108" i="382"/>
  <c r="P108" i="382"/>
  <c r="O108" i="382"/>
  <c r="N108" i="382"/>
  <c r="M108" i="382"/>
  <c r="K108" i="382"/>
  <c r="G108" i="382"/>
  <c r="AB107" i="382"/>
  <c r="Q107" i="382"/>
  <c r="O107" i="382"/>
  <c r="N107" i="382"/>
  <c r="P107" i="382" s="1"/>
  <c r="M107" i="382"/>
  <c r="AA107" i="382" s="1"/>
  <c r="K107" i="382"/>
  <c r="G107" i="382"/>
  <c r="T106" i="382"/>
  <c r="S106" i="382"/>
  <c r="O106" i="382"/>
  <c r="L106" i="382"/>
  <c r="J106" i="382"/>
  <c r="K106" i="382" s="1"/>
  <c r="I106" i="382"/>
  <c r="O94" i="382"/>
  <c r="M94" i="382"/>
  <c r="AB94" i="382" s="1"/>
  <c r="K94" i="382"/>
  <c r="G94" i="382"/>
  <c r="O93" i="382"/>
  <c r="M93" i="382"/>
  <c r="AB93" i="382" s="1"/>
  <c r="K93" i="382"/>
  <c r="G93" i="382"/>
  <c r="AB92" i="382"/>
  <c r="AA92" i="382"/>
  <c r="O92" i="382"/>
  <c r="N92" i="382"/>
  <c r="Q92" i="382" s="1"/>
  <c r="M92" i="382"/>
  <c r="K92" i="382"/>
  <c r="G92" i="382"/>
  <c r="AB91" i="382"/>
  <c r="AA91" i="382"/>
  <c r="Q91" i="382"/>
  <c r="P91" i="382"/>
  <c r="O91" i="382"/>
  <c r="N91" i="382"/>
  <c r="M91" i="382"/>
  <c r="K91" i="382"/>
  <c r="G91" i="382"/>
  <c r="AB90" i="382"/>
  <c r="Q90" i="382"/>
  <c r="O90" i="382"/>
  <c r="N90" i="382"/>
  <c r="P90" i="382" s="1"/>
  <c r="M90" i="382"/>
  <c r="AA90" i="382" s="1"/>
  <c r="K90" i="382"/>
  <c r="G90" i="382"/>
  <c r="T89" i="382"/>
  <c r="S89" i="382"/>
  <c r="O89" i="382"/>
  <c r="L89" i="382"/>
  <c r="J89" i="382"/>
  <c r="K89" i="382" s="1"/>
  <c r="I89" i="382"/>
  <c r="O80" i="382"/>
  <c r="M80" i="382"/>
  <c r="AB80" i="382" s="1"/>
  <c r="K80" i="382"/>
  <c r="G80" i="382"/>
  <c r="O79" i="382"/>
  <c r="M79" i="382"/>
  <c r="AB79" i="382" s="1"/>
  <c r="K79" i="382"/>
  <c r="G79" i="382"/>
  <c r="AB78" i="382"/>
  <c r="AA78" i="382"/>
  <c r="O78" i="382"/>
  <c r="N78" i="382"/>
  <c r="Q78" i="382" s="1"/>
  <c r="M78" i="382"/>
  <c r="K78" i="382"/>
  <c r="G78" i="382"/>
  <c r="AB77" i="382"/>
  <c r="AA77" i="382"/>
  <c r="Q77" i="382"/>
  <c r="P77" i="382"/>
  <c r="O77" i="382"/>
  <c r="N77" i="382"/>
  <c r="M77" i="382"/>
  <c r="K77" i="382"/>
  <c r="G77" i="382"/>
  <c r="O76" i="382"/>
  <c r="M76" i="382"/>
  <c r="AB76" i="382" s="1"/>
  <c r="K76" i="382"/>
  <c r="G76" i="382"/>
  <c r="O75" i="382"/>
  <c r="M75" i="382"/>
  <c r="AB75" i="382" s="1"/>
  <c r="K75" i="382"/>
  <c r="G75" i="382"/>
  <c r="AB74" i="382"/>
  <c r="AA74" i="382"/>
  <c r="O74" i="382"/>
  <c r="N74" i="382"/>
  <c r="Q74" i="382" s="1"/>
  <c r="M74" i="382"/>
  <c r="K74" i="382"/>
  <c r="G74" i="382"/>
  <c r="AB73" i="382"/>
  <c r="AA73" i="382"/>
  <c r="Q73" i="382"/>
  <c r="O73" i="382"/>
  <c r="N73" i="382"/>
  <c r="P73" i="382" s="1"/>
  <c r="M73" i="382"/>
  <c r="K73" i="382"/>
  <c r="G73" i="382"/>
  <c r="T72" i="382"/>
  <c r="S72" i="382"/>
  <c r="L72" i="382"/>
  <c r="O72" i="382" s="1"/>
  <c r="J72" i="382"/>
  <c r="K72" i="382" s="1"/>
  <c r="I72" i="382"/>
  <c r="AB59" i="382"/>
  <c r="AA59" i="382"/>
  <c r="O59" i="382"/>
  <c r="M59" i="382"/>
  <c r="N59" i="382" s="1"/>
  <c r="K59" i="382"/>
  <c r="G59" i="382"/>
  <c r="O58" i="382"/>
  <c r="M58" i="382"/>
  <c r="AB58" i="382" s="1"/>
  <c r="K58" i="382"/>
  <c r="G58" i="382"/>
  <c r="O57" i="382"/>
  <c r="M57" i="382"/>
  <c r="AB57" i="382" s="1"/>
  <c r="K57" i="382"/>
  <c r="G57" i="382"/>
  <c r="AB56" i="382"/>
  <c r="O56" i="382"/>
  <c r="N56" i="382"/>
  <c r="Q56" i="382" s="1"/>
  <c r="M56" i="382"/>
  <c r="AA56" i="382" s="1"/>
  <c r="K56" i="382"/>
  <c r="G56" i="382"/>
  <c r="T55" i="382"/>
  <c r="S55" i="382"/>
  <c r="L55" i="382"/>
  <c r="O55" i="382" s="1"/>
  <c r="J55" i="382"/>
  <c r="K55" i="382" s="1"/>
  <c r="I55" i="382"/>
  <c r="AB42" i="382"/>
  <c r="AA42" i="382"/>
  <c r="O42" i="382"/>
  <c r="M42" i="382"/>
  <c r="N42" i="382" s="1"/>
  <c r="K42" i="382"/>
  <c r="G42" i="382"/>
  <c r="AB41" i="382"/>
  <c r="AA41" i="382"/>
  <c r="O41" i="382"/>
  <c r="M41" i="382"/>
  <c r="N41" i="382" s="1"/>
  <c r="K41" i="382"/>
  <c r="G41" i="382"/>
  <c r="O40" i="382"/>
  <c r="M40" i="382"/>
  <c r="AB40" i="382" s="1"/>
  <c r="K40" i="382"/>
  <c r="G40" i="382"/>
  <c r="O39" i="382"/>
  <c r="N39" i="382"/>
  <c r="Q39" i="382" s="1"/>
  <c r="M39" i="382"/>
  <c r="AB39" i="382" s="1"/>
  <c r="K39" i="382"/>
  <c r="G39" i="382"/>
  <c r="T38" i="382"/>
  <c r="S38" i="382"/>
  <c r="L38" i="382"/>
  <c r="O38" i="382" s="1"/>
  <c r="K38" i="382"/>
  <c r="J38" i="382"/>
  <c r="I38" i="382"/>
  <c r="AQ29" i="382"/>
  <c r="O27" i="382"/>
  <c r="M27" i="382"/>
  <c r="AB27" i="382" s="1"/>
  <c r="K27" i="382"/>
  <c r="G27" i="382"/>
  <c r="AB26" i="382"/>
  <c r="O26" i="382"/>
  <c r="M26" i="382"/>
  <c r="AA26" i="382" s="1"/>
  <c r="K26" i="382"/>
  <c r="G26" i="382"/>
  <c r="AB25" i="382"/>
  <c r="AA25" i="382"/>
  <c r="O25" i="382"/>
  <c r="M25" i="382"/>
  <c r="N25" i="382" s="1"/>
  <c r="K25" i="382"/>
  <c r="G25" i="382"/>
  <c r="O24" i="382"/>
  <c r="N24" i="382"/>
  <c r="Q24" i="382" s="1"/>
  <c r="M24" i="382"/>
  <c r="AB24" i="382" s="1"/>
  <c r="K24" i="382"/>
  <c r="G24" i="382"/>
  <c r="O23" i="382"/>
  <c r="M23" i="382"/>
  <c r="M38" i="382" s="1"/>
  <c r="K23" i="382"/>
  <c r="G23" i="382"/>
  <c r="F1" i="382" s="1"/>
  <c r="F2" i="382" s="1"/>
  <c r="O22" i="382"/>
  <c r="M22" i="382"/>
  <c r="AB22" i="382" s="1"/>
  <c r="K22" i="382"/>
  <c r="G22" i="382"/>
  <c r="T21" i="382"/>
  <c r="S21" i="382"/>
  <c r="L21" i="382"/>
  <c r="O21" i="382" s="1"/>
  <c r="J21" i="382"/>
  <c r="I21" i="382"/>
  <c r="K21" i="382" s="1"/>
  <c r="AB6" i="382"/>
  <c r="AA6" i="382"/>
  <c r="O6" i="382"/>
  <c r="M6" i="382"/>
  <c r="N6" i="382" s="1"/>
  <c r="K6" i="382"/>
  <c r="G6" i="382"/>
  <c r="AB5" i="382"/>
  <c r="AA5" i="382"/>
  <c r="O5" i="382"/>
  <c r="M5" i="382"/>
  <c r="N5" i="382" s="1"/>
  <c r="K5" i="382"/>
  <c r="G5" i="382"/>
  <c r="H2" i="382"/>
  <c r="H1" i="382"/>
  <c r="D1" i="382"/>
  <c r="T225" i="381"/>
  <c r="S225" i="381"/>
  <c r="L225" i="381"/>
  <c r="O225" i="381" s="1"/>
  <c r="K225" i="381"/>
  <c r="J225" i="381"/>
  <c r="I225" i="381"/>
  <c r="O213" i="381"/>
  <c r="M213" i="381"/>
  <c r="AB213" i="381" s="1"/>
  <c r="K213" i="381"/>
  <c r="G213" i="381"/>
  <c r="AB212" i="381"/>
  <c r="AA212" i="381"/>
  <c r="O212" i="381"/>
  <c r="M212" i="381"/>
  <c r="N212" i="381" s="1"/>
  <c r="K212" i="381"/>
  <c r="G212" i="381"/>
  <c r="AB211" i="381"/>
  <c r="AA211" i="381"/>
  <c r="Q211" i="381"/>
  <c r="P211" i="381"/>
  <c r="O211" i="381"/>
  <c r="N211" i="381"/>
  <c r="M211" i="381"/>
  <c r="K211" i="381"/>
  <c r="G211" i="381"/>
  <c r="O210" i="381"/>
  <c r="N210" i="381"/>
  <c r="P210" i="381" s="1"/>
  <c r="M210" i="381"/>
  <c r="AB210" i="381" s="1"/>
  <c r="K210" i="381"/>
  <c r="G210" i="381"/>
  <c r="O209" i="381"/>
  <c r="M209" i="381"/>
  <c r="AB209" i="381" s="1"/>
  <c r="K209" i="381"/>
  <c r="G209" i="381"/>
  <c r="T208" i="381"/>
  <c r="S208" i="381"/>
  <c r="L208" i="381"/>
  <c r="O208" i="381" s="1"/>
  <c r="K208" i="381"/>
  <c r="J208" i="381"/>
  <c r="I208" i="381"/>
  <c r="O194" i="381"/>
  <c r="M194" i="381"/>
  <c r="AB194" i="381" s="1"/>
  <c r="K194" i="381"/>
  <c r="G194" i="381"/>
  <c r="AB193" i="381"/>
  <c r="AA193" i="381"/>
  <c r="O193" i="381"/>
  <c r="M193" i="381"/>
  <c r="N193" i="381" s="1"/>
  <c r="K193" i="381"/>
  <c r="G193" i="381"/>
  <c r="AB192" i="381"/>
  <c r="AA192" i="381"/>
  <c r="Q192" i="381"/>
  <c r="P192" i="381"/>
  <c r="O192" i="381"/>
  <c r="N192" i="381"/>
  <c r="M192" i="381"/>
  <c r="K192" i="381"/>
  <c r="G192" i="381"/>
  <c r="T191" i="381"/>
  <c r="S191" i="381"/>
  <c r="L191" i="381"/>
  <c r="O191" i="381" s="1"/>
  <c r="J191" i="381"/>
  <c r="K191" i="381" s="1"/>
  <c r="I191" i="381"/>
  <c r="AB177" i="381"/>
  <c r="AA177" i="381"/>
  <c r="O177" i="381"/>
  <c r="M177" i="381"/>
  <c r="N177" i="381" s="1"/>
  <c r="K177" i="381"/>
  <c r="G177" i="381"/>
  <c r="O176" i="381"/>
  <c r="N176" i="381"/>
  <c r="Q176" i="381" s="1"/>
  <c r="M176" i="381"/>
  <c r="AB176" i="381" s="1"/>
  <c r="K176" i="381"/>
  <c r="G176" i="381"/>
  <c r="O175" i="381"/>
  <c r="M175" i="381"/>
  <c r="M191" i="381" s="1"/>
  <c r="K175" i="381"/>
  <c r="G175" i="381"/>
  <c r="T174" i="381"/>
  <c r="S174" i="381"/>
  <c r="L174" i="381"/>
  <c r="H1" i="381" s="1"/>
  <c r="K174" i="381"/>
  <c r="J174" i="381"/>
  <c r="I174" i="381"/>
  <c r="O161" i="381"/>
  <c r="M161" i="381"/>
  <c r="AB161" i="381" s="1"/>
  <c r="K161" i="381"/>
  <c r="G161" i="381"/>
  <c r="AB160" i="381"/>
  <c r="AA160" i="381"/>
  <c r="Q160" i="381"/>
  <c r="O160" i="381"/>
  <c r="N160" i="381"/>
  <c r="P160" i="381" s="1"/>
  <c r="M160" i="381"/>
  <c r="K160" i="381"/>
  <c r="G160" i="381"/>
  <c r="AB159" i="381"/>
  <c r="AA159" i="381"/>
  <c r="Q159" i="381"/>
  <c r="P159" i="381"/>
  <c r="O159" i="381"/>
  <c r="N159" i="381"/>
  <c r="M159" i="381"/>
  <c r="K159" i="381"/>
  <c r="G159" i="381"/>
  <c r="AA158" i="381"/>
  <c r="P158" i="381"/>
  <c r="O158" i="381"/>
  <c r="N158" i="381"/>
  <c r="Q158" i="381" s="1"/>
  <c r="M158" i="381"/>
  <c r="AB158" i="381" s="1"/>
  <c r="K158" i="381"/>
  <c r="G158" i="381"/>
  <c r="T157" i="381"/>
  <c r="S157" i="381"/>
  <c r="O157" i="381"/>
  <c r="N157" i="381"/>
  <c r="M157" i="381"/>
  <c r="AB157" i="381" s="1"/>
  <c r="AC141" i="381" s="1"/>
  <c r="L157" i="381"/>
  <c r="J157" i="381"/>
  <c r="K157" i="381" s="1"/>
  <c r="Q157" i="381" s="1"/>
  <c r="R141" i="381" s="1"/>
  <c r="I157" i="381"/>
  <c r="AA141" i="381"/>
  <c r="P141" i="381"/>
  <c r="O141" i="381"/>
  <c r="N141" i="381"/>
  <c r="Q141" i="381" s="1"/>
  <c r="M141" i="381"/>
  <c r="AB141" i="381" s="1"/>
  <c r="K141" i="381"/>
  <c r="G141" i="381"/>
  <c r="T140" i="381"/>
  <c r="S140" i="381"/>
  <c r="O140" i="381"/>
  <c r="L140" i="381"/>
  <c r="J140" i="381"/>
  <c r="K140" i="381" s="1"/>
  <c r="I140" i="381"/>
  <c r="O127" i="381"/>
  <c r="N127" i="381"/>
  <c r="Q127" i="381" s="1"/>
  <c r="M127" i="381"/>
  <c r="AB127" i="381" s="1"/>
  <c r="K127" i="381"/>
  <c r="G127" i="381"/>
  <c r="O126" i="381"/>
  <c r="M126" i="381"/>
  <c r="AB126" i="381" s="1"/>
  <c r="K126" i="381"/>
  <c r="G126" i="381"/>
  <c r="AB125" i="381"/>
  <c r="AA125" i="381"/>
  <c r="Q125" i="381"/>
  <c r="O125" i="381"/>
  <c r="N125" i="381"/>
  <c r="P125" i="381" s="1"/>
  <c r="M125" i="381"/>
  <c r="K125" i="381"/>
  <c r="G125" i="381"/>
  <c r="AA124" i="381"/>
  <c r="O124" i="381"/>
  <c r="M124" i="381"/>
  <c r="M140" i="381" s="1"/>
  <c r="K124" i="381"/>
  <c r="G124" i="381"/>
  <c r="T123" i="381"/>
  <c r="S123" i="381"/>
  <c r="L123" i="381"/>
  <c r="O123" i="381" s="1"/>
  <c r="J123" i="381"/>
  <c r="K123" i="381" s="1"/>
  <c r="I123" i="381"/>
  <c r="AB110" i="381"/>
  <c r="AA110" i="381"/>
  <c r="Q110" i="381"/>
  <c r="P110" i="381"/>
  <c r="O110" i="381"/>
  <c r="N110" i="381"/>
  <c r="M110" i="381"/>
  <c r="K110" i="381"/>
  <c r="G110" i="381"/>
  <c r="O109" i="381"/>
  <c r="N109" i="381"/>
  <c r="P109" i="381" s="1"/>
  <c r="M109" i="381"/>
  <c r="AB109" i="381" s="1"/>
  <c r="K109" i="381"/>
  <c r="G109" i="381"/>
  <c r="O108" i="381"/>
  <c r="M108" i="381"/>
  <c r="AB108" i="381" s="1"/>
  <c r="K108" i="381"/>
  <c r="G108" i="381"/>
  <c r="O107" i="381"/>
  <c r="M107" i="381"/>
  <c r="AB107" i="381" s="1"/>
  <c r="K107" i="381"/>
  <c r="G107" i="381"/>
  <c r="T106" i="381"/>
  <c r="S106" i="381"/>
  <c r="L106" i="381"/>
  <c r="O106" i="381" s="1"/>
  <c r="J106" i="381"/>
  <c r="I106" i="381"/>
  <c r="K106" i="381" s="1"/>
  <c r="AB92" i="381"/>
  <c r="AA92" i="381"/>
  <c r="O92" i="381"/>
  <c r="N92" i="381"/>
  <c r="Q92" i="381" s="1"/>
  <c r="M92" i="381"/>
  <c r="K92" i="381"/>
  <c r="G92" i="381"/>
  <c r="AB91" i="381"/>
  <c r="AA91" i="381"/>
  <c r="Q91" i="381"/>
  <c r="P91" i="381"/>
  <c r="O91" i="381"/>
  <c r="N91" i="381"/>
  <c r="M91" i="381"/>
  <c r="K91" i="381"/>
  <c r="G91" i="381"/>
  <c r="AA90" i="381"/>
  <c r="Q90" i="381"/>
  <c r="P90" i="381"/>
  <c r="O90" i="381"/>
  <c r="N90" i="381"/>
  <c r="M90" i="381"/>
  <c r="M106" i="381" s="1"/>
  <c r="K90" i="381"/>
  <c r="G90" i="381"/>
  <c r="T89" i="381"/>
  <c r="S89" i="381"/>
  <c r="O89" i="381"/>
  <c r="L89" i="381"/>
  <c r="J89" i="381"/>
  <c r="K89" i="381" s="1"/>
  <c r="I89" i="381"/>
  <c r="O77" i="381"/>
  <c r="N77" i="381"/>
  <c r="P77" i="381" s="1"/>
  <c r="M77" i="381"/>
  <c r="AB77" i="381" s="1"/>
  <c r="K77" i="381"/>
  <c r="G77" i="381"/>
  <c r="O76" i="381"/>
  <c r="M76" i="381"/>
  <c r="AB76" i="381" s="1"/>
  <c r="K76" i="381"/>
  <c r="G76" i="381"/>
  <c r="AB75" i="381"/>
  <c r="AA75" i="381"/>
  <c r="O75" i="381"/>
  <c r="N75" i="381"/>
  <c r="P75" i="381" s="1"/>
  <c r="M75" i="381"/>
  <c r="K75" i="381"/>
  <c r="Q75" i="381" s="1"/>
  <c r="G75" i="381"/>
  <c r="AB74" i="381"/>
  <c r="AA74" i="381"/>
  <c r="Q74" i="381"/>
  <c r="P74" i="381"/>
  <c r="O74" i="381"/>
  <c r="N74" i="381"/>
  <c r="M74" i="381"/>
  <c r="K74" i="381"/>
  <c r="G74" i="381"/>
  <c r="O73" i="381"/>
  <c r="M73" i="381"/>
  <c r="M89" i="381" s="1"/>
  <c r="K73" i="381"/>
  <c r="G73" i="381"/>
  <c r="T72" i="381"/>
  <c r="S72" i="381"/>
  <c r="O72" i="381"/>
  <c r="L72" i="381"/>
  <c r="J72" i="381"/>
  <c r="K72" i="381" s="1"/>
  <c r="I72" i="381"/>
  <c r="O56" i="381"/>
  <c r="M56" i="381"/>
  <c r="M72" i="381" s="1"/>
  <c r="K56" i="381"/>
  <c r="G56" i="381"/>
  <c r="T55" i="381"/>
  <c r="S55" i="381"/>
  <c r="O55" i="381"/>
  <c r="L55" i="381"/>
  <c r="J55" i="381"/>
  <c r="K55" i="381" s="1"/>
  <c r="I55" i="381"/>
  <c r="O41" i="381"/>
  <c r="N41" i="381"/>
  <c r="P41" i="381" s="1"/>
  <c r="M41" i="381"/>
  <c r="AB41" i="381" s="1"/>
  <c r="K41" i="381"/>
  <c r="G41" i="381"/>
  <c r="O40" i="381"/>
  <c r="M40" i="381"/>
  <c r="AB40" i="381" s="1"/>
  <c r="K40" i="381"/>
  <c r="G40" i="381"/>
  <c r="F1" i="381" s="1"/>
  <c r="AA39" i="381"/>
  <c r="O39" i="381"/>
  <c r="N39" i="381"/>
  <c r="Q39" i="381" s="1"/>
  <c r="M39" i="381"/>
  <c r="M55" i="381" s="1"/>
  <c r="K39" i="381"/>
  <c r="G39" i="381"/>
  <c r="AB38" i="381"/>
  <c r="AC22" i="381" s="1"/>
  <c r="T38" i="381"/>
  <c r="S38" i="381"/>
  <c r="M38" i="381"/>
  <c r="N38" i="381" s="1"/>
  <c r="L38" i="381"/>
  <c r="O38" i="381" s="1"/>
  <c r="J38" i="381"/>
  <c r="I38" i="381"/>
  <c r="K38" i="381" s="1"/>
  <c r="AB23" i="381"/>
  <c r="AA23" i="381"/>
  <c r="O23" i="381"/>
  <c r="N23" i="381"/>
  <c r="Q23" i="381" s="1"/>
  <c r="M23" i="381"/>
  <c r="K23" i="381"/>
  <c r="G23" i="381"/>
  <c r="AA22" i="381"/>
  <c r="O22" i="381"/>
  <c r="N22" i="381"/>
  <c r="Q22" i="381" s="1"/>
  <c r="M22" i="381"/>
  <c r="AB22" i="381" s="1"/>
  <c r="K22" i="381"/>
  <c r="G22" i="381"/>
  <c r="T21" i="381"/>
  <c r="S21" i="381"/>
  <c r="L21" i="381"/>
  <c r="O21" i="381" s="1"/>
  <c r="J21" i="381"/>
  <c r="K21" i="381" s="1"/>
  <c r="I21" i="381"/>
  <c r="AB7" i="381"/>
  <c r="AA7" i="381"/>
  <c r="O7" i="381"/>
  <c r="M7" i="381"/>
  <c r="N7" i="381" s="1"/>
  <c r="K7" i="381"/>
  <c r="G7" i="381"/>
  <c r="AA6" i="381"/>
  <c r="O6" i="381"/>
  <c r="N6" i="381"/>
  <c r="Q6" i="381" s="1"/>
  <c r="M6" i="381"/>
  <c r="AB6" i="381" s="1"/>
  <c r="K6" i="381"/>
  <c r="G6" i="381"/>
  <c r="O5" i="381"/>
  <c r="M5" i="381"/>
  <c r="M21" i="381" s="1"/>
  <c r="K5" i="381"/>
  <c r="G5" i="381"/>
  <c r="H2" i="381"/>
  <c r="D1" i="381"/>
  <c r="X29" i="380"/>
  <c r="W29" i="380"/>
  <c r="V29" i="380"/>
  <c r="T29" i="380"/>
  <c r="M8" i="380" s="1"/>
  <c r="S29" i="380"/>
  <c r="P29" i="380"/>
  <c r="O29" i="380"/>
  <c r="N29" i="380"/>
  <c r="M29" i="380"/>
  <c r="J29" i="380"/>
  <c r="H29" i="380"/>
  <c r="G29" i="380"/>
  <c r="D29" i="380"/>
  <c r="O15" i="380"/>
  <c r="I8" i="380" s="1"/>
  <c r="N15" i="380"/>
  <c r="K15" i="380"/>
  <c r="G8" i="380" s="1"/>
  <c r="I15" i="380"/>
  <c r="H15" i="380"/>
  <c r="G15" i="380"/>
  <c r="F15" i="380"/>
  <c r="E15" i="380"/>
  <c r="D15" i="380"/>
  <c r="K8" i="380"/>
  <c r="F8" i="380"/>
  <c r="M7" i="380"/>
  <c r="K7" i="380"/>
  <c r="I7" i="380"/>
  <c r="G7" i="380"/>
  <c r="F7" i="380"/>
  <c r="E7" i="380"/>
  <c r="M6" i="380"/>
  <c r="K6" i="380"/>
  <c r="I6" i="380"/>
  <c r="G6" i="380"/>
  <c r="F6" i="380"/>
  <c r="E6" i="380"/>
  <c r="F3" i="380"/>
  <c r="T157" i="379"/>
  <c r="S157" i="379"/>
  <c r="L157" i="379"/>
  <c r="O157" i="379" s="1"/>
  <c r="K157" i="379"/>
  <c r="J157" i="379"/>
  <c r="I157" i="379"/>
  <c r="AA143" i="379"/>
  <c r="O143" i="379"/>
  <c r="M143" i="379"/>
  <c r="AB143" i="379" s="1"/>
  <c r="K143" i="379"/>
  <c r="G143" i="379"/>
  <c r="AB142" i="379"/>
  <c r="AA142" i="379"/>
  <c r="O142" i="379"/>
  <c r="M142" i="379"/>
  <c r="N142" i="379" s="1"/>
  <c r="K142" i="379"/>
  <c r="G142" i="379"/>
  <c r="AB141" i="379"/>
  <c r="AA141" i="379"/>
  <c r="O141" i="379"/>
  <c r="N141" i="379"/>
  <c r="P141" i="379" s="1"/>
  <c r="M141" i="379"/>
  <c r="M157" i="379" s="1"/>
  <c r="K141" i="379"/>
  <c r="G141" i="379"/>
  <c r="T140" i="379"/>
  <c r="S140" i="379"/>
  <c r="O140" i="379"/>
  <c r="M140" i="379"/>
  <c r="N140" i="379" s="1"/>
  <c r="L140" i="379"/>
  <c r="J140" i="379"/>
  <c r="K140" i="379" s="1"/>
  <c r="I140" i="379"/>
  <c r="AA125" i="379"/>
  <c r="Q125" i="379"/>
  <c r="P125" i="379"/>
  <c r="O125" i="379"/>
  <c r="N125" i="379"/>
  <c r="M125" i="379"/>
  <c r="AB125" i="379" s="1"/>
  <c r="K125" i="379"/>
  <c r="G125" i="379"/>
  <c r="O124" i="379"/>
  <c r="M124" i="379"/>
  <c r="AB124" i="379" s="1"/>
  <c r="K124" i="379"/>
  <c r="G124" i="379"/>
  <c r="T123" i="379"/>
  <c r="S123" i="379"/>
  <c r="O123" i="379"/>
  <c r="L123" i="379"/>
  <c r="J123" i="379"/>
  <c r="K123" i="379" s="1"/>
  <c r="I123" i="379"/>
  <c r="O111" i="379"/>
  <c r="M111" i="379"/>
  <c r="AB111" i="379" s="1"/>
  <c r="K111" i="379"/>
  <c r="G111" i="379"/>
  <c r="AA110" i="379"/>
  <c r="O110" i="379"/>
  <c r="M110" i="379"/>
  <c r="AB110" i="379" s="1"/>
  <c r="K110" i="379"/>
  <c r="G110" i="379"/>
  <c r="AB109" i="379"/>
  <c r="AA109" i="379"/>
  <c r="O109" i="379"/>
  <c r="N109" i="379"/>
  <c r="P109" i="379" s="1"/>
  <c r="M109" i="379"/>
  <c r="K109" i="379"/>
  <c r="Q109" i="379" s="1"/>
  <c r="G109" i="379"/>
  <c r="AB108" i="379"/>
  <c r="AA108" i="379"/>
  <c r="Q108" i="379"/>
  <c r="P108" i="379"/>
  <c r="O108" i="379"/>
  <c r="N108" i="379"/>
  <c r="M108" i="379"/>
  <c r="K108" i="379"/>
  <c r="G108" i="379"/>
  <c r="AB107" i="379"/>
  <c r="P107" i="379"/>
  <c r="O107" i="379"/>
  <c r="N107" i="379"/>
  <c r="Q107" i="379" s="1"/>
  <c r="M107" i="379"/>
  <c r="AA107" i="379" s="1"/>
  <c r="K107" i="379"/>
  <c r="G107" i="379"/>
  <c r="T106" i="379"/>
  <c r="S106" i="379"/>
  <c r="O106" i="379"/>
  <c r="L106" i="379"/>
  <c r="J106" i="379"/>
  <c r="K106" i="379" s="1"/>
  <c r="I106" i="379"/>
  <c r="O94" i="379"/>
  <c r="M94" i="379"/>
  <c r="N94" i="379" s="1"/>
  <c r="K94" i="379"/>
  <c r="G94" i="379"/>
  <c r="AA93" i="379"/>
  <c r="O93" i="379"/>
  <c r="M93" i="379"/>
  <c r="AB93" i="379" s="1"/>
  <c r="K93" i="379"/>
  <c r="G93" i="379"/>
  <c r="AB92" i="379"/>
  <c r="AA92" i="379"/>
  <c r="O92" i="379"/>
  <c r="N92" i="379"/>
  <c r="Q92" i="379" s="1"/>
  <c r="M92" i="379"/>
  <c r="K92" i="379"/>
  <c r="G92" i="379"/>
  <c r="AA91" i="379"/>
  <c r="Q91" i="379"/>
  <c r="P91" i="379"/>
  <c r="O91" i="379"/>
  <c r="N91" i="379"/>
  <c r="M91" i="379"/>
  <c r="AB91" i="379" s="1"/>
  <c r="K91" i="379"/>
  <c r="G91" i="379"/>
  <c r="O90" i="379"/>
  <c r="M90" i="379"/>
  <c r="AB90" i="379" s="1"/>
  <c r="K90" i="379"/>
  <c r="G90" i="379"/>
  <c r="T89" i="379"/>
  <c r="S89" i="379"/>
  <c r="O89" i="379"/>
  <c r="L89" i="379"/>
  <c r="J89" i="379"/>
  <c r="K89" i="379" s="1"/>
  <c r="I89" i="379"/>
  <c r="O80" i="379"/>
  <c r="M80" i="379"/>
  <c r="AB80" i="379" s="1"/>
  <c r="K80" i="379"/>
  <c r="G80" i="379"/>
  <c r="AA79" i="379"/>
  <c r="O79" i="379"/>
  <c r="M79" i="379"/>
  <c r="AB79" i="379" s="1"/>
  <c r="K79" i="379"/>
  <c r="G79" i="379"/>
  <c r="AB78" i="379"/>
  <c r="AA78" i="379"/>
  <c r="O78" i="379"/>
  <c r="N78" i="379"/>
  <c r="Q78" i="379" s="1"/>
  <c r="M78" i="379"/>
  <c r="K78" i="379"/>
  <c r="G78" i="379"/>
  <c r="AA77" i="379"/>
  <c r="Q77" i="379"/>
  <c r="P77" i="379"/>
  <c r="O77" i="379"/>
  <c r="N77" i="379"/>
  <c r="M77" i="379"/>
  <c r="AB77" i="379" s="1"/>
  <c r="K77" i="379"/>
  <c r="G77" i="379"/>
  <c r="O76" i="379"/>
  <c r="M76" i="379"/>
  <c r="N76" i="379" s="1"/>
  <c r="K76" i="379"/>
  <c r="G76" i="379"/>
  <c r="AA75" i="379"/>
  <c r="O75" i="379"/>
  <c r="M75" i="379"/>
  <c r="AB75" i="379" s="1"/>
  <c r="K75" i="379"/>
  <c r="G75" i="379"/>
  <c r="AB74" i="379"/>
  <c r="AA74" i="379"/>
  <c r="O74" i="379"/>
  <c r="N74" i="379"/>
  <c r="Q74" i="379" s="1"/>
  <c r="M74" i="379"/>
  <c r="K74" i="379"/>
  <c r="G74" i="379"/>
  <c r="AA73" i="379"/>
  <c r="O73" i="379"/>
  <c r="N73" i="379"/>
  <c r="P73" i="379" s="1"/>
  <c r="M73" i="379"/>
  <c r="AB73" i="379" s="1"/>
  <c r="K73" i="379"/>
  <c r="G73" i="379"/>
  <c r="T72" i="379"/>
  <c r="S72" i="379"/>
  <c r="L72" i="379"/>
  <c r="O72" i="379" s="1"/>
  <c r="J72" i="379"/>
  <c r="K72" i="379" s="1"/>
  <c r="I72" i="379"/>
  <c r="AA59" i="379"/>
  <c r="Q59" i="379"/>
  <c r="P59" i="379"/>
  <c r="O59" i="379"/>
  <c r="N59" i="379"/>
  <c r="M59" i="379"/>
  <c r="AB59" i="379" s="1"/>
  <c r="K59" i="379"/>
  <c r="G59" i="379"/>
  <c r="O58" i="379"/>
  <c r="M58" i="379"/>
  <c r="N58" i="379" s="1"/>
  <c r="K58" i="379"/>
  <c r="G58" i="379"/>
  <c r="AA57" i="379"/>
  <c r="Q57" i="379"/>
  <c r="O57" i="379"/>
  <c r="N57" i="379"/>
  <c r="P57" i="379" s="1"/>
  <c r="M57" i="379"/>
  <c r="AB57" i="379" s="1"/>
  <c r="K57" i="379"/>
  <c r="G57" i="379"/>
  <c r="AB56" i="379"/>
  <c r="AA56" i="379"/>
  <c r="Q56" i="379"/>
  <c r="O56" i="379"/>
  <c r="N56" i="379"/>
  <c r="P56" i="379" s="1"/>
  <c r="M56" i="379"/>
  <c r="K56" i="379"/>
  <c r="G56" i="379"/>
  <c r="T55" i="379"/>
  <c r="S55" i="379"/>
  <c r="L55" i="379"/>
  <c r="J55" i="379"/>
  <c r="K55" i="379" s="1"/>
  <c r="I55" i="379"/>
  <c r="O55" i="379" s="1"/>
  <c r="AB42" i="379"/>
  <c r="AA42" i="379"/>
  <c r="O42" i="379"/>
  <c r="N42" i="379"/>
  <c r="Q42" i="379" s="1"/>
  <c r="M42" i="379"/>
  <c r="K42" i="379"/>
  <c r="G42" i="379"/>
  <c r="AA41" i="379"/>
  <c r="Q41" i="379"/>
  <c r="P41" i="379"/>
  <c r="O41" i="379"/>
  <c r="N41" i="379"/>
  <c r="M41" i="379"/>
  <c r="AB41" i="379" s="1"/>
  <c r="K41" i="379"/>
  <c r="G41" i="379"/>
  <c r="O40" i="379"/>
  <c r="M40" i="379"/>
  <c r="AB40" i="379" s="1"/>
  <c r="K40" i="379"/>
  <c r="G40" i="379"/>
  <c r="O39" i="379"/>
  <c r="M39" i="379"/>
  <c r="AB39" i="379" s="1"/>
  <c r="K39" i="379"/>
  <c r="G39" i="379"/>
  <c r="T38" i="379"/>
  <c r="S38" i="379"/>
  <c r="L38" i="379"/>
  <c r="O38" i="379" s="1"/>
  <c r="K38" i="379"/>
  <c r="J38" i="379"/>
  <c r="I38" i="379"/>
  <c r="AQ29" i="379"/>
  <c r="AB27" i="379"/>
  <c r="O27" i="379"/>
  <c r="M27" i="379"/>
  <c r="AA27" i="379" s="1"/>
  <c r="K27" i="379"/>
  <c r="G27" i="379"/>
  <c r="AB26" i="379"/>
  <c r="O26" i="379"/>
  <c r="M26" i="379"/>
  <c r="AA26" i="379" s="1"/>
  <c r="K26" i="379"/>
  <c r="G26" i="379"/>
  <c r="AA25" i="379"/>
  <c r="O25" i="379"/>
  <c r="M25" i="379"/>
  <c r="N25" i="379" s="1"/>
  <c r="K25" i="379"/>
  <c r="G25" i="379"/>
  <c r="O24" i="379"/>
  <c r="N24" i="379"/>
  <c r="Q24" i="379" s="1"/>
  <c r="M24" i="379"/>
  <c r="AB24" i="379" s="1"/>
  <c r="K24" i="379"/>
  <c r="G24" i="379"/>
  <c r="AB23" i="379"/>
  <c r="O23" i="379"/>
  <c r="M23" i="379"/>
  <c r="AA23" i="379" s="1"/>
  <c r="K23" i="379"/>
  <c r="G23" i="379"/>
  <c r="AB22" i="379"/>
  <c r="O22" i="379"/>
  <c r="N22" i="379"/>
  <c r="P22" i="379" s="1"/>
  <c r="M22" i="379"/>
  <c r="AA22" i="379" s="1"/>
  <c r="K22" i="379"/>
  <c r="Q22" i="379" s="1"/>
  <c r="G22" i="379"/>
  <c r="F1" i="379" s="1"/>
  <c r="F2" i="379" s="1"/>
  <c r="T21" i="379"/>
  <c r="S21" i="379"/>
  <c r="L21" i="379"/>
  <c r="O21" i="379" s="1"/>
  <c r="J21" i="379"/>
  <c r="K21" i="379" s="1"/>
  <c r="I21" i="379"/>
  <c r="AB6" i="379"/>
  <c r="AA6" i="379"/>
  <c r="O6" i="379"/>
  <c r="M6" i="379"/>
  <c r="N6" i="379" s="1"/>
  <c r="K6" i="379"/>
  <c r="G6" i="379"/>
  <c r="AB5" i="379"/>
  <c r="AA5" i="379"/>
  <c r="Q5" i="379"/>
  <c r="O5" i="379"/>
  <c r="N5" i="379"/>
  <c r="P5" i="379" s="1"/>
  <c r="M5" i="379"/>
  <c r="K5" i="379"/>
  <c r="G5" i="379"/>
  <c r="H2" i="379"/>
  <c r="H1" i="379"/>
  <c r="D1" i="379"/>
  <c r="T225" i="378"/>
  <c r="S225" i="378"/>
  <c r="L225" i="378"/>
  <c r="O225" i="378" s="1"/>
  <c r="J225" i="378"/>
  <c r="K225" i="378" s="1"/>
  <c r="I225" i="378"/>
  <c r="AA213" i="378"/>
  <c r="O213" i="378"/>
  <c r="N213" i="378"/>
  <c r="Q213" i="378" s="1"/>
  <c r="M213" i="378"/>
  <c r="AB213" i="378" s="1"/>
  <c r="K213" i="378"/>
  <c r="G213" i="378"/>
  <c r="AB212" i="378"/>
  <c r="AA212" i="378"/>
  <c r="O212" i="378"/>
  <c r="M212" i="378"/>
  <c r="N212" i="378" s="1"/>
  <c r="K212" i="378"/>
  <c r="G212" i="378"/>
  <c r="AA211" i="378"/>
  <c r="Q211" i="378"/>
  <c r="P211" i="378"/>
  <c r="O211" i="378"/>
  <c r="N211" i="378"/>
  <c r="M211" i="378"/>
  <c r="AB211" i="378" s="1"/>
  <c r="K211" i="378"/>
  <c r="G211" i="378"/>
  <c r="O210" i="378"/>
  <c r="N210" i="378"/>
  <c r="Q210" i="378" s="1"/>
  <c r="M210" i="378"/>
  <c r="AB210" i="378" s="1"/>
  <c r="K210" i="378"/>
  <c r="G210" i="378"/>
  <c r="O209" i="378"/>
  <c r="M209" i="378"/>
  <c r="M225" i="378" s="1"/>
  <c r="K209" i="378"/>
  <c r="G209" i="378"/>
  <c r="T208" i="378"/>
  <c r="S208" i="378"/>
  <c r="M208" i="378"/>
  <c r="AB208" i="378" s="1"/>
  <c r="AC192" i="378" s="1"/>
  <c r="L208" i="378"/>
  <c r="O208" i="378" s="1"/>
  <c r="J208" i="378"/>
  <c r="K208" i="378" s="1"/>
  <c r="I208" i="378"/>
  <c r="AA193" i="378"/>
  <c r="O193" i="378"/>
  <c r="N193" i="378"/>
  <c r="Q193" i="378" s="1"/>
  <c r="M193" i="378"/>
  <c r="AB193" i="378" s="1"/>
  <c r="K193" i="378"/>
  <c r="G193" i="378"/>
  <c r="AB192" i="378"/>
  <c r="O192" i="378"/>
  <c r="M192" i="378"/>
  <c r="AA192" i="378" s="1"/>
  <c r="K192" i="378"/>
  <c r="G192" i="378"/>
  <c r="T191" i="378"/>
  <c r="S191" i="378"/>
  <c r="L191" i="378"/>
  <c r="O191" i="378" s="1"/>
  <c r="J191" i="378"/>
  <c r="K191" i="378" s="1"/>
  <c r="I191" i="378"/>
  <c r="AB177" i="378"/>
  <c r="AA177" i="378"/>
  <c r="O177" i="378"/>
  <c r="M177" i="378"/>
  <c r="N177" i="378" s="1"/>
  <c r="K177" i="378"/>
  <c r="G177" i="378"/>
  <c r="AA176" i="378"/>
  <c r="Q176" i="378"/>
  <c r="P176" i="378"/>
  <c r="O176" i="378"/>
  <c r="N176" i="378"/>
  <c r="M176" i="378"/>
  <c r="AB176" i="378" s="1"/>
  <c r="K176" i="378"/>
  <c r="G176" i="378"/>
  <c r="AA175" i="378"/>
  <c r="Q175" i="378"/>
  <c r="P175" i="378"/>
  <c r="O175" i="378"/>
  <c r="N175" i="378"/>
  <c r="M175" i="378"/>
  <c r="M191" i="378" s="1"/>
  <c r="K175" i="378"/>
  <c r="G175" i="378"/>
  <c r="T174" i="378"/>
  <c r="S174" i="378"/>
  <c r="O174" i="378"/>
  <c r="M174" i="378"/>
  <c r="AB174" i="378" s="1"/>
  <c r="AC158" i="378" s="1"/>
  <c r="L174" i="378"/>
  <c r="J174" i="378"/>
  <c r="K174" i="378" s="1"/>
  <c r="I174" i="378"/>
  <c r="O161" i="378"/>
  <c r="N161" i="378"/>
  <c r="Q161" i="378" s="1"/>
  <c r="M161" i="378"/>
  <c r="AB161" i="378" s="1"/>
  <c r="K161" i="378"/>
  <c r="G161" i="378"/>
  <c r="AA160" i="378"/>
  <c r="O160" i="378"/>
  <c r="N160" i="378"/>
  <c r="Q160" i="378" s="1"/>
  <c r="M160" i="378"/>
  <c r="AB160" i="378" s="1"/>
  <c r="K160" i="378"/>
  <c r="G160" i="378"/>
  <c r="AB159" i="378"/>
  <c r="AA159" i="378"/>
  <c r="Q159" i="378"/>
  <c r="O159" i="378"/>
  <c r="N159" i="378"/>
  <c r="P159" i="378" s="1"/>
  <c r="M159" i="378"/>
  <c r="K159" i="378"/>
  <c r="G159" i="378"/>
  <c r="AB158" i="378"/>
  <c r="AA158" i="378"/>
  <c r="Q158" i="378"/>
  <c r="O158" i="378"/>
  <c r="N158" i="378"/>
  <c r="P158" i="378" s="1"/>
  <c r="M158" i="378"/>
  <c r="K158" i="378"/>
  <c r="G158" i="378"/>
  <c r="AB157" i="378"/>
  <c r="AC141" i="378" s="1"/>
  <c r="T157" i="378"/>
  <c r="S157" i="378"/>
  <c r="M157" i="378"/>
  <c r="N157" i="378" s="1"/>
  <c r="L157" i="378"/>
  <c r="J157" i="378"/>
  <c r="K157" i="378" s="1"/>
  <c r="I157" i="378"/>
  <c r="O157" i="378" s="1"/>
  <c r="AB141" i="378"/>
  <c r="AA141" i="378"/>
  <c r="Q141" i="378"/>
  <c r="O141" i="378"/>
  <c r="N141" i="378"/>
  <c r="P141" i="378" s="1"/>
  <c r="M141" i="378"/>
  <c r="K141" i="378"/>
  <c r="G141" i="378"/>
  <c r="T140" i="378"/>
  <c r="S140" i="378"/>
  <c r="L140" i="378"/>
  <c r="J140" i="378"/>
  <c r="K140" i="378" s="1"/>
  <c r="I140" i="378"/>
  <c r="O140" i="378" s="1"/>
  <c r="AA127" i="378"/>
  <c r="Q127" i="378"/>
  <c r="P127" i="378"/>
  <c r="O127" i="378"/>
  <c r="N127" i="378"/>
  <c r="M127" i="378"/>
  <c r="AB127" i="378" s="1"/>
  <c r="K127" i="378"/>
  <c r="G127" i="378"/>
  <c r="O126" i="378"/>
  <c r="N126" i="378"/>
  <c r="Q126" i="378" s="1"/>
  <c r="M126" i="378"/>
  <c r="AB126" i="378" s="1"/>
  <c r="K126" i="378"/>
  <c r="G126" i="378"/>
  <c r="AA125" i="378"/>
  <c r="O125" i="378"/>
  <c r="N125" i="378"/>
  <c r="Q125" i="378" s="1"/>
  <c r="M125" i="378"/>
  <c r="AB125" i="378" s="1"/>
  <c r="K125" i="378"/>
  <c r="G125" i="378"/>
  <c r="AB124" i="378"/>
  <c r="O124" i="378"/>
  <c r="M124" i="378"/>
  <c r="AA124" i="378" s="1"/>
  <c r="K124" i="378"/>
  <c r="G124" i="378"/>
  <c r="T123" i="378"/>
  <c r="S123" i="378"/>
  <c r="L123" i="378"/>
  <c r="O123" i="378" s="1"/>
  <c r="J123" i="378"/>
  <c r="K123" i="378" s="1"/>
  <c r="I123" i="378"/>
  <c r="AB110" i="378"/>
  <c r="AA110" i="378"/>
  <c r="O110" i="378"/>
  <c r="N110" i="378"/>
  <c r="Q110" i="378" s="1"/>
  <c r="M110" i="378"/>
  <c r="K110" i="378"/>
  <c r="G110" i="378"/>
  <c r="AA109" i="378"/>
  <c r="Q109" i="378"/>
  <c r="O109" i="378"/>
  <c r="N109" i="378"/>
  <c r="M109" i="378"/>
  <c r="AB109" i="378" s="1"/>
  <c r="K109" i="378"/>
  <c r="P109" i="378" s="1"/>
  <c r="G109" i="378"/>
  <c r="O108" i="378"/>
  <c r="N108" i="378"/>
  <c r="Q108" i="378" s="1"/>
  <c r="M108" i="378"/>
  <c r="AB108" i="378" s="1"/>
  <c r="K108" i="378"/>
  <c r="G108" i="378"/>
  <c r="O107" i="378"/>
  <c r="M107" i="378"/>
  <c r="AB107" i="378" s="1"/>
  <c r="K107" i="378"/>
  <c r="G107" i="378"/>
  <c r="T106" i="378"/>
  <c r="S106" i="378"/>
  <c r="M106" i="378"/>
  <c r="AB106" i="378" s="1"/>
  <c r="AC90" i="378" s="1"/>
  <c r="L106" i="378"/>
  <c r="O106" i="378" s="1"/>
  <c r="J106" i="378"/>
  <c r="K106" i="378" s="1"/>
  <c r="I106" i="378"/>
  <c r="AA92" i="378"/>
  <c r="O92" i="378"/>
  <c r="N92" i="378"/>
  <c r="Q92" i="378" s="1"/>
  <c r="M92" i="378"/>
  <c r="AB92" i="378" s="1"/>
  <c r="K92" i="378"/>
  <c r="G92" i="378"/>
  <c r="AB91" i="378"/>
  <c r="AA91" i="378"/>
  <c r="O91" i="378"/>
  <c r="N91" i="378"/>
  <c r="P91" i="378" s="1"/>
  <c r="M91" i="378"/>
  <c r="K91" i="378"/>
  <c r="Q91" i="378" s="1"/>
  <c r="G91" i="378"/>
  <c r="AB90" i="378"/>
  <c r="AA90" i="378"/>
  <c r="Q90" i="378"/>
  <c r="O90" i="378"/>
  <c r="N90" i="378"/>
  <c r="P90" i="378" s="1"/>
  <c r="M90" i="378"/>
  <c r="K90" i="378"/>
  <c r="G90" i="378"/>
  <c r="T89" i="378"/>
  <c r="S89" i="378"/>
  <c r="M89" i="378"/>
  <c r="N89" i="378" s="1"/>
  <c r="L89" i="378"/>
  <c r="J89" i="378"/>
  <c r="K89" i="378" s="1"/>
  <c r="I89" i="378"/>
  <c r="O89" i="378" s="1"/>
  <c r="AA77" i="378"/>
  <c r="Q77" i="378"/>
  <c r="O77" i="378"/>
  <c r="N77" i="378"/>
  <c r="M77" i="378"/>
  <c r="AB77" i="378" s="1"/>
  <c r="K77" i="378"/>
  <c r="P77" i="378" s="1"/>
  <c r="G77" i="378"/>
  <c r="O76" i="378"/>
  <c r="N76" i="378"/>
  <c r="Q76" i="378" s="1"/>
  <c r="M76" i="378"/>
  <c r="AB76" i="378" s="1"/>
  <c r="K76" i="378"/>
  <c r="G76" i="378"/>
  <c r="AA75" i="378"/>
  <c r="O75" i="378"/>
  <c r="N75" i="378"/>
  <c r="Q75" i="378" s="1"/>
  <c r="M75" i="378"/>
  <c r="AB75" i="378" s="1"/>
  <c r="K75" i="378"/>
  <c r="G75" i="378"/>
  <c r="AB74" i="378"/>
  <c r="AA74" i="378"/>
  <c r="O74" i="378"/>
  <c r="N74" i="378"/>
  <c r="Q74" i="378" s="1"/>
  <c r="M74" i="378"/>
  <c r="K74" i="378"/>
  <c r="G74" i="378"/>
  <c r="AB73" i="378"/>
  <c r="AA73" i="378"/>
  <c r="Q73" i="378"/>
  <c r="O73" i="378"/>
  <c r="N73" i="378"/>
  <c r="P73" i="378" s="1"/>
  <c r="M73" i="378"/>
  <c r="K73" i="378"/>
  <c r="G73" i="378"/>
  <c r="T72" i="378"/>
  <c r="S72" i="378"/>
  <c r="M72" i="378"/>
  <c r="N72" i="378" s="1"/>
  <c r="L72" i="378"/>
  <c r="O72" i="378" s="1"/>
  <c r="J72" i="378"/>
  <c r="K72" i="378" s="1"/>
  <c r="I72" i="378"/>
  <c r="AB56" i="378"/>
  <c r="AA56" i="378"/>
  <c r="Q56" i="378"/>
  <c r="O56" i="378"/>
  <c r="N56" i="378"/>
  <c r="P56" i="378" s="1"/>
  <c r="M56" i="378"/>
  <c r="K56" i="378"/>
  <c r="G56" i="378"/>
  <c r="T55" i="378"/>
  <c r="S55" i="378"/>
  <c r="L55" i="378"/>
  <c r="O55" i="378" s="1"/>
  <c r="J55" i="378"/>
  <c r="K55" i="378" s="1"/>
  <c r="I55" i="378"/>
  <c r="AA41" i="378"/>
  <c r="Q41" i="378"/>
  <c r="O41" i="378"/>
  <c r="N41" i="378"/>
  <c r="M41" i="378"/>
  <c r="AB41" i="378" s="1"/>
  <c r="K41" i="378"/>
  <c r="P41" i="378" s="1"/>
  <c r="G41" i="378"/>
  <c r="AA40" i="378"/>
  <c r="O40" i="378"/>
  <c r="N40" i="378"/>
  <c r="Q40" i="378" s="1"/>
  <c r="M40" i="378"/>
  <c r="AB40" i="378" s="1"/>
  <c r="K40" i="378"/>
  <c r="G40" i="378"/>
  <c r="O39" i="378"/>
  <c r="M39" i="378"/>
  <c r="M55" i="378" s="1"/>
  <c r="K39" i="378"/>
  <c r="G39" i="378"/>
  <c r="T38" i="378"/>
  <c r="S38" i="378"/>
  <c r="M38" i="378"/>
  <c r="AB38" i="378" s="1"/>
  <c r="AC22" i="378" s="1"/>
  <c r="L38" i="378"/>
  <c r="O38" i="378" s="1"/>
  <c r="J38" i="378"/>
  <c r="K38" i="378" s="1"/>
  <c r="I38" i="378"/>
  <c r="AA23" i="378"/>
  <c r="O23" i="378"/>
  <c r="N23" i="378"/>
  <c r="Q23" i="378" s="1"/>
  <c r="M23" i="378"/>
  <c r="AB23" i="378" s="1"/>
  <c r="K23" i="378"/>
  <c r="G23" i="378"/>
  <c r="AB22" i="378"/>
  <c r="O22" i="378"/>
  <c r="M22" i="378"/>
  <c r="AA22" i="378" s="1"/>
  <c r="K22" i="378"/>
  <c r="G22" i="378"/>
  <c r="AB21" i="378"/>
  <c r="AC5" i="378" s="1"/>
  <c r="T21" i="378"/>
  <c r="S21" i="378"/>
  <c r="M21" i="378"/>
  <c r="N21" i="378" s="1"/>
  <c r="L21" i="378"/>
  <c r="O21" i="378" s="1"/>
  <c r="J21" i="378"/>
  <c r="K21" i="378" s="1"/>
  <c r="I21" i="378"/>
  <c r="AB7" i="378"/>
  <c r="AA7" i="378"/>
  <c r="O7" i="378"/>
  <c r="N7" i="378"/>
  <c r="Q7" i="378" s="1"/>
  <c r="M7" i="378"/>
  <c r="K7" i="378"/>
  <c r="G7" i="378"/>
  <c r="AA6" i="378"/>
  <c r="Q6" i="378"/>
  <c r="O6" i="378"/>
  <c r="N6" i="378"/>
  <c r="M6" i="378"/>
  <c r="AB6" i="378" s="1"/>
  <c r="K6" i="378"/>
  <c r="P6" i="378" s="1"/>
  <c r="G6" i="378"/>
  <c r="AB5" i="378"/>
  <c r="AA5" i="378"/>
  <c r="Q5" i="378"/>
  <c r="P5" i="378"/>
  <c r="O5" i="378"/>
  <c r="N5" i="378"/>
  <c r="M5" i="378"/>
  <c r="K5" i="378"/>
  <c r="G5" i="378"/>
  <c r="F1" i="378" s="1"/>
  <c r="H2" i="378"/>
  <c r="D1" i="378"/>
  <c r="F3" i="377" s="1"/>
  <c r="X29" i="377"/>
  <c r="W29" i="377"/>
  <c r="V29" i="377"/>
  <c r="T29" i="377"/>
  <c r="S29" i="377"/>
  <c r="P29" i="377"/>
  <c r="M8" i="377" s="1"/>
  <c r="O29" i="377"/>
  <c r="N29" i="377"/>
  <c r="M29" i="377"/>
  <c r="J29" i="377"/>
  <c r="H29" i="377"/>
  <c r="G29" i="377"/>
  <c r="D29" i="377"/>
  <c r="K8" i="377" s="1"/>
  <c r="O15" i="377"/>
  <c r="N15" i="377"/>
  <c r="K15" i="377"/>
  <c r="I15" i="377"/>
  <c r="H15" i="377"/>
  <c r="G15" i="377"/>
  <c r="F15" i="377"/>
  <c r="E15" i="377"/>
  <c r="D15" i="377"/>
  <c r="E8" i="377" s="1"/>
  <c r="I8" i="377"/>
  <c r="F8" i="377"/>
  <c r="M7" i="377"/>
  <c r="K7" i="377"/>
  <c r="I7" i="377"/>
  <c r="G7" i="377"/>
  <c r="F7" i="377"/>
  <c r="E7" i="377"/>
  <c r="M6" i="377"/>
  <c r="K6" i="377"/>
  <c r="I6" i="377"/>
  <c r="G6" i="377"/>
  <c r="F6" i="377"/>
  <c r="E6" i="377"/>
  <c r="AB55" i="384" l="1"/>
  <c r="AC39" i="384" s="1"/>
  <c r="AA55" i="384"/>
  <c r="N55" i="384"/>
  <c r="P123" i="384"/>
  <c r="Q123" i="384"/>
  <c r="R107" i="384" s="1"/>
  <c r="Q125" i="384"/>
  <c r="P125" i="384"/>
  <c r="Q140" i="385"/>
  <c r="R124" i="385" s="1"/>
  <c r="P140" i="385"/>
  <c r="I3" i="383"/>
  <c r="F2" i="384"/>
  <c r="Q25" i="385"/>
  <c r="P25" i="385"/>
  <c r="Q144" i="384"/>
  <c r="P144" i="384"/>
  <c r="P21" i="384"/>
  <c r="Q21" i="384"/>
  <c r="R5" i="384" s="1"/>
  <c r="Q72" i="385"/>
  <c r="R56" i="385" s="1"/>
  <c r="P72" i="385"/>
  <c r="Q179" i="384"/>
  <c r="P179" i="384"/>
  <c r="Q228" i="384"/>
  <c r="P228" i="384"/>
  <c r="Q195" i="384"/>
  <c r="P195" i="384"/>
  <c r="N21" i="385"/>
  <c r="AB21" i="385"/>
  <c r="AC5" i="385" s="1"/>
  <c r="AA21" i="385"/>
  <c r="P141" i="385"/>
  <c r="Q141" i="385"/>
  <c r="N38" i="384"/>
  <c r="AB38" i="384"/>
  <c r="AC22" i="384" s="1"/>
  <c r="AA38" i="384"/>
  <c r="AB72" i="384"/>
  <c r="AC56" i="384" s="1"/>
  <c r="AA72" i="384"/>
  <c r="N72" i="384"/>
  <c r="AB106" i="384"/>
  <c r="AC90" i="384" s="1"/>
  <c r="AA106" i="384"/>
  <c r="N106" i="384"/>
  <c r="P90" i="385"/>
  <c r="Q90" i="385"/>
  <c r="N89" i="385"/>
  <c r="AB89" i="385"/>
  <c r="AC73" i="385" s="1"/>
  <c r="AA89" i="385"/>
  <c r="Q229" i="384"/>
  <c r="P229" i="384"/>
  <c r="Q178" i="384"/>
  <c r="P178" i="384"/>
  <c r="Q210" i="384"/>
  <c r="P210" i="384"/>
  <c r="P7" i="384"/>
  <c r="N89" i="384"/>
  <c r="P109" i="384"/>
  <c r="AB125" i="384"/>
  <c r="P143" i="384"/>
  <c r="AB144" i="384"/>
  <c r="AB6" i="385"/>
  <c r="AB26" i="385"/>
  <c r="M38" i="385"/>
  <c r="M106" i="385"/>
  <c r="M123" i="385"/>
  <c r="AA22" i="384"/>
  <c r="N41" i="384"/>
  <c r="P73" i="384"/>
  <c r="P90" i="384"/>
  <c r="N177" i="384"/>
  <c r="N194" i="384"/>
  <c r="N227" i="384"/>
  <c r="H1" i="385"/>
  <c r="N24" i="385"/>
  <c r="N28" i="385"/>
  <c r="AB22" i="384"/>
  <c r="M242" i="384"/>
  <c r="AA25" i="385"/>
  <c r="P39" i="385"/>
  <c r="AA73" i="385"/>
  <c r="AA90" i="385"/>
  <c r="P107" i="385"/>
  <c r="P124" i="385"/>
  <c r="AA141" i="385"/>
  <c r="AA21" i="384"/>
  <c r="AA123" i="384"/>
  <c r="N140" i="384"/>
  <c r="AB195" i="384"/>
  <c r="N225" i="384"/>
  <c r="AB228" i="384"/>
  <c r="AB25" i="385"/>
  <c r="M55" i="385"/>
  <c r="AB73" i="385"/>
  <c r="AB90" i="385"/>
  <c r="AB141" i="385"/>
  <c r="M157" i="385"/>
  <c r="AB21" i="384"/>
  <c r="AC5" i="384" s="1"/>
  <c r="AB123" i="384"/>
  <c r="AC107" i="384" s="1"/>
  <c r="N39" i="384"/>
  <c r="AA142" i="384"/>
  <c r="M157" i="384"/>
  <c r="N158" i="384"/>
  <c r="M174" i="384"/>
  <c r="N175" i="384"/>
  <c r="AA177" i="384"/>
  <c r="M191" i="384"/>
  <c r="N192" i="384"/>
  <c r="AA194" i="384"/>
  <c r="AA227" i="384"/>
  <c r="N22" i="385"/>
  <c r="AA24" i="385"/>
  <c r="AA28" i="385"/>
  <c r="N42" i="385"/>
  <c r="P56" i="385"/>
  <c r="AB72" i="385"/>
  <c r="AC56" i="385" s="1"/>
  <c r="N75" i="385"/>
  <c r="N79" i="385"/>
  <c r="N92" i="385"/>
  <c r="AA107" i="385"/>
  <c r="N110" i="385"/>
  <c r="AA124" i="385"/>
  <c r="AB140" i="385"/>
  <c r="AC124" i="385" s="1"/>
  <c r="N143" i="385"/>
  <c r="P40" i="384"/>
  <c r="AA89" i="384"/>
  <c r="P93" i="384"/>
  <c r="P126" i="384"/>
  <c r="P176" i="384"/>
  <c r="P193" i="384"/>
  <c r="P211" i="384"/>
  <c r="P230" i="384"/>
  <c r="P23" i="385"/>
  <c r="P27" i="385"/>
  <c r="H1" i="384"/>
  <c r="N6" i="385"/>
  <c r="N26" i="385"/>
  <c r="M208" i="384"/>
  <c r="P23" i="384"/>
  <c r="P92" i="384"/>
  <c r="AA140" i="384"/>
  <c r="AA225" i="384"/>
  <c r="AA42" i="385"/>
  <c r="N73" i="385"/>
  <c r="AA75" i="385"/>
  <c r="AA79" i="385"/>
  <c r="AA92" i="385"/>
  <c r="AA110" i="385"/>
  <c r="AA143" i="385"/>
  <c r="P22" i="384"/>
  <c r="AA39" i="384"/>
  <c r="P124" i="384"/>
  <c r="AA158" i="384"/>
  <c r="AA175" i="384"/>
  <c r="AA192" i="384"/>
  <c r="P209" i="384"/>
  <c r="P5" i="385"/>
  <c r="AA22" i="385"/>
  <c r="P41" i="385"/>
  <c r="P74" i="385"/>
  <c r="P78" i="385"/>
  <c r="P91" i="385"/>
  <c r="P109" i="385"/>
  <c r="P142" i="385"/>
  <c r="AB39" i="384"/>
  <c r="N56" i="384"/>
  <c r="Q38" i="381"/>
  <c r="R22" i="381" s="1"/>
  <c r="P38" i="381"/>
  <c r="AB106" i="381"/>
  <c r="AC90" i="381" s="1"/>
  <c r="N106" i="381"/>
  <c r="AA106" i="381"/>
  <c r="Q41" i="382"/>
  <c r="P41" i="382"/>
  <c r="N21" i="381"/>
  <c r="AA21" i="381"/>
  <c r="AB21" i="381"/>
  <c r="AC5" i="381" s="1"/>
  <c r="AB89" i="381"/>
  <c r="AC73" i="381" s="1"/>
  <c r="AA89" i="381"/>
  <c r="N89" i="381"/>
  <c r="N191" i="381"/>
  <c r="AA191" i="381"/>
  <c r="AB191" i="381"/>
  <c r="AC175" i="381" s="1"/>
  <c r="AB72" i="381"/>
  <c r="AC56" i="381" s="1"/>
  <c r="AA72" i="381"/>
  <c r="N72" i="381"/>
  <c r="Q212" i="381"/>
  <c r="P212" i="381"/>
  <c r="Q6" i="382"/>
  <c r="P6" i="382"/>
  <c r="Q25" i="382"/>
  <c r="P25" i="382"/>
  <c r="AB55" i="381"/>
  <c r="AC39" i="381" s="1"/>
  <c r="AA55" i="381"/>
  <c r="N55" i="381"/>
  <c r="Q193" i="381"/>
  <c r="P193" i="381"/>
  <c r="Q42" i="382"/>
  <c r="P42" i="382"/>
  <c r="Q140" i="382"/>
  <c r="R124" i="382" s="1"/>
  <c r="P140" i="382"/>
  <c r="Q59" i="382"/>
  <c r="P59" i="382"/>
  <c r="AB140" i="381"/>
  <c r="AC124" i="381" s="1"/>
  <c r="AA140" i="381"/>
  <c r="N140" i="381"/>
  <c r="AB38" i="382"/>
  <c r="AC22" i="382" s="1"/>
  <c r="AA38" i="382"/>
  <c r="N38" i="382"/>
  <c r="P157" i="381"/>
  <c r="Q142" i="382"/>
  <c r="P142" i="382"/>
  <c r="F2" i="381"/>
  <c r="I3" i="380"/>
  <c r="Q177" i="381"/>
  <c r="P177" i="381"/>
  <c r="Q7" i="381"/>
  <c r="P7" i="381"/>
  <c r="Q5" i="382"/>
  <c r="P5" i="382"/>
  <c r="E8" i="380"/>
  <c r="P176" i="381"/>
  <c r="AA38" i="381"/>
  <c r="M89" i="382"/>
  <c r="M106" i="382"/>
  <c r="M123" i="382"/>
  <c r="N5" i="381"/>
  <c r="AB124" i="381"/>
  <c r="M174" i="381"/>
  <c r="N175" i="381"/>
  <c r="M208" i="381"/>
  <c r="N209" i="381"/>
  <c r="M225" i="381"/>
  <c r="N40" i="382"/>
  <c r="N58" i="382"/>
  <c r="N76" i="382"/>
  <c r="N80" i="382"/>
  <c r="N94" i="382"/>
  <c r="N111" i="382"/>
  <c r="P6" i="381"/>
  <c r="P127" i="381"/>
  <c r="P24" i="382"/>
  <c r="N40" i="381"/>
  <c r="Q41" i="381"/>
  <c r="AA56" i="381"/>
  <c r="AA73" i="381"/>
  <c r="N76" i="381"/>
  <c r="Q77" i="381"/>
  <c r="N108" i="381"/>
  <c r="Q109" i="381"/>
  <c r="N126" i="381"/>
  <c r="N161" i="381"/>
  <c r="O174" i="381"/>
  <c r="N194" i="381"/>
  <c r="Q210" i="381"/>
  <c r="N213" i="381"/>
  <c r="N23" i="382"/>
  <c r="N27" i="382"/>
  <c r="N157" i="382"/>
  <c r="AA41" i="381"/>
  <c r="AB56" i="381"/>
  <c r="AB73" i="381"/>
  <c r="AA77" i="381"/>
  <c r="AB90" i="381"/>
  <c r="N107" i="381"/>
  <c r="AA109" i="381"/>
  <c r="AA127" i="381"/>
  <c r="AA176" i="381"/>
  <c r="AA210" i="381"/>
  <c r="M21" i="382"/>
  <c r="N22" i="382"/>
  <c r="AA24" i="382"/>
  <c r="P39" i="382"/>
  <c r="N57" i="382"/>
  <c r="N75" i="382"/>
  <c r="N79" i="382"/>
  <c r="N93" i="382"/>
  <c r="N110" i="382"/>
  <c r="AB140" i="382"/>
  <c r="AC124" i="382" s="1"/>
  <c r="N143" i="382"/>
  <c r="AA157" i="381"/>
  <c r="AA40" i="382"/>
  <c r="M55" i="382"/>
  <c r="AA58" i="382"/>
  <c r="AA76" i="382"/>
  <c r="AA80" i="382"/>
  <c r="AA94" i="382"/>
  <c r="AA111" i="382"/>
  <c r="AA5" i="381"/>
  <c r="P39" i="381"/>
  <c r="AA175" i="381"/>
  <c r="AA209" i="381"/>
  <c r="N26" i="382"/>
  <c r="AB5" i="381"/>
  <c r="AA40" i="381"/>
  <c r="AA76" i="381"/>
  <c r="AA108" i="381"/>
  <c r="M123" i="381"/>
  <c r="N124" i="381"/>
  <c r="AA126" i="381"/>
  <c r="AA161" i="381"/>
  <c r="AB175" i="381"/>
  <c r="AA194" i="381"/>
  <c r="AA213" i="381"/>
  <c r="AA23" i="382"/>
  <c r="AA27" i="382"/>
  <c r="AA39" i="382"/>
  <c r="P56" i="382"/>
  <c r="P23" i="381"/>
  <c r="P92" i="381"/>
  <c r="AB23" i="382"/>
  <c r="AA57" i="382"/>
  <c r="M72" i="382"/>
  <c r="AA75" i="382"/>
  <c r="AA79" i="382"/>
  <c r="AA93" i="382"/>
  <c r="AA110" i="382"/>
  <c r="AA143" i="382"/>
  <c r="P22" i="381"/>
  <c r="AA107" i="381"/>
  <c r="AA22" i="382"/>
  <c r="P74" i="382"/>
  <c r="P78" i="382"/>
  <c r="P92" i="382"/>
  <c r="P109" i="382"/>
  <c r="AA157" i="382"/>
  <c r="AB39" i="381"/>
  <c r="N56" i="381"/>
  <c r="N73" i="381"/>
  <c r="P72" i="378"/>
  <c r="Q72" i="378"/>
  <c r="R56" i="378" s="1"/>
  <c r="Q177" i="378"/>
  <c r="P177" i="378"/>
  <c r="Q6" i="379"/>
  <c r="P6" i="379"/>
  <c r="AB157" i="379"/>
  <c r="AC141" i="379" s="1"/>
  <c r="AA157" i="379"/>
  <c r="N157" i="379"/>
  <c r="P89" i="378"/>
  <c r="Q89" i="378"/>
  <c r="R73" i="378" s="1"/>
  <c r="I3" i="377"/>
  <c r="F2" i="378"/>
  <c r="N55" i="378"/>
  <c r="AB55" i="378"/>
  <c r="AC39" i="378" s="1"/>
  <c r="AA55" i="378"/>
  <c r="P157" i="378"/>
  <c r="Q157" i="378"/>
  <c r="R141" i="378" s="1"/>
  <c r="AB225" i="378"/>
  <c r="AC209" i="378" s="1"/>
  <c r="AA225" i="378"/>
  <c r="N225" i="378"/>
  <c r="Q25" i="379"/>
  <c r="P25" i="379"/>
  <c r="Q21" i="378"/>
  <c r="R5" i="378" s="1"/>
  <c r="P21" i="378"/>
  <c r="Q94" i="379"/>
  <c r="P94" i="379"/>
  <c r="Q140" i="379"/>
  <c r="R124" i="379" s="1"/>
  <c r="P140" i="379"/>
  <c r="AB191" i="378"/>
  <c r="AC175" i="378" s="1"/>
  <c r="N191" i="378"/>
  <c r="AA191" i="378"/>
  <c r="Q76" i="379"/>
  <c r="P76" i="379"/>
  <c r="Q142" i="379"/>
  <c r="P142" i="379"/>
  <c r="Q212" i="378"/>
  <c r="P212" i="378"/>
  <c r="Q58" i="379"/>
  <c r="P58" i="379"/>
  <c r="G8" i="377"/>
  <c r="AA21" i="378"/>
  <c r="N174" i="378"/>
  <c r="Q73" i="379"/>
  <c r="M89" i="379"/>
  <c r="N90" i="379"/>
  <c r="M106" i="379"/>
  <c r="M123" i="379"/>
  <c r="N124" i="379"/>
  <c r="Q141" i="379"/>
  <c r="N38" i="378"/>
  <c r="P40" i="378"/>
  <c r="AA72" i="378"/>
  <c r="P76" i="378"/>
  <c r="AA89" i="378"/>
  <c r="N106" i="378"/>
  <c r="P108" i="378"/>
  <c r="P126" i="378"/>
  <c r="AA157" i="378"/>
  <c r="P161" i="378"/>
  <c r="N208" i="378"/>
  <c r="P210" i="378"/>
  <c r="P24" i="379"/>
  <c r="AB25" i="379"/>
  <c r="M38" i="379"/>
  <c r="N39" i="379"/>
  <c r="N107" i="378"/>
  <c r="N40" i="379"/>
  <c r="H1" i="378"/>
  <c r="AB72" i="378"/>
  <c r="AC56" i="378" s="1"/>
  <c r="AB89" i="378"/>
  <c r="AC73" i="378" s="1"/>
  <c r="N23" i="379"/>
  <c r="N27" i="379"/>
  <c r="AA140" i="379"/>
  <c r="N111" i="379"/>
  <c r="N22" i="378"/>
  <c r="AA76" i="378"/>
  <c r="AA108" i="378"/>
  <c r="M123" i="378"/>
  <c r="N124" i="378"/>
  <c r="AA126" i="378"/>
  <c r="AA161" i="378"/>
  <c r="AB175" i="378"/>
  <c r="N192" i="378"/>
  <c r="AA210" i="378"/>
  <c r="M21" i="379"/>
  <c r="AA24" i="379"/>
  <c r="N75" i="379"/>
  <c r="N79" i="379"/>
  <c r="AA90" i="379"/>
  <c r="N93" i="379"/>
  <c r="N110" i="379"/>
  <c r="AA124" i="379"/>
  <c r="AB140" i="379"/>
  <c r="AC124" i="379" s="1"/>
  <c r="N143" i="379"/>
  <c r="P23" i="378"/>
  <c r="P75" i="378"/>
  <c r="P92" i="378"/>
  <c r="P125" i="378"/>
  <c r="P160" i="378"/>
  <c r="AA174" i="378"/>
  <c r="P193" i="378"/>
  <c r="P213" i="378"/>
  <c r="AA40" i="379"/>
  <c r="M55" i="379"/>
  <c r="AA58" i="379"/>
  <c r="AA76" i="379"/>
  <c r="AA80" i="379"/>
  <c r="AA94" i="379"/>
  <c r="AA111" i="379"/>
  <c r="N39" i="378"/>
  <c r="N80" i="379"/>
  <c r="AA39" i="378"/>
  <c r="AA107" i="378"/>
  <c r="AA209" i="378"/>
  <c r="N26" i="379"/>
  <c r="AB58" i="379"/>
  <c r="AB76" i="379"/>
  <c r="AB94" i="379"/>
  <c r="AB39" i="378"/>
  <c r="M140" i="378"/>
  <c r="AB209" i="378"/>
  <c r="AA39" i="379"/>
  <c r="N209" i="378"/>
  <c r="P7" i="378"/>
  <c r="AA38" i="378"/>
  <c r="P74" i="378"/>
  <c r="AA106" i="378"/>
  <c r="P110" i="378"/>
  <c r="AA208" i="378"/>
  <c r="M72" i="379"/>
  <c r="P42" i="379"/>
  <c r="P74" i="379"/>
  <c r="P78" i="379"/>
  <c r="P92" i="379"/>
  <c r="Q6" i="385" l="1"/>
  <c r="P6" i="385"/>
  <c r="Q143" i="385"/>
  <c r="P143" i="385"/>
  <c r="Q39" i="384"/>
  <c r="P39" i="384"/>
  <c r="Q140" i="384"/>
  <c r="R124" i="384" s="1"/>
  <c r="P140" i="384"/>
  <c r="Q28" i="385"/>
  <c r="P28" i="385"/>
  <c r="AB38" i="385"/>
  <c r="AC22" i="385" s="1"/>
  <c r="AA38" i="385"/>
  <c r="N38" i="385"/>
  <c r="Q22" i="385"/>
  <c r="P22" i="385"/>
  <c r="Q24" i="385"/>
  <c r="P24" i="385"/>
  <c r="Q110" i="385"/>
  <c r="P110" i="385"/>
  <c r="AB157" i="385"/>
  <c r="AC141" i="385" s="1"/>
  <c r="AA157" i="385"/>
  <c r="N157" i="385"/>
  <c r="Q227" i="384"/>
  <c r="P227" i="384"/>
  <c r="P73" i="385"/>
  <c r="Q73" i="385"/>
  <c r="Q192" i="384"/>
  <c r="P192" i="384"/>
  <c r="Q194" i="384"/>
  <c r="P194" i="384"/>
  <c r="Q38" i="384"/>
  <c r="R22" i="384" s="1"/>
  <c r="P38" i="384"/>
  <c r="Q92" i="385"/>
  <c r="P92" i="385"/>
  <c r="N191" i="384"/>
  <c r="AB191" i="384"/>
  <c r="AC175" i="384" s="1"/>
  <c r="AA191" i="384"/>
  <c r="Q177" i="384"/>
  <c r="P177" i="384"/>
  <c r="Q89" i="385"/>
  <c r="R73" i="385" s="1"/>
  <c r="P89" i="385"/>
  <c r="Q56" i="384"/>
  <c r="P56" i="384"/>
  <c r="Q79" i="385"/>
  <c r="P79" i="385"/>
  <c r="Q75" i="385"/>
  <c r="P75" i="385"/>
  <c r="Q175" i="384"/>
  <c r="P175" i="384"/>
  <c r="AB55" i="385"/>
  <c r="AC39" i="385" s="1"/>
  <c r="AA55" i="385"/>
  <c r="N55" i="385"/>
  <c r="Q89" i="384"/>
  <c r="R73" i="384" s="1"/>
  <c r="P89" i="384"/>
  <c r="N174" i="384"/>
  <c r="AB174" i="384"/>
  <c r="AC158" i="384" s="1"/>
  <c r="AA174" i="384"/>
  <c r="Q41" i="384"/>
  <c r="P41" i="384"/>
  <c r="Q106" i="384"/>
  <c r="R90" i="384" s="1"/>
  <c r="P106" i="384"/>
  <c r="Q158" i="384"/>
  <c r="P158" i="384"/>
  <c r="Q21" i="385"/>
  <c r="R5" i="385" s="1"/>
  <c r="P21" i="385"/>
  <c r="D2" i="385"/>
  <c r="Q55" i="384"/>
  <c r="R39" i="384" s="1"/>
  <c r="P55" i="384"/>
  <c r="N208" i="384"/>
  <c r="AB208" i="384"/>
  <c r="AC192" i="384" s="1"/>
  <c r="AA208" i="384"/>
  <c r="Q42" i="385"/>
  <c r="P42" i="385"/>
  <c r="N157" i="384"/>
  <c r="AB157" i="384"/>
  <c r="AC141" i="384" s="1"/>
  <c r="AA157" i="384"/>
  <c r="Q225" i="384"/>
  <c r="R209" i="384" s="1"/>
  <c r="P225" i="384"/>
  <c r="AB242" i="384"/>
  <c r="AC226" i="384" s="1"/>
  <c r="AA242" i="384"/>
  <c r="N242" i="384"/>
  <c r="AB123" i="385"/>
  <c r="AC107" i="385" s="1"/>
  <c r="AA123" i="385"/>
  <c r="N123" i="385"/>
  <c r="Q26" i="385"/>
  <c r="P26" i="385"/>
  <c r="AB106" i="385"/>
  <c r="AC90" i="385" s="1"/>
  <c r="AA106" i="385"/>
  <c r="N106" i="385"/>
  <c r="Q72" i="384"/>
  <c r="R56" i="384" s="1"/>
  <c r="P72" i="384"/>
  <c r="Q124" i="381"/>
  <c r="P124" i="381"/>
  <c r="N123" i="381"/>
  <c r="AA123" i="381"/>
  <c r="AB123" i="381"/>
  <c r="AC107" i="381" s="1"/>
  <c r="Q57" i="382"/>
  <c r="P57" i="382"/>
  <c r="Q94" i="382"/>
  <c r="P94" i="382"/>
  <c r="AB123" i="382"/>
  <c r="AC107" i="382" s="1"/>
  <c r="AA123" i="382"/>
  <c r="N123" i="382"/>
  <c r="Q108" i="381"/>
  <c r="P108" i="381"/>
  <c r="Q80" i="382"/>
  <c r="P80" i="382"/>
  <c r="AB106" i="382"/>
  <c r="AC90" i="382" s="1"/>
  <c r="AA106" i="382"/>
  <c r="N106" i="382"/>
  <c r="Q76" i="382"/>
  <c r="P76" i="382"/>
  <c r="AB89" i="382"/>
  <c r="AC73" i="382" s="1"/>
  <c r="AA89" i="382"/>
  <c r="N89" i="382"/>
  <c r="N55" i="382"/>
  <c r="AB55" i="382"/>
  <c r="AC39" i="382" s="1"/>
  <c r="AA55" i="382"/>
  <c r="Q22" i="382"/>
  <c r="P22" i="382"/>
  <c r="Q157" i="382"/>
  <c r="R141" i="382" s="1"/>
  <c r="P157" i="382"/>
  <c r="Q76" i="381"/>
  <c r="P76" i="381"/>
  <c r="Q58" i="382"/>
  <c r="P58" i="382"/>
  <c r="P21" i="381"/>
  <c r="Q21" i="381"/>
  <c r="R5" i="381" s="1"/>
  <c r="N21" i="382"/>
  <c r="AB21" i="382"/>
  <c r="AC5" i="382" s="1"/>
  <c r="AA21" i="382"/>
  <c r="Q27" i="382"/>
  <c r="P27" i="382"/>
  <c r="Q40" i="382"/>
  <c r="P40" i="382"/>
  <c r="Q72" i="381"/>
  <c r="R56" i="381" s="1"/>
  <c r="P72" i="381"/>
  <c r="Q111" i="382"/>
  <c r="P111" i="382"/>
  <c r="Q73" i="381"/>
  <c r="P73" i="381"/>
  <c r="Q26" i="382"/>
  <c r="P26" i="382"/>
  <c r="Q23" i="382"/>
  <c r="P23" i="382"/>
  <c r="AB225" i="381"/>
  <c r="AC209" i="381" s="1"/>
  <c r="AA225" i="381"/>
  <c r="N225" i="381"/>
  <c r="Q38" i="382"/>
  <c r="R22" i="382" s="1"/>
  <c r="P38" i="382"/>
  <c r="Q126" i="381"/>
  <c r="P126" i="381"/>
  <c r="P56" i="381"/>
  <c r="Q56" i="381"/>
  <c r="Q143" i="382"/>
  <c r="P143" i="382"/>
  <c r="Q213" i="381"/>
  <c r="P213" i="381"/>
  <c r="Q209" i="381"/>
  <c r="P209" i="381"/>
  <c r="Q40" i="381"/>
  <c r="P40" i="381"/>
  <c r="AB208" i="381"/>
  <c r="AC192" i="381" s="1"/>
  <c r="AA208" i="381"/>
  <c r="N208" i="381"/>
  <c r="Q55" i="381"/>
  <c r="R39" i="381" s="1"/>
  <c r="P55" i="381"/>
  <c r="Q106" i="381"/>
  <c r="R90" i="381" s="1"/>
  <c r="P106" i="381"/>
  <c r="Q110" i="382"/>
  <c r="P110" i="382"/>
  <c r="Q194" i="381"/>
  <c r="P194" i="381"/>
  <c r="Q175" i="381"/>
  <c r="P175" i="381"/>
  <c r="Q140" i="381"/>
  <c r="R124" i="381" s="1"/>
  <c r="P140" i="381"/>
  <c r="Q75" i="382"/>
  <c r="P75" i="382"/>
  <c r="N72" i="382"/>
  <c r="AB72" i="382"/>
  <c r="AC56" i="382" s="1"/>
  <c r="AA72" i="382"/>
  <c r="Q93" i="382"/>
  <c r="P93" i="382"/>
  <c r="Q107" i="381"/>
  <c r="P107" i="381"/>
  <c r="AB174" i="381"/>
  <c r="AC158" i="381" s="1"/>
  <c r="AA174" i="381"/>
  <c r="N174" i="381"/>
  <c r="P191" i="381"/>
  <c r="Q191" i="381"/>
  <c r="R175" i="381" s="1"/>
  <c r="Q5" i="381"/>
  <c r="P5" i="381"/>
  <c r="Q79" i="382"/>
  <c r="P79" i="382"/>
  <c r="Q161" i="381"/>
  <c r="P161" i="381"/>
  <c r="Q89" i="381"/>
  <c r="R73" i="381" s="1"/>
  <c r="P89" i="381"/>
  <c r="N72" i="379"/>
  <c r="AB72" i="379"/>
  <c r="AC56" i="379" s="1"/>
  <c r="AA72" i="379"/>
  <c r="Q143" i="379"/>
  <c r="P143" i="379"/>
  <c r="AB106" i="379"/>
  <c r="AC90" i="379" s="1"/>
  <c r="AA106" i="379"/>
  <c r="N106" i="379"/>
  <c r="Q26" i="379"/>
  <c r="P26" i="379"/>
  <c r="Q110" i="379"/>
  <c r="P110" i="379"/>
  <c r="Q124" i="378"/>
  <c r="P124" i="378"/>
  <c r="Q40" i="379"/>
  <c r="P40" i="379"/>
  <c r="Q106" i="378"/>
  <c r="R90" i="378" s="1"/>
  <c r="P106" i="378"/>
  <c r="Q225" i="378"/>
  <c r="R209" i="378" s="1"/>
  <c r="P225" i="378"/>
  <c r="Q157" i="379"/>
  <c r="R141" i="379" s="1"/>
  <c r="P157" i="379"/>
  <c r="Q93" i="379"/>
  <c r="P93" i="379"/>
  <c r="AB123" i="378"/>
  <c r="AC107" i="378" s="1"/>
  <c r="N123" i="378"/>
  <c r="AA123" i="378"/>
  <c r="Q107" i="378"/>
  <c r="P107" i="378"/>
  <c r="P174" i="378"/>
  <c r="Q174" i="378"/>
  <c r="R158" i="378" s="1"/>
  <c r="Q191" i="378"/>
  <c r="R175" i="378" s="1"/>
  <c r="P191" i="378"/>
  <c r="Q39" i="379"/>
  <c r="P39" i="379"/>
  <c r="N55" i="379"/>
  <c r="AB55" i="379"/>
  <c r="AC39" i="379" s="1"/>
  <c r="AA55" i="379"/>
  <c r="AB38" i="379"/>
  <c r="AC22" i="379" s="1"/>
  <c r="AA38" i="379"/>
  <c r="N38" i="379"/>
  <c r="Q209" i="378"/>
  <c r="P209" i="378"/>
  <c r="Q75" i="379"/>
  <c r="P75" i="379"/>
  <c r="Q22" i="378"/>
  <c r="P22" i="378"/>
  <c r="AB89" i="379"/>
  <c r="AC73" i="379" s="1"/>
  <c r="AA89" i="379"/>
  <c r="N89" i="379"/>
  <c r="Q79" i="379"/>
  <c r="P79" i="379"/>
  <c r="Q80" i="379"/>
  <c r="P80" i="379"/>
  <c r="Q39" i="378"/>
  <c r="P39" i="378"/>
  <c r="Q111" i="379"/>
  <c r="P111" i="379"/>
  <c r="Q38" i="378"/>
  <c r="R22" i="378" s="1"/>
  <c r="P38" i="378"/>
  <c r="N21" i="379"/>
  <c r="AB21" i="379"/>
  <c r="AC5" i="379" s="1"/>
  <c r="AA21" i="379"/>
  <c r="P90" i="379"/>
  <c r="Q90" i="379"/>
  <c r="N140" i="378"/>
  <c r="AB140" i="378"/>
  <c r="AC124" i="378" s="1"/>
  <c r="AA140" i="378"/>
  <c r="Q27" i="379"/>
  <c r="P27" i="379"/>
  <c r="Q208" i="378"/>
  <c r="R192" i="378" s="1"/>
  <c r="P208" i="378"/>
  <c r="P124" i="379"/>
  <c r="Q124" i="379"/>
  <c r="D2" i="378"/>
  <c r="P55" i="378"/>
  <c r="Q55" i="378"/>
  <c r="R39" i="378" s="1"/>
  <c r="Q192" i="378"/>
  <c r="P192" i="378"/>
  <c r="Q23" i="379"/>
  <c r="P23" i="379"/>
  <c r="AB123" i="379"/>
  <c r="AC107" i="379" s="1"/>
  <c r="AA123" i="379"/>
  <c r="N123" i="379"/>
  <c r="Q191" i="384" l="1"/>
  <c r="R175" i="384" s="1"/>
  <c r="P191" i="384"/>
  <c r="Q242" i="384"/>
  <c r="R226" i="384" s="1"/>
  <c r="P242" i="384"/>
  <c r="P208" i="384"/>
  <c r="Q208" i="384"/>
  <c r="R192" i="384" s="1"/>
  <c r="Q157" i="385"/>
  <c r="R141" i="385" s="1"/>
  <c r="P157" i="385"/>
  <c r="Q174" i="384"/>
  <c r="R158" i="384" s="1"/>
  <c r="P174" i="384"/>
  <c r="D2" i="384"/>
  <c r="Q106" i="385"/>
  <c r="R90" i="385" s="1"/>
  <c r="P106" i="385"/>
  <c r="Q55" i="385"/>
  <c r="R39" i="385" s="1"/>
  <c r="P55" i="385"/>
  <c r="Q157" i="384"/>
  <c r="R141" i="384" s="1"/>
  <c r="P157" i="384"/>
  <c r="Q123" i="385"/>
  <c r="R107" i="385" s="1"/>
  <c r="P123" i="385"/>
  <c r="Q38" i="385"/>
  <c r="R22" i="385" s="1"/>
  <c r="P38" i="385"/>
  <c r="P89" i="382"/>
  <c r="Q89" i="382"/>
  <c r="R73" i="382" s="1"/>
  <c r="Q123" i="382"/>
  <c r="R107" i="382" s="1"/>
  <c r="P123" i="382"/>
  <c r="Q225" i="381"/>
  <c r="R209" i="381" s="1"/>
  <c r="P225" i="381"/>
  <c r="Q106" i="382"/>
  <c r="R90" i="382" s="1"/>
  <c r="P106" i="382"/>
  <c r="Q72" i="382"/>
  <c r="R56" i="382" s="1"/>
  <c r="P72" i="382"/>
  <c r="Q174" i="381"/>
  <c r="R158" i="381" s="1"/>
  <c r="P174" i="381"/>
  <c r="Q208" i="381"/>
  <c r="R192" i="381" s="1"/>
  <c r="P208" i="381"/>
  <c r="Q21" i="382"/>
  <c r="R5" i="382" s="1"/>
  <c r="P21" i="382"/>
  <c r="D2" i="382"/>
  <c r="P123" i="381"/>
  <c r="Q123" i="381"/>
  <c r="R107" i="381" s="1"/>
  <c r="D2" i="381"/>
  <c r="Q55" i="382"/>
  <c r="R39" i="382" s="1"/>
  <c r="P55" i="382"/>
  <c r="Q55" i="379"/>
  <c r="R39" i="379" s="1"/>
  <c r="P55" i="379"/>
  <c r="Q123" i="379"/>
  <c r="R107" i="379" s="1"/>
  <c r="P123" i="379"/>
  <c r="Q106" i="379"/>
  <c r="R90" i="379" s="1"/>
  <c r="P106" i="379"/>
  <c r="P140" i="378"/>
  <c r="Q140" i="378"/>
  <c r="R124" i="378" s="1"/>
  <c r="Q38" i="379"/>
  <c r="R22" i="379" s="1"/>
  <c r="P38" i="379"/>
  <c r="Q89" i="379"/>
  <c r="R73" i="379" s="1"/>
  <c r="P89" i="379"/>
  <c r="Q123" i="378"/>
  <c r="R107" i="378" s="1"/>
  <c r="P123" i="378"/>
  <c r="Q21" i="379"/>
  <c r="R5" i="379" s="1"/>
  <c r="P21" i="379"/>
  <c r="D2" i="379"/>
  <c r="Q72" i="379"/>
  <c r="R56" i="379" s="1"/>
  <c r="P72" i="379"/>
  <c r="T157" i="376" l="1"/>
  <c r="S157" i="376"/>
  <c r="L157" i="376"/>
  <c r="O157" i="376" s="1"/>
  <c r="J157" i="376"/>
  <c r="K157" i="376" s="1"/>
  <c r="I157" i="376"/>
  <c r="O143" i="376"/>
  <c r="M143" i="376"/>
  <c r="AB143" i="376" s="1"/>
  <c r="K143" i="376"/>
  <c r="G143" i="376"/>
  <c r="AA142" i="376"/>
  <c r="O142" i="376"/>
  <c r="M142" i="376"/>
  <c r="N142" i="376" s="1"/>
  <c r="K142" i="376"/>
  <c r="G142" i="376"/>
  <c r="AB141" i="376"/>
  <c r="Q141" i="376"/>
  <c r="P141" i="376"/>
  <c r="O141" i="376"/>
  <c r="N141" i="376"/>
  <c r="M141" i="376"/>
  <c r="M157" i="376" s="1"/>
  <c r="K141" i="376"/>
  <c r="G141" i="376"/>
  <c r="T140" i="376"/>
  <c r="S140" i="376"/>
  <c r="L140" i="376"/>
  <c r="O140" i="376" s="1"/>
  <c r="J140" i="376"/>
  <c r="K140" i="376" s="1"/>
  <c r="I140" i="376"/>
  <c r="AA125" i="376"/>
  <c r="O125" i="376"/>
  <c r="N125" i="376"/>
  <c r="Q125" i="376" s="1"/>
  <c r="M125" i="376"/>
  <c r="AB125" i="376" s="1"/>
  <c r="K125" i="376"/>
  <c r="G125" i="376"/>
  <c r="O124" i="376"/>
  <c r="N124" i="376"/>
  <c r="Q124" i="376" s="1"/>
  <c r="M124" i="376"/>
  <c r="M140" i="376" s="1"/>
  <c r="K124" i="376"/>
  <c r="G124" i="376"/>
  <c r="T123" i="376"/>
  <c r="S123" i="376"/>
  <c r="M123" i="376"/>
  <c r="AB123" i="376" s="1"/>
  <c r="AC107" i="376" s="1"/>
  <c r="L123" i="376"/>
  <c r="O123" i="376" s="1"/>
  <c r="J123" i="376"/>
  <c r="K123" i="376" s="1"/>
  <c r="I123" i="376"/>
  <c r="AB111" i="376"/>
  <c r="AA111" i="376"/>
  <c r="O111" i="376"/>
  <c r="M111" i="376"/>
  <c r="N111" i="376" s="1"/>
  <c r="K111" i="376"/>
  <c r="G111" i="376"/>
  <c r="AA110" i="376"/>
  <c r="O110" i="376"/>
  <c r="N110" i="376"/>
  <c r="P110" i="376" s="1"/>
  <c r="M110" i="376"/>
  <c r="AB110" i="376" s="1"/>
  <c r="K110" i="376"/>
  <c r="Q110" i="376" s="1"/>
  <c r="G110" i="376"/>
  <c r="AA109" i="376"/>
  <c r="O109" i="376"/>
  <c r="N109" i="376"/>
  <c r="P109" i="376" s="1"/>
  <c r="M109" i="376"/>
  <c r="AB109" i="376" s="1"/>
  <c r="K109" i="376"/>
  <c r="Q109" i="376" s="1"/>
  <c r="G109" i="376"/>
  <c r="AA108" i="376"/>
  <c r="O108" i="376"/>
  <c r="N108" i="376"/>
  <c r="Q108" i="376" s="1"/>
  <c r="M108" i="376"/>
  <c r="AB108" i="376" s="1"/>
  <c r="K108" i="376"/>
  <c r="G108" i="376"/>
  <c r="AB107" i="376"/>
  <c r="O107" i="376"/>
  <c r="N107" i="376"/>
  <c r="Q107" i="376" s="1"/>
  <c r="M107" i="376"/>
  <c r="AA107" i="376" s="1"/>
  <c r="K107" i="376"/>
  <c r="G107" i="376"/>
  <c r="T106" i="376"/>
  <c r="S106" i="376"/>
  <c r="M106" i="376"/>
  <c r="AB106" i="376" s="1"/>
  <c r="AC90" i="376" s="1"/>
  <c r="L106" i="376"/>
  <c r="O106" i="376" s="1"/>
  <c r="J106" i="376"/>
  <c r="K106" i="376" s="1"/>
  <c r="I106" i="376"/>
  <c r="AA94" i="376"/>
  <c r="O94" i="376"/>
  <c r="M94" i="376"/>
  <c r="AB94" i="376" s="1"/>
  <c r="K94" i="376"/>
  <c r="G94" i="376"/>
  <c r="AA93" i="376"/>
  <c r="O93" i="376"/>
  <c r="M93" i="376"/>
  <c r="AB93" i="376" s="1"/>
  <c r="K93" i="376"/>
  <c r="G93" i="376"/>
  <c r="AA92" i="376"/>
  <c r="O92" i="376"/>
  <c r="N92" i="376"/>
  <c r="Q92" i="376" s="1"/>
  <c r="M92" i="376"/>
  <c r="AB92" i="376" s="1"/>
  <c r="K92" i="376"/>
  <c r="G92" i="376"/>
  <c r="AA91" i="376"/>
  <c r="O91" i="376"/>
  <c r="N91" i="376"/>
  <c r="Q91" i="376" s="1"/>
  <c r="M91" i="376"/>
  <c r="AB91" i="376" s="1"/>
  <c r="K91" i="376"/>
  <c r="G91" i="376"/>
  <c r="AB90" i="376"/>
  <c r="O90" i="376"/>
  <c r="N90" i="376"/>
  <c r="Q90" i="376" s="1"/>
  <c r="M90" i="376"/>
  <c r="AA90" i="376" s="1"/>
  <c r="K90" i="376"/>
  <c r="G90" i="376"/>
  <c r="T89" i="376"/>
  <c r="S89" i="376"/>
  <c r="M89" i="376"/>
  <c r="AB89" i="376" s="1"/>
  <c r="AC73" i="376" s="1"/>
  <c r="L89" i="376"/>
  <c r="O89" i="376" s="1"/>
  <c r="J89" i="376"/>
  <c r="K89" i="376" s="1"/>
  <c r="I89" i="376"/>
  <c r="AA81" i="376"/>
  <c r="O81" i="376"/>
  <c r="M81" i="376"/>
  <c r="AB81" i="376" s="1"/>
  <c r="K81" i="376"/>
  <c r="G81" i="376"/>
  <c r="AA80" i="376"/>
  <c r="O80" i="376"/>
  <c r="M80" i="376"/>
  <c r="AB80" i="376" s="1"/>
  <c r="K80" i="376"/>
  <c r="G80" i="376"/>
  <c r="AA79" i="376"/>
  <c r="O79" i="376"/>
  <c r="N79" i="376"/>
  <c r="Q79" i="376" s="1"/>
  <c r="M79" i="376"/>
  <c r="AB79" i="376" s="1"/>
  <c r="K79" i="376"/>
  <c r="G79" i="376"/>
  <c r="AA78" i="376"/>
  <c r="O78" i="376"/>
  <c r="N78" i="376"/>
  <c r="Q78" i="376" s="1"/>
  <c r="M78" i="376"/>
  <c r="AB78" i="376" s="1"/>
  <c r="K78" i="376"/>
  <c r="G78" i="376"/>
  <c r="AA77" i="376"/>
  <c r="O77" i="376"/>
  <c r="M77" i="376"/>
  <c r="AB77" i="376" s="1"/>
  <c r="K77" i="376"/>
  <c r="G77" i="376"/>
  <c r="AA76" i="376"/>
  <c r="O76" i="376"/>
  <c r="M76" i="376"/>
  <c r="AB76" i="376" s="1"/>
  <c r="K76" i="376"/>
  <c r="G76" i="376"/>
  <c r="AA75" i="376"/>
  <c r="O75" i="376"/>
  <c r="N75" i="376"/>
  <c r="Q75" i="376" s="1"/>
  <c r="M75" i="376"/>
  <c r="AB75" i="376" s="1"/>
  <c r="K75" i="376"/>
  <c r="G75" i="376"/>
  <c r="AA74" i="376"/>
  <c r="O74" i="376"/>
  <c r="N74" i="376"/>
  <c r="Q74" i="376" s="1"/>
  <c r="M74" i="376"/>
  <c r="AB74" i="376" s="1"/>
  <c r="K74" i="376"/>
  <c r="G74" i="376"/>
  <c r="AB73" i="376"/>
  <c r="O73" i="376"/>
  <c r="N73" i="376"/>
  <c r="Q73" i="376" s="1"/>
  <c r="M73" i="376"/>
  <c r="AA73" i="376" s="1"/>
  <c r="K73" i="376"/>
  <c r="G73" i="376"/>
  <c r="T72" i="376"/>
  <c r="S72" i="376"/>
  <c r="M72" i="376"/>
  <c r="AB72" i="376" s="1"/>
  <c r="AC56" i="376" s="1"/>
  <c r="L72" i="376"/>
  <c r="O72" i="376" s="1"/>
  <c r="J72" i="376"/>
  <c r="K72" i="376" s="1"/>
  <c r="I72" i="376"/>
  <c r="AA59" i="376"/>
  <c r="O59" i="376"/>
  <c r="M59" i="376"/>
  <c r="AB59" i="376" s="1"/>
  <c r="K59" i="376"/>
  <c r="G59" i="376"/>
  <c r="AA58" i="376"/>
  <c r="O58" i="376"/>
  <c r="M58" i="376"/>
  <c r="AB58" i="376" s="1"/>
  <c r="K58" i="376"/>
  <c r="G58" i="376"/>
  <c r="AA57" i="376"/>
  <c r="O57" i="376"/>
  <c r="N57" i="376"/>
  <c r="Q57" i="376" s="1"/>
  <c r="M57" i="376"/>
  <c r="AB57" i="376" s="1"/>
  <c r="K57" i="376"/>
  <c r="G57" i="376"/>
  <c r="O56" i="376"/>
  <c r="M56" i="376"/>
  <c r="N56" i="376" s="1"/>
  <c r="K56" i="376"/>
  <c r="G56" i="376"/>
  <c r="T55" i="376"/>
  <c r="S55" i="376"/>
  <c r="L55" i="376"/>
  <c r="O55" i="376" s="1"/>
  <c r="J55" i="376"/>
  <c r="K55" i="376" s="1"/>
  <c r="I55" i="376"/>
  <c r="AA42" i="376"/>
  <c r="O42" i="376"/>
  <c r="N42" i="376"/>
  <c r="Q42" i="376" s="1"/>
  <c r="M42" i="376"/>
  <c r="AB42" i="376" s="1"/>
  <c r="K42" i="376"/>
  <c r="G42" i="376"/>
  <c r="AA41" i="376"/>
  <c r="O41" i="376"/>
  <c r="M41" i="376"/>
  <c r="AB41" i="376" s="1"/>
  <c r="K41" i="376"/>
  <c r="G41" i="376"/>
  <c r="AA40" i="376"/>
  <c r="Q40" i="376"/>
  <c r="O40" i="376"/>
  <c r="N40" i="376"/>
  <c r="P40" i="376" s="1"/>
  <c r="M40" i="376"/>
  <c r="AB40" i="376" s="1"/>
  <c r="K40" i="376"/>
  <c r="G40" i="376"/>
  <c r="AB39" i="376"/>
  <c r="O39" i="376"/>
  <c r="N39" i="376"/>
  <c r="Q39" i="376" s="1"/>
  <c r="M39" i="376"/>
  <c r="AA39" i="376" s="1"/>
  <c r="K39" i="376"/>
  <c r="G39" i="376"/>
  <c r="T38" i="376"/>
  <c r="S38" i="376"/>
  <c r="L38" i="376"/>
  <c r="O38" i="376" s="1"/>
  <c r="J38" i="376"/>
  <c r="K38" i="376" s="1"/>
  <c r="I38" i="376"/>
  <c r="AQ29" i="376"/>
  <c r="AB28" i="376"/>
  <c r="O28" i="376"/>
  <c r="M28" i="376"/>
  <c r="AA28" i="376" s="1"/>
  <c r="K28" i="376"/>
  <c r="G28" i="376"/>
  <c r="O27" i="376"/>
  <c r="M27" i="376"/>
  <c r="N27" i="376" s="1"/>
  <c r="K27" i="376"/>
  <c r="G27" i="376"/>
  <c r="O26" i="376"/>
  <c r="M26" i="376"/>
  <c r="AB26" i="376" s="1"/>
  <c r="K26" i="376"/>
  <c r="G26" i="376"/>
  <c r="O25" i="376"/>
  <c r="M25" i="376"/>
  <c r="AB25" i="376" s="1"/>
  <c r="K25" i="376"/>
  <c r="G25" i="376"/>
  <c r="AB24" i="376"/>
  <c r="O24" i="376"/>
  <c r="M24" i="376"/>
  <c r="AA24" i="376" s="1"/>
  <c r="K24" i="376"/>
  <c r="G24" i="376"/>
  <c r="O23" i="376"/>
  <c r="M23" i="376"/>
  <c r="N23" i="376" s="1"/>
  <c r="K23" i="376"/>
  <c r="G23" i="376"/>
  <c r="AB22" i="376"/>
  <c r="O22" i="376"/>
  <c r="N22" i="376"/>
  <c r="Q22" i="376" s="1"/>
  <c r="M22" i="376"/>
  <c r="M38" i="376" s="1"/>
  <c r="K22" i="376"/>
  <c r="G22" i="376"/>
  <c r="T21" i="376"/>
  <c r="S21" i="376"/>
  <c r="L21" i="376"/>
  <c r="O21" i="376" s="1"/>
  <c r="J21" i="376"/>
  <c r="K21" i="376" s="1"/>
  <c r="I21" i="376"/>
  <c r="O6" i="376"/>
  <c r="M6" i="376"/>
  <c r="M21" i="376" s="1"/>
  <c r="K6" i="376"/>
  <c r="G6" i="376"/>
  <c r="AB5" i="376"/>
  <c r="AA5" i="376"/>
  <c r="O5" i="376"/>
  <c r="N5" i="376"/>
  <c r="P5" i="376" s="1"/>
  <c r="M5" i="376"/>
  <c r="K5" i="376"/>
  <c r="Q5" i="376" s="1"/>
  <c r="G5" i="376"/>
  <c r="H2" i="376"/>
  <c r="H1" i="376"/>
  <c r="F1" i="376"/>
  <c r="F2" i="376" s="1"/>
  <c r="D1" i="376"/>
  <c r="T225" i="375"/>
  <c r="S225" i="375"/>
  <c r="O225" i="375"/>
  <c r="L225" i="375"/>
  <c r="K225" i="375"/>
  <c r="J225" i="375"/>
  <c r="I225" i="375"/>
  <c r="AA213" i="375"/>
  <c r="P213" i="375"/>
  <c r="O213" i="375"/>
  <c r="N213" i="375"/>
  <c r="Q213" i="375" s="1"/>
  <c r="M213" i="375"/>
  <c r="AB213" i="375" s="1"/>
  <c r="K213" i="375"/>
  <c r="G213" i="375"/>
  <c r="O212" i="375"/>
  <c r="M212" i="375"/>
  <c r="AB212" i="375" s="1"/>
  <c r="K212" i="375"/>
  <c r="G212" i="375"/>
  <c r="AA211" i="375"/>
  <c r="Q211" i="375"/>
  <c r="P211" i="375"/>
  <c r="O211" i="375"/>
  <c r="N211" i="375"/>
  <c r="M211" i="375"/>
  <c r="AB211" i="375" s="1"/>
  <c r="K211" i="375"/>
  <c r="G211" i="375"/>
  <c r="AB210" i="375"/>
  <c r="O210" i="375"/>
  <c r="M210" i="375"/>
  <c r="AA210" i="375" s="1"/>
  <c r="K210" i="375"/>
  <c r="G210" i="375"/>
  <c r="O209" i="375"/>
  <c r="N209" i="375"/>
  <c r="Q209" i="375" s="1"/>
  <c r="M209" i="375"/>
  <c r="M225" i="375" s="1"/>
  <c r="K209" i="375"/>
  <c r="P209" i="375" s="1"/>
  <c r="G209" i="375"/>
  <c r="T208" i="375"/>
  <c r="S208" i="375"/>
  <c r="O208" i="375"/>
  <c r="L208" i="375"/>
  <c r="K208" i="375"/>
  <c r="J208" i="375"/>
  <c r="I208" i="375"/>
  <c r="AA194" i="375"/>
  <c r="P194" i="375"/>
  <c r="O194" i="375"/>
  <c r="N194" i="375"/>
  <c r="Q194" i="375" s="1"/>
  <c r="M194" i="375"/>
  <c r="AB194" i="375" s="1"/>
  <c r="K194" i="375"/>
  <c r="G194" i="375"/>
  <c r="O193" i="375"/>
  <c r="M193" i="375"/>
  <c r="M208" i="375" s="1"/>
  <c r="K193" i="375"/>
  <c r="G193" i="375"/>
  <c r="AB192" i="375"/>
  <c r="AA192" i="375"/>
  <c r="O192" i="375"/>
  <c r="N192" i="375"/>
  <c r="P192" i="375" s="1"/>
  <c r="M192" i="375"/>
  <c r="K192" i="375"/>
  <c r="Q192" i="375" s="1"/>
  <c r="G192" i="375"/>
  <c r="T191" i="375"/>
  <c r="S191" i="375"/>
  <c r="L191" i="375"/>
  <c r="O191" i="375" s="1"/>
  <c r="K191" i="375"/>
  <c r="J191" i="375"/>
  <c r="I191" i="375"/>
  <c r="AA177" i="375"/>
  <c r="P177" i="375"/>
  <c r="O177" i="375"/>
  <c r="N177" i="375"/>
  <c r="M177" i="375"/>
  <c r="AB177" i="375" s="1"/>
  <c r="K177" i="375"/>
  <c r="Q177" i="375" s="1"/>
  <c r="G177" i="375"/>
  <c r="AB176" i="375"/>
  <c r="O176" i="375"/>
  <c r="M176" i="375"/>
  <c r="AA176" i="375" s="1"/>
  <c r="K176" i="375"/>
  <c r="G176" i="375"/>
  <c r="O175" i="375"/>
  <c r="N175" i="375"/>
  <c r="Q175" i="375" s="1"/>
  <c r="M175" i="375"/>
  <c r="M191" i="375" s="1"/>
  <c r="K175" i="375"/>
  <c r="G175" i="375"/>
  <c r="T174" i="375"/>
  <c r="S174" i="375"/>
  <c r="O174" i="375"/>
  <c r="L174" i="375"/>
  <c r="K174" i="375"/>
  <c r="J174" i="375"/>
  <c r="I174" i="375"/>
  <c r="AA161" i="375"/>
  <c r="P161" i="375"/>
  <c r="O161" i="375"/>
  <c r="N161" i="375"/>
  <c r="Q161" i="375" s="1"/>
  <c r="M161" i="375"/>
  <c r="AB161" i="375" s="1"/>
  <c r="K161" i="375"/>
  <c r="G161" i="375"/>
  <c r="O160" i="375"/>
  <c r="M160" i="375"/>
  <c r="M174" i="375" s="1"/>
  <c r="K160" i="375"/>
  <c r="G160" i="375"/>
  <c r="AA159" i="375"/>
  <c r="P159" i="375"/>
  <c r="O159" i="375"/>
  <c r="N159" i="375"/>
  <c r="M159" i="375"/>
  <c r="AB159" i="375" s="1"/>
  <c r="K159" i="375"/>
  <c r="Q159" i="375" s="1"/>
  <c r="G159" i="375"/>
  <c r="AA158" i="375"/>
  <c r="O158" i="375"/>
  <c r="N158" i="375"/>
  <c r="Q158" i="375" s="1"/>
  <c r="M158" i="375"/>
  <c r="AB158" i="375" s="1"/>
  <c r="K158" i="375"/>
  <c r="G158" i="375"/>
  <c r="AA157" i="375"/>
  <c r="T157" i="375"/>
  <c r="S157" i="375"/>
  <c r="M157" i="375"/>
  <c r="N157" i="375" s="1"/>
  <c r="L157" i="375"/>
  <c r="O157" i="375" s="1"/>
  <c r="J157" i="375"/>
  <c r="K157" i="375" s="1"/>
  <c r="I157" i="375"/>
  <c r="AB141" i="375"/>
  <c r="AA141" i="375"/>
  <c r="O141" i="375"/>
  <c r="N141" i="375"/>
  <c r="Q141" i="375" s="1"/>
  <c r="M141" i="375"/>
  <c r="K141" i="375"/>
  <c r="G141" i="375"/>
  <c r="T140" i="375"/>
  <c r="S140" i="375"/>
  <c r="L140" i="375"/>
  <c r="O140" i="375" s="1"/>
  <c r="J140" i="375"/>
  <c r="K140" i="375" s="1"/>
  <c r="I140" i="375"/>
  <c r="AB127" i="375"/>
  <c r="O127" i="375"/>
  <c r="M127" i="375"/>
  <c r="AA127" i="375" s="1"/>
  <c r="K127" i="375"/>
  <c r="G127" i="375"/>
  <c r="AA126" i="375"/>
  <c r="P126" i="375"/>
  <c r="O126" i="375"/>
  <c r="N126" i="375"/>
  <c r="Q126" i="375" s="1"/>
  <c r="M126" i="375"/>
  <c r="AB126" i="375" s="1"/>
  <c r="K126" i="375"/>
  <c r="G126" i="375"/>
  <c r="O125" i="375"/>
  <c r="M125" i="375"/>
  <c r="AB125" i="375" s="1"/>
  <c r="K125" i="375"/>
  <c r="G125" i="375"/>
  <c r="AB124" i="375"/>
  <c r="O124" i="375"/>
  <c r="N124" i="375"/>
  <c r="P124" i="375" s="1"/>
  <c r="M124" i="375"/>
  <c r="AA124" i="375" s="1"/>
  <c r="K124" i="375"/>
  <c r="Q124" i="375" s="1"/>
  <c r="G124" i="375"/>
  <c r="T123" i="375"/>
  <c r="S123" i="375"/>
  <c r="L123" i="375"/>
  <c r="O123" i="375" s="1"/>
  <c r="K123" i="375"/>
  <c r="J123" i="375"/>
  <c r="I123" i="375"/>
  <c r="AA110" i="375"/>
  <c r="P110" i="375"/>
  <c r="O110" i="375"/>
  <c r="N110" i="375"/>
  <c r="Q110" i="375" s="1"/>
  <c r="M110" i="375"/>
  <c r="AB110" i="375" s="1"/>
  <c r="K110" i="375"/>
  <c r="G110" i="375"/>
  <c r="AB109" i="375"/>
  <c r="O109" i="375"/>
  <c r="M109" i="375"/>
  <c r="AA109" i="375" s="1"/>
  <c r="K109" i="375"/>
  <c r="G109" i="375"/>
  <c r="AA108" i="375"/>
  <c r="P108" i="375"/>
  <c r="O108" i="375"/>
  <c r="N108" i="375"/>
  <c r="Q108" i="375" s="1"/>
  <c r="M108" i="375"/>
  <c r="AB108" i="375" s="1"/>
  <c r="K108" i="375"/>
  <c r="G108" i="375"/>
  <c r="AB107" i="375"/>
  <c r="O107" i="375"/>
  <c r="M107" i="375"/>
  <c r="N107" i="375" s="1"/>
  <c r="K107" i="375"/>
  <c r="G107" i="375"/>
  <c r="T106" i="375"/>
  <c r="S106" i="375"/>
  <c r="L106" i="375"/>
  <c r="O106" i="375" s="1"/>
  <c r="J106" i="375"/>
  <c r="K106" i="375" s="1"/>
  <c r="I106" i="375"/>
  <c r="O92" i="375"/>
  <c r="M92" i="375"/>
  <c r="M106" i="375" s="1"/>
  <c r="K92" i="375"/>
  <c r="G92" i="375"/>
  <c r="AA91" i="375"/>
  <c r="P91" i="375"/>
  <c r="O91" i="375"/>
  <c r="N91" i="375"/>
  <c r="Q91" i="375" s="1"/>
  <c r="M91" i="375"/>
  <c r="AB91" i="375" s="1"/>
  <c r="K91" i="375"/>
  <c r="G91" i="375"/>
  <c r="AB90" i="375"/>
  <c r="AA90" i="375"/>
  <c r="O90" i="375"/>
  <c r="N90" i="375"/>
  <c r="Q90" i="375" s="1"/>
  <c r="M90" i="375"/>
  <c r="K90" i="375"/>
  <c r="G90" i="375"/>
  <c r="T89" i="375"/>
  <c r="S89" i="375"/>
  <c r="L89" i="375"/>
  <c r="O89" i="375" s="1"/>
  <c r="J89" i="375"/>
  <c r="K89" i="375" s="1"/>
  <c r="I89" i="375"/>
  <c r="AB77" i="375"/>
  <c r="O77" i="375"/>
  <c r="M77" i="375"/>
  <c r="AA77" i="375" s="1"/>
  <c r="K77" i="375"/>
  <c r="G77" i="375"/>
  <c r="AA76" i="375"/>
  <c r="P76" i="375"/>
  <c r="O76" i="375"/>
  <c r="N76" i="375"/>
  <c r="Q76" i="375" s="1"/>
  <c r="M76" i="375"/>
  <c r="AB76" i="375" s="1"/>
  <c r="K76" i="375"/>
  <c r="G76" i="375"/>
  <c r="O75" i="375"/>
  <c r="M75" i="375"/>
  <c r="AB75" i="375" s="1"/>
  <c r="K75" i="375"/>
  <c r="G75" i="375"/>
  <c r="AA74" i="375"/>
  <c r="P74" i="375"/>
  <c r="O74" i="375"/>
  <c r="N74" i="375"/>
  <c r="Q74" i="375" s="1"/>
  <c r="M74" i="375"/>
  <c r="AB74" i="375" s="1"/>
  <c r="K74" i="375"/>
  <c r="G74" i="375"/>
  <c r="AB73" i="375"/>
  <c r="AA73" i="375"/>
  <c r="O73" i="375"/>
  <c r="N73" i="375"/>
  <c r="Q73" i="375" s="1"/>
  <c r="M73" i="375"/>
  <c r="K73" i="375"/>
  <c r="G73" i="375"/>
  <c r="AA72" i="375"/>
  <c r="T72" i="375"/>
  <c r="S72" i="375"/>
  <c r="M72" i="375"/>
  <c r="N72" i="375" s="1"/>
  <c r="L72" i="375"/>
  <c r="O72" i="375" s="1"/>
  <c r="J72" i="375"/>
  <c r="K72" i="375" s="1"/>
  <c r="I72" i="375"/>
  <c r="AB56" i="375"/>
  <c r="AA56" i="375"/>
  <c r="O56" i="375"/>
  <c r="N56" i="375"/>
  <c r="Q56" i="375" s="1"/>
  <c r="M56" i="375"/>
  <c r="K56" i="375"/>
  <c r="G56" i="375"/>
  <c r="AA55" i="375"/>
  <c r="T55" i="375"/>
  <c r="S55" i="375"/>
  <c r="M55" i="375"/>
  <c r="N55" i="375" s="1"/>
  <c r="L55" i="375"/>
  <c r="O55" i="375" s="1"/>
  <c r="J55" i="375"/>
  <c r="K55" i="375" s="1"/>
  <c r="I55" i="375"/>
  <c r="AB41" i="375"/>
  <c r="O41" i="375"/>
  <c r="M41" i="375"/>
  <c r="AA41" i="375" s="1"/>
  <c r="K41" i="375"/>
  <c r="G41" i="375"/>
  <c r="AA40" i="375"/>
  <c r="P40" i="375"/>
  <c r="O40" i="375"/>
  <c r="N40" i="375"/>
  <c r="Q40" i="375" s="1"/>
  <c r="M40" i="375"/>
  <c r="AB40" i="375" s="1"/>
  <c r="K40" i="375"/>
  <c r="G40" i="375"/>
  <c r="AB39" i="375"/>
  <c r="O39" i="375"/>
  <c r="N39" i="375"/>
  <c r="Q39" i="375" s="1"/>
  <c r="M39" i="375"/>
  <c r="AA39" i="375" s="1"/>
  <c r="K39" i="375"/>
  <c r="G39" i="375"/>
  <c r="T38" i="375"/>
  <c r="S38" i="375"/>
  <c r="L38" i="375"/>
  <c r="O38" i="375" s="1"/>
  <c r="J38" i="375"/>
  <c r="K38" i="375" s="1"/>
  <c r="I38" i="375"/>
  <c r="O23" i="375"/>
  <c r="M23" i="375"/>
  <c r="M38" i="375" s="1"/>
  <c r="K23" i="375"/>
  <c r="G23" i="375"/>
  <c r="AB22" i="375"/>
  <c r="O22" i="375"/>
  <c r="N22" i="375"/>
  <c r="P22" i="375" s="1"/>
  <c r="M22" i="375"/>
  <c r="AA22" i="375" s="1"/>
  <c r="K22" i="375"/>
  <c r="Q22" i="375" s="1"/>
  <c r="G22" i="375"/>
  <c r="T21" i="375"/>
  <c r="S21" i="375"/>
  <c r="L21" i="375"/>
  <c r="O21" i="375" s="1"/>
  <c r="K21" i="375"/>
  <c r="J21" i="375"/>
  <c r="I21" i="375"/>
  <c r="AA7" i="375"/>
  <c r="P7" i="375"/>
  <c r="O7" i="375"/>
  <c r="N7" i="375"/>
  <c r="Q7" i="375" s="1"/>
  <c r="M7" i="375"/>
  <c r="AB7" i="375" s="1"/>
  <c r="K7" i="375"/>
  <c r="G7" i="375"/>
  <c r="AB6" i="375"/>
  <c r="O6" i="375"/>
  <c r="M6" i="375"/>
  <c r="AA6" i="375" s="1"/>
  <c r="K6" i="375"/>
  <c r="G6" i="375"/>
  <c r="AB5" i="375"/>
  <c r="AA5" i="375"/>
  <c r="O5" i="375"/>
  <c r="N5" i="375"/>
  <c r="Q5" i="375" s="1"/>
  <c r="M5" i="375"/>
  <c r="K5" i="375"/>
  <c r="G5" i="375"/>
  <c r="H2" i="375"/>
  <c r="H1" i="375"/>
  <c r="F1" i="375"/>
  <c r="I3" i="374" s="1"/>
  <c r="D1" i="375"/>
  <c r="X29" i="374"/>
  <c r="W29" i="374"/>
  <c r="V29" i="374"/>
  <c r="T29" i="374"/>
  <c r="S29" i="374"/>
  <c r="P29" i="374"/>
  <c r="O29" i="374"/>
  <c r="N29" i="374"/>
  <c r="M29" i="374"/>
  <c r="J29" i="374"/>
  <c r="H29" i="374"/>
  <c r="K8" i="374" s="1"/>
  <c r="G29" i="374"/>
  <c r="D29" i="374"/>
  <c r="O15" i="374"/>
  <c r="N15" i="374"/>
  <c r="I8" i="374" s="1"/>
  <c r="K15" i="374"/>
  <c r="I15" i="374"/>
  <c r="H15" i="374"/>
  <c r="G15" i="374"/>
  <c r="F15" i="374"/>
  <c r="E15" i="374"/>
  <c r="D15" i="374"/>
  <c r="G8" i="374" s="1"/>
  <c r="M8" i="374"/>
  <c r="F8" i="374"/>
  <c r="M7" i="374"/>
  <c r="K7" i="374"/>
  <c r="I7" i="374"/>
  <c r="G7" i="374"/>
  <c r="F7" i="374"/>
  <c r="E7" i="374"/>
  <c r="M6" i="374"/>
  <c r="K6" i="374"/>
  <c r="I6" i="374"/>
  <c r="G6" i="374"/>
  <c r="F6" i="374"/>
  <c r="E6" i="374"/>
  <c r="F3" i="374"/>
  <c r="AB21" i="376" l="1"/>
  <c r="AC5" i="376" s="1"/>
  <c r="N21" i="376"/>
  <c r="AA21" i="376"/>
  <c r="Q111" i="376"/>
  <c r="P111" i="376"/>
  <c r="Q142" i="376"/>
  <c r="P142" i="376"/>
  <c r="Q55" i="375"/>
  <c r="R39" i="375" s="1"/>
  <c r="P55" i="375"/>
  <c r="AB191" i="375"/>
  <c r="AC175" i="375" s="1"/>
  <c r="AA191" i="375"/>
  <c r="N191" i="375"/>
  <c r="N225" i="375"/>
  <c r="AB225" i="375"/>
  <c r="AC209" i="375" s="1"/>
  <c r="AA225" i="375"/>
  <c r="Q72" i="375"/>
  <c r="R56" i="375" s="1"/>
  <c r="P72" i="375"/>
  <c r="P23" i="376"/>
  <c r="Q23" i="376"/>
  <c r="N140" i="376"/>
  <c r="AB140" i="376"/>
  <c r="AC124" i="376" s="1"/>
  <c r="AA140" i="376"/>
  <c r="P56" i="376"/>
  <c r="Q56" i="376"/>
  <c r="AB157" i="376"/>
  <c r="AC141" i="376" s="1"/>
  <c r="AA157" i="376"/>
  <c r="N157" i="376"/>
  <c r="Q157" i="375"/>
  <c r="R141" i="375" s="1"/>
  <c r="P157" i="375"/>
  <c r="Q107" i="375"/>
  <c r="P107" i="375"/>
  <c r="P27" i="376"/>
  <c r="Q27" i="376"/>
  <c r="N208" i="375"/>
  <c r="AB208" i="375"/>
  <c r="AC192" i="375" s="1"/>
  <c r="AA208" i="375"/>
  <c r="N38" i="376"/>
  <c r="AB38" i="376"/>
  <c r="AC22" i="376" s="1"/>
  <c r="AA38" i="376"/>
  <c r="N174" i="375"/>
  <c r="AB174" i="375"/>
  <c r="AC158" i="375" s="1"/>
  <c r="AA174" i="375"/>
  <c r="N38" i="375"/>
  <c r="AB38" i="375"/>
  <c r="AC22" i="375" s="1"/>
  <c r="AA38" i="375"/>
  <c r="AB106" i="375"/>
  <c r="AC90" i="375" s="1"/>
  <c r="AA106" i="375"/>
  <c r="N106" i="375"/>
  <c r="N23" i="375"/>
  <c r="P39" i="375"/>
  <c r="AB55" i="375"/>
  <c r="AC39" i="375" s="1"/>
  <c r="AB72" i="375"/>
  <c r="AC56" i="375" s="1"/>
  <c r="N75" i="375"/>
  <c r="N92" i="375"/>
  <c r="N125" i="375"/>
  <c r="AB157" i="375"/>
  <c r="AC141" i="375" s="1"/>
  <c r="N160" i="375"/>
  <c r="AA175" i="375"/>
  <c r="N193" i="375"/>
  <c r="AA209" i="375"/>
  <c r="N212" i="375"/>
  <c r="N6" i="376"/>
  <c r="P22" i="376"/>
  <c r="N26" i="376"/>
  <c r="P42" i="376"/>
  <c r="N72" i="376"/>
  <c r="P74" i="376"/>
  <c r="P78" i="376"/>
  <c r="N89" i="376"/>
  <c r="P91" i="376"/>
  <c r="N106" i="376"/>
  <c r="P108" i="376"/>
  <c r="N123" i="376"/>
  <c r="P125" i="376"/>
  <c r="AB142" i="376"/>
  <c r="M21" i="375"/>
  <c r="M123" i="375"/>
  <c r="AB175" i="375"/>
  <c r="AB209" i="375"/>
  <c r="AA23" i="376"/>
  <c r="AA27" i="376"/>
  <c r="N41" i="376"/>
  <c r="AA56" i="376"/>
  <c r="N59" i="376"/>
  <c r="P73" i="376"/>
  <c r="N77" i="376"/>
  <c r="N81" i="376"/>
  <c r="P90" i="376"/>
  <c r="N94" i="376"/>
  <c r="P107" i="376"/>
  <c r="P124" i="376"/>
  <c r="AA141" i="376"/>
  <c r="F2" i="375"/>
  <c r="AB23" i="376"/>
  <c r="AB27" i="376"/>
  <c r="AB56" i="376"/>
  <c r="AA107" i="375"/>
  <c r="AA22" i="376"/>
  <c r="N25" i="376"/>
  <c r="AA23" i="375"/>
  <c r="AA75" i="375"/>
  <c r="M89" i="375"/>
  <c r="AA92" i="375"/>
  <c r="AA125" i="375"/>
  <c r="M140" i="375"/>
  <c r="AA160" i="375"/>
  <c r="AA193" i="375"/>
  <c r="AA212" i="375"/>
  <c r="AA6" i="376"/>
  <c r="AA26" i="376"/>
  <c r="N58" i="376"/>
  <c r="N76" i="376"/>
  <c r="N80" i="376"/>
  <c r="N93" i="376"/>
  <c r="AA124" i="376"/>
  <c r="N143" i="376"/>
  <c r="AB23" i="375"/>
  <c r="AB92" i="375"/>
  <c r="AB160" i="375"/>
  <c r="AB193" i="375"/>
  <c r="AB6" i="376"/>
  <c r="AB124" i="376"/>
  <c r="E8" i="374"/>
  <c r="N6" i="375"/>
  <c r="N41" i="375"/>
  <c r="P56" i="375"/>
  <c r="P73" i="375"/>
  <c r="N77" i="375"/>
  <c r="P90" i="375"/>
  <c r="N109" i="375"/>
  <c r="N127" i="375"/>
  <c r="P141" i="375"/>
  <c r="P158" i="375"/>
  <c r="N176" i="375"/>
  <c r="N210" i="375"/>
  <c r="N24" i="376"/>
  <c r="N28" i="376"/>
  <c r="AA72" i="376"/>
  <c r="AA89" i="376"/>
  <c r="AA106" i="376"/>
  <c r="AA123" i="376"/>
  <c r="AA25" i="376"/>
  <c r="P39" i="376"/>
  <c r="M55" i="376"/>
  <c r="AA143" i="376"/>
  <c r="P5" i="375"/>
  <c r="P175" i="375"/>
  <c r="P57" i="376"/>
  <c r="P75" i="376"/>
  <c r="P79" i="376"/>
  <c r="P92" i="376"/>
  <c r="Q191" i="375" l="1"/>
  <c r="R175" i="375" s="1"/>
  <c r="P191" i="375"/>
  <c r="Q127" i="375"/>
  <c r="P127" i="375"/>
  <c r="Q106" i="376"/>
  <c r="R90" i="376" s="1"/>
  <c r="P106" i="376"/>
  <c r="Q193" i="375"/>
  <c r="P193" i="375"/>
  <c r="Q41" i="376"/>
  <c r="P41" i="376"/>
  <c r="N140" i="375"/>
  <c r="AA140" i="375"/>
  <c r="AB140" i="375"/>
  <c r="AC124" i="375" s="1"/>
  <c r="Q89" i="376"/>
  <c r="R73" i="376" s="1"/>
  <c r="P89" i="376"/>
  <c r="Q160" i="375"/>
  <c r="P160" i="375"/>
  <c r="Q109" i="375"/>
  <c r="P109" i="375"/>
  <c r="Q77" i="375"/>
  <c r="P77" i="375"/>
  <c r="Q143" i="376"/>
  <c r="P143" i="376"/>
  <c r="P140" i="376"/>
  <c r="Q140" i="376"/>
  <c r="R124" i="376" s="1"/>
  <c r="Q106" i="375"/>
  <c r="R90" i="375" s="1"/>
  <c r="P106" i="375"/>
  <c r="Q125" i="375"/>
  <c r="P125" i="375"/>
  <c r="Q38" i="375"/>
  <c r="R22" i="375" s="1"/>
  <c r="P38" i="375"/>
  <c r="Q93" i="376"/>
  <c r="P93" i="376"/>
  <c r="AA89" i="375"/>
  <c r="N89" i="375"/>
  <c r="AB89" i="375"/>
  <c r="AC73" i="375" s="1"/>
  <c r="Q72" i="376"/>
  <c r="R56" i="376" s="1"/>
  <c r="P72" i="376"/>
  <c r="Q92" i="375"/>
  <c r="P92" i="375"/>
  <c r="N55" i="376"/>
  <c r="AB55" i="376"/>
  <c r="AC39" i="376" s="1"/>
  <c r="AA55" i="376"/>
  <c r="Q28" i="376"/>
  <c r="P28" i="376"/>
  <c r="Q41" i="375"/>
  <c r="P41" i="375"/>
  <c r="Q80" i="376"/>
  <c r="P80" i="376"/>
  <c r="Q94" i="376"/>
  <c r="P94" i="376"/>
  <c r="AB123" i="375"/>
  <c r="AC107" i="375" s="1"/>
  <c r="AA123" i="375"/>
  <c r="N123" i="375"/>
  <c r="Q75" i="375"/>
  <c r="P75" i="375"/>
  <c r="P208" i="375"/>
  <c r="Q208" i="375"/>
  <c r="R192" i="375" s="1"/>
  <c r="Q6" i="375"/>
  <c r="P6" i="375"/>
  <c r="Q76" i="376"/>
  <c r="P76" i="376"/>
  <c r="AB21" i="375"/>
  <c r="AC5" i="375" s="1"/>
  <c r="AA21" i="375"/>
  <c r="N21" i="375"/>
  <c r="Q26" i="376"/>
  <c r="P26" i="376"/>
  <c r="P174" i="375"/>
  <c r="Q174" i="375"/>
  <c r="R158" i="375" s="1"/>
  <c r="Q59" i="376"/>
  <c r="P59" i="376"/>
  <c r="Q210" i="375"/>
  <c r="P210" i="375"/>
  <c r="Q58" i="376"/>
  <c r="P58" i="376"/>
  <c r="Q25" i="376"/>
  <c r="P25" i="376"/>
  <c r="Q81" i="376"/>
  <c r="P81" i="376"/>
  <c r="Q157" i="376"/>
  <c r="R141" i="376" s="1"/>
  <c r="P157" i="376"/>
  <c r="Q24" i="376"/>
  <c r="P24" i="376"/>
  <c r="Q176" i="375"/>
  <c r="P176" i="375"/>
  <c r="Q77" i="376"/>
  <c r="P77" i="376"/>
  <c r="Q6" i="376"/>
  <c r="P6" i="376"/>
  <c r="D2" i="376"/>
  <c r="Q21" i="376"/>
  <c r="R5" i="376" s="1"/>
  <c r="P21" i="376"/>
  <c r="Q123" i="376"/>
  <c r="R107" i="376" s="1"/>
  <c r="P123" i="376"/>
  <c r="Q212" i="375"/>
  <c r="P212" i="375"/>
  <c r="Q23" i="375"/>
  <c r="P23" i="375"/>
  <c r="Q38" i="376"/>
  <c r="R22" i="376" s="1"/>
  <c r="P38" i="376"/>
  <c r="P225" i="375"/>
  <c r="Q225" i="375"/>
  <c r="R209" i="375" s="1"/>
  <c r="Q89" i="375" l="1"/>
  <c r="R73" i="375" s="1"/>
  <c r="P89" i="375"/>
  <c r="Q140" i="375"/>
  <c r="R124" i="375" s="1"/>
  <c r="P140" i="375"/>
  <c r="Q123" i="375"/>
  <c r="R107" i="375" s="1"/>
  <c r="P123" i="375"/>
  <c r="Q21" i="375"/>
  <c r="R5" i="375" s="1"/>
  <c r="P21" i="375"/>
  <c r="D2" i="375"/>
  <c r="P55" i="376"/>
  <c r="Q55" i="376"/>
  <c r="R39" i="376" s="1"/>
  <c r="T157" i="373" l="1"/>
  <c r="S157" i="373"/>
  <c r="M157" i="373"/>
  <c r="AB157" i="373" s="1"/>
  <c r="AC141" i="373" s="1"/>
  <c r="L157" i="373"/>
  <c r="O157" i="373" s="1"/>
  <c r="J157" i="373"/>
  <c r="K157" i="373" s="1"/>
  <c r="I157" i="373"/>
  <c r="O143" i="373"/>
  <c r="M143" i="373"/>
  <c r="AB143" i="373" s="1"/>
  <c r="K143" i="373"/>
  <c r="G143" i="373"/>
  <c r="AB142" i="373"/>
  <c r="AA142" i="373"/>
  <c r="O142" i="373"/>
  <c r="M142" i="373"/>
  <c r="N142" i="373" s="1"/>
  <c r="K142" i="373"/>
  <c r="G142" i="373"/>
  <c r="AB141" i="373"/>
  <c r="AA141" i="373"/>
  <c r="Q141" i="373"/>
  <c r="O141" i="373"/>
  <c r="N141" i="373"/>
  <c r="P141" i="373" s="1"/>
  <c r="M141" i="373"/>
  <c r="K141" i="373"/>
  <c r="G141" i="373"/>
  <c r="AB140" i="373"/>
  <c r="AC124" i="373" s="1"/>
  <c r="AA140" i="373"/>
  <c r="T140" i="373"/>
  <c r="S140" i="373"/>
  <c r="M140" i="373"/>
  <c r="N140" i="373" s="1"/>
  <c r="L140" i="373"/>
  <c r="J140" i="373"/>
  <c r="K140" i="373" s="1"/>
  <c r="I140" i="373"/>
  <c r="O140" i="373" s="1"/>
  <c r="AB125" i="373"/>
  <c r="AA125" i="373"/>
  <c r="Q125" i="373"/>
  <c r="P125" i="373"/>
  <c r="O125" i="373"/>
  <c r="N125" i="373"/>
  <c r="M125" i="373"/>
  <c r="K125" i="373"/>
  <c r="G125" i="373"/>
  <c r="AA124" i="373"/>
  <c r="O124" i="373"/>
  <c r="N124" i="373"/>
  <c r="P124" i="373" s="1"/>
  <c r="M124" i="373"/>
  <c r="AB124" i="373" s="1"/>
  <c r="K124" i="373"/>
  <c r="G124" i="373"/>
  <c r="T123" i="373"/>
  <c r="S123" i="373"/>
  <c r="O123" i="373"/>
  <c r="M123" i="373"/>
  <c r="AB123" i="373" s="1"/>
  <c r="AC107" i="373" s="1"/>
  <c r="L123" i="373"/>
  <c r="J123" i="373"/>
  <c r="K123" i="373" s="1"/>
  <c r="I123" i="373"/>
  <c r="O111" i="373"/>
  <c r="N111" i="373"/>
  <c r="Q111" i="373" s="1"/>
  <c r="M111" i="373"/>
  <c r="AB111" i="373" s="1"/>
  <c r="K111" i="373"/>
  <c r="G111" i="373"/>
  <c r="O110" i="373"/>
  <c r="N110" i="373"/>
  <c r="Q110" i="373" s="1"/>
  <c r="M110" i="373"/>
  <c r="AB110" i="373" s="1"/>
  <c r="K110" i="373"/>
  <c r="G110" i="373"/>
  <c r="AB109" i="373"/>
  <c r="AA109" i="373"/>
  <c r="O109" i="373"/>
  <c r="N109" i="373"/>
  <c r="Q109" i="373" s="1"/>
  <c r="M109" i="373"/>
  <c r="K109" i="373"/>
  <c r="G109" i="373"/>
  <c r="AB108" i="373"/>
  <c r="AA108" i="373"/>
  <c r="Q108" i="373"/>
  <c r="P108" i="373"/>
  <c r="O108" i="373"/>
  <c r="N108" i="373"/>
  <c r="M108" i="373"/>
  <c r="K108" i="373"/>
  <c r="G108" i="373"/>
  <c r="AA107" i="373"/>
  <c r="O107" i="373"/>
  <c r="N107" i="373"/>
  <c r="P107" i="373" s="1"/>
  <c r="M107" i="373"/>
  <c r="AB107" i="373" s="1"/>
  <c r="K107" i="373"/>
  <c r="G107" i="373"/>
  <c r="T106" i="373"/>
  <c r="S106" i="373"/>
  <c r="O106" i="373"/>
  <c r="M106" i="373"/>
  <c r="AB106" i="373" s="1"/>
  <c r="AC90" i="373" s="1"/>
  <c r="L106" i="373"/>
  <c r="J106" i="373"/>
  <c r="K106" i="373" s="1"/>
  <c r="I106" i="373"/>
  <c r="O94" i="373"/>
  <c r="N94" i="373"/>
  <c r="Q94" i="373" s="1"/>
  <c r="M94" i="373"/>
  <c r="AB94" i="373" s="1"/>
  <c r="K94" i="373"/>
  <c r="G94" i="373"/>
  <c r="O93" i="373"/>
  <c r="N93" i="373"/>
  <c r="Q93" i="373" s="1"/>
  <c r="M93" i="373"/>
  <c r="AB93" i="373" s="1"/>
  <c r="K93" i="373"/>
  <c r="G93" i="373"/>
  <c r="AB92" i="373"/>
  <c r="AA92" i="373"/>
  <c r="O92" i="373"/>
  <c r="N92" i="373"/>
  <c r="Q92" i="373" s="1"/>
  <c r="M92" i="373"/>
  <c r="K92" i="373"/>
  <c r="G92" i="373"/>
  <c r="AB91" i="373"/>
  <c r="AA91" i="373"/>
  <c r="Q91" i="373"/>
  <c r="P91" i="373"/>
  <c r="O91" i="373"/>
  <c r="N91" i="373"/>
  <c r="M91" i="373"/>
  <c r="K91" i="373"/>
  <c r="G91" i="373"/>
  <c r="AA90" i="373"/>
  <c r="O90" i="373"/>
  <c r="N90" i="373"/>
  <c r="Q90" i="373" s="1"/>
  <c r="M90" i="373"/>
  <c r="AB90" i="373" s="1"/>
  <c r="K90" i="373"/>
  <c r="G90" i="373"/>
  <c r="T89" i="373"/>
  <c r="S89" i="373"/>
  <c r="O89" i="373"/>
  <c r="M89" i="373"/>
  <c r="AB89" i="373" s="1"/>
  <c r="AC73" i="373" s="1"/>
  <c r="L89" i="373"/>
  <c r="J89" i="373"/>
  <c r="K89" i="373" s="1"/>
  <c r="I89" i="373"/>
  <c r="O81" i="373"/>
  <c r="N81" i="373"/>
  <c r="Q81" i="373" s="1"/>
  <c r="M81" i="373"/>
  <c r="AB81" i="373" s="1"/>
  <c r="K81" i="373"/>
  <c r="G81" i="373"/>
  <c r="O80" i="373"/>
  <c r="N80" i="373"/>
  <c r="Q80" i="373" s="1"/>
  <c r="M80" i="373"/>
  <c r="AB80" i="373" s="1"/>
  <c r="K80" i="373"/>
  <c r="G80" i="373"/>
  <c r="AB79" i="373"/>
  <c r="AA79" i="373"/>
  <c r="O79" i="373"/>
  <c r="N79" i="373"/>
  <c r="Q79" i="373" s="1"/>
  <c r="M79" i="373"/>
  <c r="K79" i="373"/>
  <c r="G79" i="373"/>
  <c r="AB78" i="373"/>
  <c r="AA78" i="373"/>
  <c r="Q78" i="373"/>
  <c r="P78" i="373"/>
  <c r="O78" i="373"/>
  <c r="N78" i="373"/>
  <c r="M78" i="373"/>
  <c r="K78" i="373"/>
  <c r="G78" i="373"/>
  <c r="O77" i="373"/>
  <c r="N77" i="373"/>
  <c r="Q77" i="373" s="1"/>
  <c r="M77" i="373"/>
  <c r="AB77" i="373" s="1"/>
  <c r="K77" i="373"/>
  <c r="G77" i="373"/>
  <c r="O76" i="373"/>
  <c r="N76" i="373"/>
  <c r="Q76" i="373" s="1"/>
  <c r="M76" i="373"/>
  <c r="AB76" i="373" s="1"/>
  <c r="K76" i="373"/>
  <c r="G76" i="373"/>
  <c r="AB75" i="373"/>
  <c r="AA75" i="373"/>
  <c r="O75" i="373"/>
  <c r="N75" i="373"/>
  <c r="Q75" i="373" s="1"/>
  <c r="M75" i="373"/>
  <c r="K75" i="373"/>
  <c r="G75" i="373"/>
  <c r="AB74" i="373"/>
  <c r="AA74" i="373"/>
  <c r="Q74" i="373"/>
  <c r="P74" i="373"/>
  <c r="O74" i="373"/>
  <c r="N74" i="373"/>
  <c r="M74" i="373"/>
  <c r="K74" i="373"/>
  <c r="G74" i="373"/>
  <c r="AA73" i="373"/>
  <c r="O73" i="373"/>
  <c r="N73" i="373"/>
  <c r="Q73" i="373" s="1"/>
  <c r="M73" i="373"/>
  <c r="AB73" i="373" s="1"/>
  <c r="K73" i="373"/>
  <c r="G73" i="373"/>
  <c r="T72" i="373"/>
  <c r="S72" i="373"/>
  <c r="O72" i="373"/>
  <c r="M72" i="373"/>
  <c r="AB72" i="373" s="1"/>
  <c r="AC56" i="373" s="1"/>
  <c r="L72" i="373"/>
  <c r="J72" i="373"/>
  <c r="K72" i="373" s="1"/>
  <c r="I72" i="373"/>
  <c r="O59" i="373"/>
  <c r="N59" i="373"/>
  <c r="Q59" i="373" s="1"/>
  <c r="M59" i="373"/>
  <c r="AB59" i="373" s="1"/>
  <c r="K59" i="373"/>
  <c r="G59" i="373"/>
  <c r="O58" i="373"/>
  <c r="N58" i="373"/>
  <c r="Q58" i="373" s="1"/>
  <c r="M58" i="373"/>
  <c r="AB58" i="373" s="1"/>
  <c r="K58" i="373"/>
  <c r="G58" i="373"/>
  <c r="AB57" i="373"/>
  <c r="AA57" i="373"/>
  <c r="O57" i="373"/>
  <c r="N57" i="373"/>
  <c r="Q57" i="373" s="1"/>
  <c r="M57" i="373"/>
  <c r="K57" i="373"/>
  <c r="G57" i="373"/>
  <c r="AB56" i="373"/>
  <c r="AA56" i="373"/>
  <c r="Q56" i="373"/>
  <c r="O56" i="373"/>
  <c r="N56" i="373"/>
  <c r="P56" i="373" s="1"/>
  <c r="M56" i="373"/>
  <c r="K56" i="373"/>
  <c r="G56" i="373"/>
  <c r="T55" i="373"/>
  <c r="S55" i="373"/>
  <c r="L55" i="373"/>
  <c r="O55" i="373" s="1"/>
  <c r="J55" i="373"/>
  <c r="K55" i="373" s="1"/>
  <c r="I55" i="373"/>
  <c r="AB43" i="373"/>
  <c r="AA43" i="373"/>
  <c r="Q43" i="373"/>
  <c r="P43" i="373"/>
  <c r="O43" i="373"/>
  <c r="N43" i="373"/>
  <c r="M43" i="373"/>
  <c r="K43" i="373"/>
  <c r="G43" i="373"/>
  <c r="O42" i="373"/>
  <c r="N42" i="373"/>
  <c r="Q42" i="373" s="1"/>
  <c r="M42" i="373"/>
  <c r="AB42" i="373" s="1"/>
  <c r="K42" i="373"/>
  <c r="G42" i="373"/>
  <c r="O41" i="373"/>
  <c r="N41" i="373"/>
  <c r="Q41" i="373" s="1"/>
  <c r="M41" i="373"/>
  <c r="AB41" i="373" s="1"/>
  <c r="K41" i="373"/>
  <c r="G41" i="373"/>
  <c r="F1" i="373" s="1"/>
  <c r="F2" i="373" s="1"/>
  <c r="AB40" i="373"/>
  <c r="AA40" i="373"/>
  <c r="O40" i="373"/>
  <c r="N40" i="373"/>
  <c r="Q40" i="373" s="1"/>
  <c r="M40" i="373"/>
  <c r="K40" i="373"/>
  <c r="G40" i="373"/>
  <c r="AB39" i="373"/>
  <c r="AA39" i="373"/>
  <c r="Q39" i="373"/>
  <c r="O39" i="373"/>
  <c r="N39" i="373"/>
  <c r="P39" i="373" s="1"/>
  <c r="M39" i="373"/>
  <c r="M55" i="373" s="1"/>
  <c r="K39" i="373"/>
  <c r="G39" i="373"/>
  <c r="T38" i="373"/>
  <c r="S38" i="373"/>
  <c r="L38" i="373"/>
  <c r="O38" i="373" s="1"/>
  <c r="J38" i="373"/>
  <c r="K38" i="373" s="1"/>
  <c r="I38" i="373"/>
  <c r="AQ29" i="373"/>
  <c r="AB26" i="373"/>
  <c r="AA26" i="373"/>
  <c r="O26" i="373"/>
  <c r="M26" i="373"/>
  <c r="N26" i="373" s="1"/>
  <c r="K26" i="373"/>
  <c r="G26" i="373"/>
  <c r="O25" i="373"/>
  <c r="M25" i="373"/>
  <c r="AB25" i="373" s="1"/>
  <c r="K25" i="373"/>
  <c r="G25" i="373"/>
  <c r="O24" i="373"/>
  <c r="M24" i="373"/>
  <c r="AB24" i="373" s="1"/>
  <c r="K24" i="373"/>
  <c r="G24" i="373"/>
  <c r="AB23" i="373"/>
  <c r="O23" i="373"/>
  <c r="M23" i="373"/>
  <c r="AA23" i="373" s="1"/>
  <c r="K23" i="373"/>
  <c r="G23" i="373"/>
  <c r="AB22" i="373"/>
  <c r="AA22" i="373"/>
  <c r="O22" i="373"/>
  <c r="N22" i="373"/>
  <c r="Q22" i="373" s="1"/>
  <c r="M22" i="373"/>
  <c r="K22" i="373"/>
  <c r="G22" i="373"/>
  <c r="T21" i="373"/>
  <c r="S21" i="373"/>
  <c r="L21" i="373"/>
  <c r="O21" i="373" s="1"/>
  <c r="J21" i="373"/>
  <c r="K21" i="373" s="1"/>
  <c r="I21" i="373"/>
  <c r="AB6" i="373"/>
  <c r="AA6" i="373"/>
  <c r="O6" i="373"/>
  <c r="M6" i="373"/>
  <c r="N6" i="373" s="1"/>
  <c r="K6" i="373"/>
  <c r="G6" i="373"/>
  <c r="AB5" i="373"/>
  <c r="AA5" i="373"/>
  <c r="Q5" i="373"/>
  <c r="P5" i="373"/>
  <c r="O5" i="373"/>
  <c r="N5" i="373"/>
  <c r="M5" i="373"/>
  <c r="K5" i="373"/>
  <c r="G5" i="373"/>
  <c r="H2" i="373"/>
  <c r="D1" i="373"/>
  <c r="F3" i="371" s="1"/>
  <c r="T225" i="372"/>
  <c r="S225" i="372"/>
  <c r="L225" i="372"/>
  <c r="O225" i="372" s="1"/>
  <c r="J225" i="372"/>
  <c r="K225" i="372" s="1"/>
  <c r="I225" i="372"/>
  <c r="AB213" i="372"/>
  <c r="AA213" i="372"/>
  <c r="O213" i="372"/>
  <c r="N213" i="372"/>
  <c r="Q213" i="372" s="1"/>
  <c r="M213" i="372"/>
  <c r="K213" i="372"/>
  <c r="G213" i="372"/>
  <c r="AB212" i="372"/>
  <c r="AA212" i="372"/>
  <c r="O212" i="372"/>
  <c r="M212" i="372"/>
  <c r="N212" i="372" s="1"/>
  <c r="K212" i="372"/>
  <c r="G212" i="372"/>
  <c r="O211" i="372"/>
  <c r="M211" i="372"/>
  <c r="AB211" i="372" s="1"/>
  <c r="K211" i="372"/>
  <c r="G211" i="372"/>
  <c r="O210" i="372"/>
  <c r="M210" i="372"/>
  <c r="AB210" i="372" s="1"/>
  <c r="K210" i="372"/>
  <c r="G210" i="372"/>
  <c r="O209" i="372"/>
  <c r="N209" i="372"/>
  <c r="Q209" i="372" s="1"/>
  <c r="M209" i="372"/>
  <c r="AB209" i="372" s="1"/>
  <c r="K209" i="372"/>
  <c r="G209" i="372"/>
  <c r="AA208" i="372"/>
  <c r="T208" i="372"/>
  <c r="S208" i="372"/>
  <c r="M208" i="372"/>
  <c r="N208" i="372" s="1"/>
  <c r="L208" i="372"/>
  <c r="O208" i="372" s="1"/>
  <c r="J208" i="372"/>
  <c r="K208" i="372" s="1"/>
  <c r="I208" i="372"/>
  <c r="AB194" i="372"/>
  <c r="AA194" i="372"/>
  <c r="O194" i="372"/>
  <c r="N194" i="372"/>
  <c r="Q194" i="372" s="1"/>
  <c r="M194" i="372"/>
  <c r="K194" i="372"/>
  <c r="G194" i="372"/>
  <c r="AB193" i="372"/>
  <c r="AA193" i="372"/>
  <c r="O193" i="372"/>
  <c r="M193" i="372"/>
  <c r="N193" i="372" s="1"/>
  <c r="K193" i="372"/>
  <c r="G193" i="372"/>
  <c r="AB192" i="372"/>
  <c r="AA192" i="372"/>
  <c r="Q192" i="372"/>
  <c r="P192" i="372"/>
  <c r="O192" i="372"/>
  <c r="N192" i="372"/>
  <c r="M192" i="372"/>
  <c r="K192" i="372"/>
  <c r="G192" i="372"/>
  <c r="T191" i="372"/>
  <c r="S191" i="372"/>
  <c r="O191" i="372"/>
  <c r="L191" i="372"/>
  <c r="J191" i="372"/>
  <c r="K191" i="372" s="1"/>
  <c r="I191" i="372"/>
  <c r="O178" i="372"/>
  <c r="M178" i="372"/>
  <c r="AB178" i="372" s="1"/>
  <c r="K178" i="372"/>
  <c r="G178" i="372"/>
  <c r="O177" i="372"/>
  <c r="M177" i="372"/>
  <c r="AB177" i="372" s="1"/>
  <c r="K177" i="372"/>
  <c r="G177" i="372"/>
  <c r="AB176" i="372"/>
  <c r="AA176" i="372"/>
  <c r="O176" i="372"/>
  <c r="N176" i="372"/>
  <c r="P176" i="372" s="1"/>
  <c r="M176" i="372"/>
  <c r="K176" i="372"/>
  <c r="Q176" i="372" s="1"/>
  <c r="G176" i="372"/>
  <c r="AB175" i="372"/>
  <c r="AA175" i="372"/>
  <c r="O175" i="372"/>
  <c r="M175" i="372"/>
  <c r="M191" i="372" s="1"/>
  <c r="K175" i="372"/>
  <c r="G175" i="372"/>
  <c r="T174" i="372"/>
  <c r="S174" i="372"/>
  <c r="L174" i="372"/>
  <c r="J174" i="372"/>
  <c r="K174" i="372" s="1"/>
  <c r="I174" i="372"/>
  <c r="O174" i="372" s="1"/>
  <c r="AB162" i="372"/>
  <c r="AA162" i="372"/>
  <c r="Q162" i="372"/>
  <c r="P162" i="372"/>
  <c r="O162" i="372"/>
  <c r="N162" i="372"/>
  <c r="M162" i="372"/>
  <c r="K162" i="372"/>
  <c r="G162" i="372"/>
  <c r="O161" i="372"/>
  <c r="M161" i="372"/>
  <c r="AB161" i="372" s="1"/>
  <c r="K161" i="372"/>
  <c r="G161" i="372"/>
  <c r="O160" i="372"/>
  <c r="M160" i="372"/>
  <c r="AB160" i="372" s="1"/>
  <c r="K160" i="372"/>
  <c r="G160" i="372"/>
  <c r="AB159" i="372"/>
  <c r="O159" i="372"/>
  <c r="N159" i="372"/>
  <c r="P159" i="372" s="1"/>
  <c r="M159" i="372"/>
  <c r="AA159" i="372" s="1"/>
  <c r="K159" i="372"/>
  <c r="Q159" i="372" s="1"/>
  <c r="G159" i="372"/>
  <c r="AB158" i="372"/>
  <c r="AA158" i="372"/>
  <c r="O158" i="372"/>
  <c r="M158" i="372"/>
  <c r="M174" i="372" s="1"/>
  <c r="K158" i="372"/>
  <c r="G158" i="372"/>
  <c r="T157" i="372"/>
  <c r="S157" i="372"/>
  <c r="L157" i="372"/>
  <c r="O157" i="372" s="1"/>
  <c r="J157" i="372"/>
  <c r="K157" i="372" s="1"/>
  <c r="I157" i="372"/>
  <c r="AB141" i="372"/>
  <c r="AA141" i="372"/>
  <c r="O141" i="372"/>
  <c r="M141" i="372"/>
  <c r="M157" i="372" s="1"/>
  <c r="K141" i="372"/>
  <c r="G141" i="372"/>
  <c r="T140" i="372"/>
  <c r="S140" i="372"/>
  <c r="L140" i="372"/>
  <c r="O140" i="372" s="1"/>
  <c r="J140" i="372"/>
  <c r="K140" i="372" s="1"/>
  <c r="I140" i="372"/>
  <c r="AB127" i="372"/>
  <c r="AA127" i="372"/>
  <c r="Q127" i="372"/>
  <c r="P127" i="372"/>
  <c r="O127" i="372"/>
  <c r="N127" i="372"/>
  <c r="M127" i="372"/>
  <c r="K127" i="372"/>
  <c r="G127" i="372"/>
  <c r="O126" i="372"/>
  <c r="M126" i="372"/>
  <c r="AA126" i="372" s="1"/>
  <c r="K126" i="372"/>
  <c r="G126" i="372"/>
  <c r="O125" i="372"/>
  <c r="M125" i="372"/>
  <c r="AB125" i="372" s="1"/>
  <c r="K125" i="372"/>
  <c r="G125" i="372"/>
  <c r="O124" i="372"/>
  <c r="N124" i="372"/>
  <c r="Q124" i="372" s="1"/>
  <c r="M124" i="372"/>
  <c r="AB124" i="372" s="1"/>
  <c r="K124" i="372"/>
  <c r="G124" i="372"/>
  <c r="T123" i="372"/>
  <c r="S123" i="372"/>
  <c r="L123" i="372"/>
  <c r="O123" i="372" s="1"/>
  <c r="J123" i="372"/>
  <c r="K123" i="372" s="1"/>
  <c r="I123" i="372"/>
  <c r="AB110" i="372"/>
  <c r="AA110" i="372"/>
  <c r="O110" i="372"/>
  <c r="N110" i="372"/>
  <c r="Q110" i="372" s="1"/>
  <c r="M110" i="372"/>
  <c r="K110" i="372"/>
  <c r="G110" i="372"/>
  <c r="AB109" i="372"/>
  <c r="AA109" i="372"/>
  <c r="O109" i="372"/>
  <c r="M109" i="372"/>
  <c r="N109" i="372" s="1"/>
  <c r="K109" i="372"/>
  <c r="G109" i="372"/>
  <c r="O108" i="372"/>
  <c r="M108" i="372"/>
  <c r="AB108" i="372" s="1"/>
  <c r="K108" i="372"/>
  <c r="G108" i="372"/>
  <c r="O107" i="372"/>
  <c r="N107" i="372"/>
  <c r="Q107" i="372" s="1"/>
  <c r="M107" i="372"/>
  <c r="AB107" i="372" s="1"/>
  <c r="K107" i="372"/>
  <c r="G107" i="372"/>
  <c r="T106" i="372"/>
  <c r="S106" i="372"/>
  <c r="M106" i="372"/>
  <c r="AB106" i="372" s="1"/>
  <c r="AC90" i="372" s="1"/>
  <c r="L106" i="372"/>
  <c r="O106" i="372" s="1"/>
  <c r="K106" i="372"/>
  <c r="J106" i="372"/>
  <c r="I106" i="372"/>
  <c r="O92" i="372"/>
  <c r="M92" i="372"/>
  <c r="AB92" i="372" s="1"/>
  <c r="K92" i="372"/>
  <c r="G92" i="372"/>
  <c r="AB91" i="372"/>
  <c r="AA91" i="372"/>
  <c r="O91" i="372"/>
  <c r="N91" i="372"/>
  <c r="P91" i="372" s="1"/>
  <c r="M91" i="372"/>
  <c r="K91" i="372"/>
  <c r="Q91" i="372" s="1"/>
  <c r="G91" i="372"/>
  <c r="AB90" i="372"/>
  <c r="AA90" i="372"/>
  <c r="O90" i="372"/>
  <c r="N90" i="372"/>
  <c r="Q90" i="372" s="1"/>
  <c r="M90" i="372"/>
  <c r="K90" i="372"/>
  <c r="G90" i="372"/>
  <c r="T89" i="372"/>
  <c r="S89" i="372"/>
  <c r="L89" i="372"/>
  <c r="O89" i="372" s="1"/>
  <c r="J89" i="372"/>
  <c r="K89" i="372" s="1"/>
  <c r="I89" i="372"/>
  <c r="AB77" i="372"/>
  <c r="AA77" i="372"/>
  <c r="Q77" i="372"/>
  <c r="P77" i="372"/>
  <c r="O77" i="372"/>
  <c r="N77" i="372"/>
  <c r="M77" i="372"/>
  <c r="K77" i="372"/>
  <c r="G77" i="372"/>
  <c r="O76" i="372"/>
  <c r="M76" i="372"/>
  <c r="AA76" i="372" s="1"/>
  <c r="K76" i="372"/>
  <c r="G76" i="372"/>
  <c r="O75" i="372"/>
  <c r="M75" i="372"/>
  <c r="AB75" i="372" s="1"/>
  <c r="K75" i="372"/>
  <c r="G75" i="372"/>
  <c r="AB74" i="372"/>
  <c r="AA74" i="372"/>
  <c r="O74" i="372"/>
  <c r="N74" i="372"/>
  <c r="Q74" i="372" s="1"/>
  <c r="M74" i="372"/>
  <c r="K74" i="372"/>
  <c r="G74" i="372"/>
  <c r="AB73" i="372"/>
  <c r="AA73" i="372"/>
  <c r="O73" i="372"/>
  <c r="M73" i="372"/>
  <c r="M89" i="372" s="1"/>
  <c r="K73" i="372"/>
  <c r="G73" i="372"/>
  <c r="T72" i="372"/>
  <c r="S72" i="372"/>
  <c r="L72" i="372"/>
  <c r="O72" i="372" s="1"/>
  <c r="J72" i="372"/>
  <c r="K72" i="372" s="1"/>
  <c r="I72" i="372"/>
  <c r="AB56" i="372"/>
  <c r="AA56" i="372"/>
  <c r="O56" i="372"/>
  <c r="M56" i="372"/>
  <c r="M72" i="372" s="1"/>
  <c r="K56" i="372"/>
  <c r="G56" i="372"/>
  <c r="T55" i="372"/>
  <c r="S55" i="372"/>
  <c r="L55" i="372"/>
  <c r="O55" i="372" s="1"/>
  <c r="J55" i="372"/>
  <c r="K55" i="372" s="1"/>
  <c r="I55" i="372"/>
  <c r="AB41" i="372"/>
  <c r="AA41" i="372"/>
  <c r="O41" i="372"/>
  <c r="M41" i="372"/>
  <c r="N41" i="372" s="1"/>
  <c r="K41" i="372"/>
  <c r="G41" i="372"/>
  <c r="O40" i="372"/>
  <c r="M40" i="372"/>
  <c r="AA40" i="372" s="1"/>
  <c r="K40" i="372"/>
  <c r="G40" i="372"/>
  <c r="O39" i="372"/>
  <c r="N39" i="372"/>
  <c r="Q39" i="372" s="1"/>
  <c r="M39" i="372"/>
  <c r="M55" i="372" s="1"/>
  <c r="K39" i="372"/>
  <c r="G39" i="372"/>
  <c r="T38" i="372"/>
  <c r="S38" i="372"/>
  <c r="M38" i="372"/>
  <c r="AB38" i="372" s="1"/>
  <c r="AC22" i="372" s="1"/>
  <c r="L38" i="372"/>
  <c r="O38" i="372" s="1"/>
  <c r="K38" i="372"/>
  <c r="J38" i="372"/>
  <c r="I38" i="372"/>
  <c r="O23" i="372"/>
  <c r="M23" i="372"/>
  <c r="AB23" i="372" s="1"/>
  <c r="K23" i="372"/>
  <c r="G23" i="372"/>
  <c r="O22" i="372"/>
  <c r="M22" i="372"/>
  <c r="AB22" i="372" s="1"/>
  <c r="K22" i="372"/>
  <c r="G22" i="372"/>
  <c r="T21" i="372"/>
  <c r="S21" i="372"/>
  <c r="L21" i="372"/>
  <c r="O21" i="372" s="1"/>
  <c r="J21" i="372"/>
  <c r="K21" i="372" s="1"/>
  <c r="I21" i="372"/>
  <c r="AB9" i="372"/>
  <c r="AA9" i="372"/>
  <c r="AB8" i="372"/>
  <c r="AA8" i="372"/>
  <c r="O7" i="372"/>
  <c r="M7" i="372"/>
  <c r="AB7" i="372" s="1"/>
  <c r="K7" i="372"/>
  <c r="G7" i="372"/>
  <c r="O6" i="372"/>
  <c r="M6" i="372"/>
  <c r="AB6" i="372" s="1"/>
  <c r="K6" i="372"/>
  <c r="G6" i="372"/>
  <c r="AB5" i="372"/>
  <c r="AA5" i="372"/>
  <c r="O5" i="372"/>
  <c r="N5" i="372"/>
  <c r="P5" i="372" s="1"/>
  <c r="M5" i="372"/>
  <c r="K5" i="372"/>
  <c r="Q5" i="372" s="1"/>
  <c r="G5" i="372"/>
  <c r="F1" i="372" s="1"/>
  <c r="H2" i="372"/>
  <c r="H1" i="372"/>
  <c r="D1" i="372"/>
  <c r="X29" i="371"/>
  <c r="W29" i="371"/>
  <c r="V29" i="371"/>
  <c r="T29" i="371"/>
  <c r="S29" i="371"/>
  <c r="P29" i="371"/>
  <c r="M8" i="371" s="1"/>
  <c r="O29" i="371"/>
  <c r="N29" i="371"/>
  <c r="M29" i="371"/>
  <c r="J29" i="371"/>
  <c r="K8" i="371" s="1"/>
  <c r="H29" i="371"/>
  <c r="G29" i="371"/>
  <c r="D29" i="371"/>
  <c r="O15" i="371"/>
  <c r="M15" i="371"/>
  <c r="K15" i="371"/>
  <c r="I15" i="371"/>
  <c r="H15" i="371"/>
  <c r="G15" i="371"/>
  <c r="F15" i="371"/>
  <c r="E15" i="371"/>
  <c r="D15" i="371"/>
  <c r="G8" i="371" s="1"/>
  <c r="I8" i="371"/>
  <c r="F8" i="371"/>
  <c r="M7" i="371"/>
  <c r="K7" i="371"/>
  <c r="I7" i="371"/>
  <c r="G7" i="371"/>
  <c r="F7" i="371"/>
  <c r="E7" i="371"/>
  <c r="M6" i="371"/>
  <c r="K6" i="371"/>
  <c r="I6" i="371"/>
  <c r="G6" i="371"/>
  <c r="F6" i="371"/>
  <c r="E6" i="371"/>
  <c r="F2" i="372" l="1"/>
  <c r="I3" i="371"/>
  <c r="Q212" i="372"/>
  <c r="P212" i="372"/>
  <c r="P26" i="373"/>
  <c r="Q26" i="373"/>
  <c r="N55" i="373"/>
  <c r="AB55" i="373"/>
  <c r="AC39" i="373" s="1"/>
  <c r="AA55" i="373"/>
  <c r="N72" i="372"/>
  <c r="AA72" i="372"/>
  <c r="AB72" i="372"/>
  <c r="AC56" i="372" s="1"/>
  <c r="P41" i="372"/>
  <c r="Q41" i="372"/>
  <c r="Q140" i="373"/>
  <c r="R124" i="373" s="1"/>
  <c r="P140" i="373"/>
  <c r="N191" i="372"/>
  <c r="AB191" i="372"/>
  <c r="AC175" i="372" s="1"/>
  <c r="AA191" i="372"/>
  <c r="P193" i="372"/>
  <c r="Q193" i="372"/>
  <c r="P109" i="372"/>
  <c r="Q109" i="372"/>
  <c r="N89" i="372"/>
  <c r="AB89" i="372"/>
  <c r="AC73" i="372" s="1"/>
  <c r="AA89" i="372"/>
  <c r="N55" i="372"/>
  <c r="AA55" i="372"/>
  <c r="AB55" i="372"/>
  <c r="AC39" i="372" s="1"/>
  <c r="N174" i="372"/>
  <c r="AB174" i="372"/>
  <c r="AC158" i="372" s="1"/>
  <c r="AA174" i="372"/>
  <c r="Q208" i="372"/>
  <c r="R192" i="372" s="1"/>
  <c r="P208" i="372"/>
  <c r="P6" i="373"/>
  <c r="Q6" i="373"/>
  <c r="Q142" i="373"/>
  <c r="P142" i="373"/>
  <c r="N157" i="372"/>
  <c r="AB157" i="372"/>
  <c r="AC141" i="372" s="1"/>
  <c r="AA157" i="372"/>
  <c r="N40" i="372"/>
  <c r="N76" i="372"/>
  <c r="N108" i="372"/>
  <c r="N126" i="372"/>
  <c r="N161" i="372"/>
  <c r="N178" i="372"/>
  <c r="AB208" i="372"/>
  <c r="AC192" i="372" s="1"/>
  <c r="N211" i="372"/>
  <c r="N25" i="373"/>
  <c r="N72" i="373"/>
  <c r="N89" i="373"/>
  <c r="N106" i="373"/>
  <c r="N123" i="373"/>
  <c r="P73" i="373"/>
  <c r="P90" i="373"/>
  <c r="N106" i="372"/>
  <c r="Q107" i="373"/>
  <c r="Q124" i="373"/>
  <c r="N38" i="372"/>
  <c r="N23" i="372"/>
  <c r="P39" i="372"/>
  <c r="N75" i="372"/>
  <c r="N92" i="372"/>
  <c r="P107" i="372"/>
  <c r="N125" i="372"/>
  <c r="N160" i="372"/>
  <c r="N177" i="372"/>
  <c r="N210" i="372"/>
  <c r="H1" i="373"/>
  <c r="N24" i="373"/>
  <c r="P42" i="373"/>
  <c r="P59" i="373"/>
  <c r="P77" i="373"/>
  <c r="P81" i="373"/>
  <c r="P94" i="373"/>
  <c r="P111" i="373"/>
  <c r="N157" i="373"/>
  <c r="M21" i="372"/>
  <c r="AA108" i="372"/>
  <c r="AA161" i="372"/>
  <c r="AA178" i="372"/>
  <c r="AA211" i="372"/>
  <c r="M225" i="372"/>
  <c r="AA25" i="373"/>
  <c r="N143" i="373"/>
  <c r="E8" i="371"/>
  <c r="N6" i="372"/>
  <c r="AB40" i="372"/>
  <c r="AB76" i="372"/>
  <c r="AB126" i="372"/>
  <c r="AA42" i="373"/>
  <c r="AA59" i="373"/>
  <c r="AA77" i="373"/>
  <c r="AA81" i="373"/>
  <c r="AA94" i="373"/>
  <c r="AA111" i="373"/>
  <c r="N7" i="372"/>
  <c r="M123" i="372"/>
  <c r="AA7" i="372"/>
  <c r="AA39" i="372"/>
  <c r="AA107" i="372"/>
  <c r="P124" i="372"/>
  <c r="P209" i="372"/>
  <c r="N23" i="373"/>
  <c r="P41" i="373"/>
  <c r="P58" i="373"/>
  <c r="AA72" i="373"/>
  <c r="P76" i="373"/>
  <c r="P80" i="373"/>
  <c r="AA89" i="373"/>
  <c r="P93" i="373"/>
  <c r="AA106" i="373"/>
  <c r="P110" i="373"/>
  <c r="AA123" i="373"/>
  <c r="AA23" i="372"/>
  <c r="AB39" i="372"/>
  <c r="N56" i="372"/>
  <c r="N73" i="372"/>
  <c r="AA75" i="372"/>
  <c r="AA92" i="372"/>
  <c r="AA125" i="372"/>
  <c r="M140" i="372"/>
  <c r="N141" i="372"/>
  <c r="N158" i="372"/>
  <c r="AA160" i="372"/>
  <c r="N175" i="372"/>
  <c r="AA177" i="372"/>
  <c r="AA210" i="372"/>
  <c r="M21" i="373"/>
  <c r="AA24" i="373"/>
  <c r="AA38" i="372"/>
  <c r="P74" i="372"/>
  <c r="AA106" i="372"/>
  <c r="P110" i="372"/>
  <c r="P194" i="372"/>
  <c r="P213" i="372"/>
  <c r="M38" i="373"/>
  <c r="AA41" i="373"/>
  <c r="AA58" i="373"/>
  <c r="AA76" i="373"/>
  <c r="AA80" i="373"/>
  <c r="AA93" i="373"/>
  <c r="AA110" i="373"/>
  <c r="AA143" i="373"/>
  <c r="AA6" i="372"/>
  <c r="AA22" i="372"/>
  <c r="P90" i="372"/>
  <c r="AA124" i="372"/>
  <c r="AA209" i="372"/>
  <c r="P22" i="373"/>
  <c r="P40" i="373"/>
  <c r="P57" i="373"/>
  <c r="P75" i="373"/>
  <c r="P79" i="373"/>
  <c r="P92" i="373"/>
  <c r="P109" i="373"/>
  <c r="AA157" i="373"/>
  <c r="N22" i="372"/>
  <c r="AA225" i="372" l="1"/>
  <c r="N225" i="372"/>
  <c r="AB225" i="372"/>
  <c r="AC209" i="372" s="1"/>
  <c r="P38" i="372"/>
  <c r="Q38" i="372"/>
  <c r="R22" i="372" s="1"/>
  <c r="P89" i="372"/>
  <c r="Q89" i="372"/>
  <c r="R73" i="372" s="1"/>
  <c r="Q73" i="372"/>
  <c r="P73" i="372"/>
  <c r="Q24" i="373"/>
  <c r="P24" i="373"/>
  <c r="Q178" i="372"/>
  <c r="P178" i="372"/>
  <c r="Q23" i="373"/>
  <c r="P23" i="373"/>
  <c r="Q210" i="372"/>
  <c r="P210" i="372"/>
  <c r="P106" i="372"/>
  <c r="Q106" i="372"/>
  <c r="R90" i="372" s="1"/>
  <c r="Q126" i="372"/>
  <c r="P126" i="372"/>
  <c r="N21" i="373"/>
  <c r="AB21" i="373"/>
  <c r="AC5" i="373" s="1"/>
  <c r="AA21" i="373"/>
  <c r="Q177" i="372"/>
  <c r="P177" i="372"/>
  <c r="Q108" i="372"/>
  <c r="P108" i="372"/>
  <c r="AA21" i="372"/>
  <c r="N21" i="372"/>
  <c r="AB21" i="372"/>
  <c r="AC5" i="372" s="1"/>
  <c r="Q160" i="372"/>
  <c r="P160" i="372"/>
  <c r="Q76" i="372"/>
  <c r="P76" i="372"/>
  <c r="Q55" i="373"/>
  <c r="R39" i="373" s="1"/>
  <c r="P55" i="373"/>
  <c r="N38" i="373"/>
  <c r="AB38" i="373"/>
  <c r="AC22" i="373" s="1"/>
  <c r="AA38" i="373"/>
  <c r="Q157" i="373"/>
  <c r="R141" i="373" s="1"/>
  <c r="P157" i="373"/>
  <c r="Q125" i="372"/>
  <c r="P125" i="372"/>
  <c r="Q123" i="373"/>
  <c r="R107" i="373" s="1"/>
  <c r="P123" i="373"/>
  <c r="Q40" i="372"/>
  <c r="P40" i="372"/>
  <c r="P174" i="372"/>
  <c r="Q174" i="372"/>
  <c r="R158" i="372" s="1"/>
  <c r="Q56" i="372"/>
  <c r="P56" i="372"/>
  <c r="Q158" i="372"/>
  <c r="P158" i="372"/>
  <c r="Q106" i="373"/>
  <c r="R90" i="373" s="1"/>
  <c r="P106" i="373"/>
  <c r="P191" i="372"/>
  <c r="Q191" i="372"/>
  <c r="R175" i="372" s="1"/>
  <c r="Q141" i="372"/>
  <c r="P141" i="372"/>
  <c r="Q6" i="372"/>
  <c r="P6" i="372"/>
  <c r="Q92" i="372"/>
  <c r="P92" i="372"/>
  <c r="Q89" i="373"/>
  <c r="R73" i="373" s="1"/>
  <c r="P89" i="373"/>
  <c r="Q161" i="372"/>
  <c r="P161" i="372"/>
  <c r="Q22" i="372"/>
  <c r="P22" i="372"/>
  <c r="N140" i="372"/>
  <c r="AB140" i="372"/>
  <c r="AC124" i="372" s="1"/>
  <c r="AA140" i="372"/>
  <c r="N123" i="372"/>
  <c r="AA123" i="372"/>
  <c r="AB123" i="372"/>
  <c r="AC107" i="372" s="1"/>
  <c r="Q75" i="372"/>
  <c r="P75" i="372"/>
  <c r="Q72" i="373"/>
  <c r="R56" i="373" s="1"/>
  <c r="P72" i="373"/>
  <c r="P157" i="372"/>
  <c r="Q157" i="372"/>
  <c r="R141" i="372" s="1"/>
  <c r="P55" i="372"/>
  <c r="Q55" i="372"/>
  <c r="R39" i="372" s="1"/>
  <c r="Q7" i="372"/>
  <c r="P7" i="372"/>
  <c r="Q143" i="373"/>
  <c r="P143" i="373"/>
  <c r="Q25" i="373"/>
  <c r="P25" i="373"/>
  <c r="P72" i="372"/>
  <c r="Q72" i="372"/>
  <c r="R56" i="372" s="1"/>
  <c r="Q175" i="372"/>
  <c r="P175" i="372"/>
  <c r="Q23" i="372"/>
  <c r="P23" i="372"/>
  <c r="Q211" i="372"/>
  <c r="P211" i="372"/>
  <c r="P140" i="372" l="1"/>
  <c r="Q140" i="372"/>
  <c r="R124" i="372" s="1"/>
  <c r="P21" i="373"/>
  <c r="D2" i="373"/>
  <c r="Q21" i="373"/>
  <c r="R5" i="373" s="1"/>
  <c r="Q21" i="372"/>
  <c r="R5" i="372" s="1"/>
  <c r="P21" i="372"/>
  <c r="D2" i="372"/>
  <c r="Q123" i="372"/>
  <c r="R107" i="372" s="1"/>
  <c r="P123" i="372"/>
  <c r="P38" i="373"/>
  <c r="Q38" i="373"/>
  <c r="R22" i="373" s="1"/>
  <c r="Q225" i="372"/>
  <c r="R209" i="372" s="1"/>
  <c r="P225" i="372"/>
  <c r="T157" i="370" l="1"/>
  <c r="S157" i="370"/>
  <c r="M157" i="370"/>
  <c r="AB157" i="370" s="1"/>
  <c r="AC141" i="370" s="1"/>
  <c r="L157" i="370"/>
  <c r="O157" i="370" s="1"/>
  <c r="J157" i="370"/>
  <c r="K157" i="370" s="1"/>
  <c r="I157" i="370"/>
  <c r="AB143" i="370"/>
  <c r="AA143" i="370"/>
  <c r="O143" i="370"/>
  <c r="N143" i="370"/>
  <c r="Q143" i="370" s="1"/>
  <c r="M143" i="370"/>
  <c r="K143" i="370"/>
  <c r="G143" i="370"/>
  <c r="AB142" i="370"/>
  <c r="AA142" i="370"/>
  <c r="O142" i="370"/>
  <c r="M142" i="370"/>
  <c r="N142" i="370" s="1"/>
  <c r="K142" i="370"/>
  <c r="G142" i="370"/>
  <c r="AB141" i="370"/>
  <c r="AA141" i="370"/>
  <c r="Q141" i="370"/>
  <c r="O141" i="370"/>
  <c r="N141" i="370"/>
  <c r="P141" i="370" s="1"/>
  <c r="M141" i="370"/>
  <c r="K141" i="370"/>
  <c r="G141" i="370"/>
  <c r="T140" i="370"/>
  <c r="S140" i="370"/>
  <c r="L140" i="370"/>
  <c r="J140" i="370"/>
  <c r="K140" i="370" s="1"/>
  <c r="I140" i="370"/>
  <c r="O140" i="370" s="1"/>
  <c r="AA126" i="370"/>
  <c r="O126" i="370"/>
  <c r="M126" i="370"/>
  <c r="N126" i="370" s="1"/>
  <c r="K126" i="370"/>
  <c r="G126" i="370"/>
  <c r="O125" i="370"/>
  <c r="N125" i="370"/>
  <c r="P125" i="370" s="1"/>
  <c r="M125" i="370"/>
  <c r="AB125" i="370" s="1"/>
  <c r="K125" i="370"/>
  <c r="Q125" i="370" s="1"/>
  <c r="G125" i="370"/>
  <c r="AB124" i="370"/>
  <c r="O124" i="370"/>
  <c r="N124" i="370"/>
  <c r="Q124" i="370" s="1"/>
  <c r="M124" i="370"/>
  <c r="AA124" i="370" s="1"/>
  <c r="K124" i="370"/>
  <c r="G124" i="370"/>
  <c r="T123" i="370"/>
  <c r="S123" i="370"/>
  <c r="M123" i="370"/>
  <c r="AB123" i="370" s="1"/>
  <c r="AC107" i="370" s="1"/>
  <c r="L123" i="370"/>
  <c r="O123" i="370" s="1"/>
  <c r="J123" i="370"/>
  <c r="K123" i="370" s="1"/>
  <c r="I123" i="370"/>
  <c r="AB111" i="370"/>
  <c r="AA111" i="370"/>
  <c r="O111" i="370"/>
  <c r="N111" i="370"/>
  <c r="Q111" i="370" s="1"/>
  <c r="M111" i="370"/>
  <c r="K111" i="370"/>
  <c r="G111" i="370"/>
  <c r="AB110" i="370"/>
  <c r="AA110" i="370"/>
  <c r="P110" i="370"/>
  <c r="O110" i="370"/>
  <c r="N110" i="370"/>
  <c r="M110" i="370"/>
  <c r="K110" i="370"/>
  <c r="Q110" i="370" s="1"/>
  <c r="G110" i="370"/>
  <c r="AA109" i="370"/>
  <c r="O109" i="370"/>
  <c r="M109" i="370"/>
  <c r="N109" i="370" s="1"/>
  <c r="K109" i="370"/>
  <c r="G109" i="370"/>
  <c r="O108" i="370"/>
  <c r="N108" i="370"/>
  <c r="Q108" i="370" s="1"/>
  <c r="M108" i="370"/>
  <c r="AB108" i="370" s="1"/>
  <c r="K108" i="370"/>
  <c r="G108" i="370"/>
  <c r="AB107" i="370"/>
  <c r="O107" i="370"/>
  <c r="N107" i="370"/>
  <c r="Q107" i="370" s="1"/>
  <c r="M107" i="370"/>
  <c r="AA107" i="370" s="1"/>
  <c r="K107" i="370"/>
  <c r="G107" i="370"/>
  <c r="T106" i="370"/>
  <c r="S106" i="370"/>
  <c r="M106" i="370"/>
  <c r="AB106" i="370" s="1"/>
  <c r="AC90" i="370" s="1"/>
  <c r="L106" i="370"/>
  <c r="O106" i="370" s="1"/>
  <c r="J106" i="370"/>
  <c r="K106" i="370" s="1"/>
  <c r="I106" i="370"/>
  <c r="AB94" i="370"/>
  <c r="AA94" i="370"/>
  <c r="O94" i="370"/>
  <c r="N94" i="370"/>
  <c r="Q94" i="370" s="1"/>
  <c r="M94" i="370"/>
  <c r="K94" i="370"/>
  <c r="G94" i="370"/>
  <c r="AB93" i="370"/>
  <c r="AA93" i="370"/>
  <c r="Q93" i="370"/>
  <c r="P93" i="370"/>
  <c r="O93" i="370"/>
  <c r="N93" i="370"/>
  <c r="M93" i="370"/>
  <c r="K93" i="370"/>
  <c r="G93" i="370"/>
  <c r="AA92" i="370"/>
  <c r="O92" i="370"/>
  <c r="M92" i="370"/>
  <c r="N92" i="370" s="1"/>
  <c r="K92" i="370"/>
  <c r="G92" i="370"/>
  <c r="O91" i="370"/>
  <c r="N91" i="370"/>
  <c r="Q91" i="370" s="1"/>
  <c r="M91" i="370"/>
  <c r="AB91" i="370" s="1"/>
  <c r="K91" i="370"/>
  <c r="G91" i="370"/>
  <c r="AB90" i="370"/>
  <c r="O90" i="370"/>
  <c r="N90" i="370"/>
  <c r="Q90" i="370" s="1"/>
  <c r="M90" i="370"/>
  <c r="AA90" i="370" s="1"/>
  <c r="K90" i="370"/>
  <c r="G90" i="370"/>
  <c r="T89" i="370"/>
  <c r="S89" i="370"/>
  <c r="M89" i="370"/>
  <c r="AB89" i="370" s="1"/>
  <c r="AC73" i="370" s="1"/>
  <c r="L89" i="370"/>
  <c r="O89" i="370" s="1"/>
  <c r="J89" i="370"/>
  <c r="K89" i="370" s="1"/>
  <c r="I89" i="370"/>
  <c r="AB81" i="370"/>
  <c r="AA81" i="370"/>
  <c r="O81" i="370"/>
  <c r="N81" i="370"/>
  <c r="Q81" i="370" s="1"/>
  <c r="M81" i="370"/>
  <c r="K81" i="370"/>
  <c r="G81" i="370"/>
  <c r="AB80" i="370"/>
  <c r="AA80" i="370"/>
  <c r="Q80" i="370"/>
  <c r="P80" i="370"/>
  <c r="O80" i="370"/>
  <c r="N80" i="370"/>
  <c r="M80" i="370"/>
  <c r="K80" i="370"/>
  <c r="G80" i="370"/>
  <c r="AA79" i="370"/>
  <c r="O79" i="370"/>
  <c r="M79" i="370"/>
  <c r="N79" i="370" s="1"/>
  <c r="K79" i="370"/>
  <c r="G79" i="370"/>
  <c r="O78" i="370"/>
  <c r="N78" i="370"/>
  <c r="Q78" i="370" s="1"/>
  <c r="M78" i="370"/>
  <c r="AB78" i="370" s="1"/>
  <c r="K78" i="370"/>
  <c r="G78" i="370"/>
  <c r="AB77" i="370"/>
  <c r="AA77" i="370"/>
  <c r="O77" i="370"/>
  <c r="N77" i="370"/>
  <c r="Q77" i="370" s="1"/>
  <c r="M77" i="370"/>
  <c r="K77" i="370"/>
  <c r="G77" i="370"/>
  <c r="AB76" i="370"/>
  <c r="AA76" i="370"/>
  <c r="Q76" i="370"/>
  <c r="P76" i="370"/>
  <c r="O76" i="370"/>
  <c r="N76" i="370"/>
  <c r="M76" i="370"/>
  <c r="K76" i="370"/>
  <c r="G76" i="370"/>
  <c r="AA75" i="370"/>
  <c r="O75" i="370"/>
  <c r="M75" i="370"/>
  <c r="N75" i="370" s="1"/>
  <c r="K75" i="370"/>
  <c r="G75" i="370"/>
  <c r="O74" i="370"/>
  <c r="N74" i="370"/>
  <c r="Q74" i="370" s="1"/>
  <c r="M74" i="370"/>
  <c r="AB74" i="370" s="1"/>
  <c r="K74" i="370"/>
  <c r="G74" i="370"/>
  <c r="AB73" i="370"/>
  <c r="O73" i="370"/>
  <c r="N73" i="370"/>
  <c r="Q73" i="370" s="1"/>
  <c r="M73" i="370"/>
  <c r="AA73" i="370" s="1"/>
  <c r="K73" i="370"/>
  <c r="G73" i="370"/>
  <c r="T72" i="370"/>
  <c r="S72" i="370"/>
  <c r="M72" i="370"/>
  <c r="AB72" i="370" s="1"/>
  <c r="AC56" i="370" s="1"/>
  <c r="L72" i="370"/>
  <c r="O72" i="370" s="1"/>
  <c r="J72" i="370"/>
  <c r="K72" i="370" s="1"/>
  <c r="I72" i="370"/>
  <c r="AB59" i="370"/>
  <c r="AA59" i="370"/>
  <c r="O59" i="370"/>
  <c r="N59" i="370"/>
  <c r="Q59" i="370" s="1"/>
  <c r="M59" i="370"/>
  <c r="K59" i="370"/>
  <c r="G59" i="370"/>
  <c r="AA58" i="370"/>
  <c r="O58" i="370"/>
  <c r="M58" i="370"/>
  <c r="N58" i="370" s="1"/>
  <c r="K58" i="370"/>
  <c r="G58" i="370"/>
  <c r="AA57" i="370"/>
  <c r="O57" i="370"/>
  <c r="M57" i="370"/>
  <c r="N57" i="370" s="1"/>
  <c r="K57" i="370"/>
  <c r="G57" i="370"/>
  <c r="AA56" i="370"/>
  <c r="O56" i="370"/>
  <c r="N56" i="370"/>
  <c r="Q56" i="370" s="1"/>
  <c r="M56" i="370"/>
  <c r="AB56" i="370" s="1"/>
  <c r="K56" i="370"/>
  <c r="G56" i="370"/>
  <c r="T55" i="370"/>
  <c r="S55" i="370"/>
  <c r="O55" i="370"/>
  <c r="M55" i="370"/>
  <c r="AB55" i="370" s="1"/>
  <c r="AC39" i="370" s="1"/>
  <c r="L55" i="370"/>
  <c r="K55" i="370"/>
  <c r="J55" i="370"/>
  <c r="I55" i="370"/>
  <c r="AA43" i="370"/>
  <c r="O43" i="370"/>
  <c r="N43" i="370"/>
  <c r="Q43" i="370" s="1"/>
  <c r="M43" i="370"/>
  <c r="AB43" i="370" s="1"/>
  <c r="K43" i="370"/>
  <c r="G43" i="370"/>
  <c r="AB42" i="370"/>
  <c r="AA42" i="370"/>
  <c r="O42" i="370"/>
  <c r="N42" i="370"/>
  <c r="Q42" i="370" s="1"/>
  <c r="M42" i="370"/>
  <c r="K42" i="370"/>
  <c r="G42" i="370"/>
  <c r="AA41" i="370"/>
  <c r="P41" i="370"/>
  <c r="O41" i="370"/>
  <c r="N41" i="370"/>
  <c r="Q41" i="370" s="1"/>
  <c r="M41" i="370"/>
  <c r="AB41" i="370" s="1"/>
  <c r="K41" i="370"/>
  <c r="G41" i="370"/>
  <c r="AA40" i="370"/>
  <c r="O40" i="370"/>
  <c r="M40" i="370"/>
  <c r="N40" i="370" s="1"/>
  <c r="K40" i="370"/>
  <c r="G40" i="370"/>
  <c r="AB39" i="370"/>
  <c r="AA39" i="370"/>
  <c r="O39" i="370"/>
  <c r="N39" i="370"/>
  <c r="Q39" i="370" s="1"/>
  <c r="M39" i="370"/>
  <c r="K39" i="370"/>
  <c r="G39" i="370"/>
  <c r="T38" i="370"/>
  <c r="S38" i="370"/>
  <c r="O38" i="370"/>
  <c r="L38" i="370"/>
  <c r="K38" i="370"/>
  <c r="J38" i="370"/>
  <c r="I38" i="370"/>
  <c r="AQ29" i="370"/>
  <c r="O26" i="370"/>
  <c r="M26" i="370"/>
  <c r="AB26" i="370" s="1"/>
  <c r="K26" i="370"/>
  <c r="G26" i="370"/>
  <c r="O25" i="370"/>
  <c r="M25" i="370"/>
  <c r="AB25" i="370" s="1"/>
  <c r="K25" i="370"/>
  <c r="G25" i="370"/>
  <c r="AB24" i="370"/>
  <c r="O24" i="370"/>
  <c r="M24" i="370"/>
  <c r="AA24" i="370" s="1"/>
  <c r="K24" i="370"/>
  <c r="G24" i="370"/>
  <c r="AB23" i="370"/>
  <c r="P23" i="370"/>
  <c r="O23" i="370"/>
  <c r="N23" i="370"/>
  <c r="Q23" i="370" s="1"/>
  <c r="M23" i="370"/>
  <c r="AA23" i="370" s="1"/>
  <c r="K23" i="370"/>
  <c r="G23" i="370"/>
  <c r="O22" i="370"/>
  <c r="M22" i="370"/>
  <c r="N22" i="370" s="1"/>
  <c r="K22" i="370"/>
  <c r="G22" i="370"/>
  <c r="T21" i="370"/>
  <c r="S21" i="370"/>
  <c r="L21" i="370"/>
  <c r="H1" i="370" s="1"/>
  <c r="K21" i="370"/>
  <c r="J21" i="370"/>
  <c r="I21" i="370"/>
  <c r="O6" i="370"/>
  <c r="M6" i="370"/>
  <c r="AB6" i="370" s="1"/>
  <c r="K6" i="370"/>
  <c r="G6" i="370"/>
  <c r="F1" i="370" s="1"/>
  <c r="F2" i="370" s="1"/>
  <c r="AB5" i="370"/>
  <c r="AA5" i="370"/>
  <c r="O5" i="370"/>
  <c r="N5" i="370"/>
  <c r="P5" i="370" s="1"/>
  <c r="M5" i="370"/>
  <c r="M21" i="370" s="1"/>
  <c r="K5" i="370"/>
  <c r="Q5" i="370" s="1"/>
  <c r="G5" i="370"/>
  <c r="H2" i="370"/>
  <c r="D1" i="370"/>
  <c r="T225" i="369"/>
  <c r="S225" i="369"/>
  <c r="O225" i="369"/>
  <c r="L225" i="369"/>
  <c r="J225" i="369"/>
  <c r="K225" i="369" s="1"/>
  <c r="I225" i="369"/>
  <c r="AB213" i="369"/>
  <c r="P213" i="369"/>
  <c r="O213" i="369"/>
  <c r="N213" i="369"/>
  <c r="Q213" i="369" s="1"/>
  <c r="M213" i="369"/>
  <c r="AA213" i="369" s="1"/>
  <c r="K213" i="369"/>
  <c r="G213" i="369"/>
  <c r="O212" i="369"/>
  <c r="M212" i="369"/>
  <c r="AB212" i="369" s="1"/>
  <c r="K212" i="369"/>
  <c r="G212" i="369"/>
  <c r="O211" i="369"/>
  <c r="M211" i="369"/>
  <c r="AB211" i="369" s="1"/>
  <c r="K211" i="369"/>
  <c r="G211" i="369"/>
  <c r="AB210" i="369"/>
  <c r="O210" i="369"/>
  <c r="M210" i="369"/>
  <c r="AA210" i="369" s="1"/>
  <c r="K210" i="369"/>
  <c r="G210" i="369"/>
  <c r="P209" i="369"/>
  <c r="O209" i="369"/>
  <c r="N209" i="369"/>
  <c r="M209" i="369"/>
  <c r="M225" i="369" s="1"/>
  <c r="K209" i="369"/>
  <c r="Q209" i="369" s="1"/>
  <c r="G209" i="369"/>
  <c r="T208" i="369"/>
  <c r="S208" i="369"/>
  <c r="O208" i="369"/>
  <c r="L208" i="369"/>
  <c r="J208" i="369"/>
  <c r="K208" i="369" s="1"/>
  <c r="I208" i="369"/>
  <c r="AB194" i="369"/>
  <c r="P194" i="369"/>
  <c r="O194" i="369"/>
  <c r="N194" i="369"/>
  <c r="Q194" i="369" s="1"/>
  <c r="M194" i="369"/>
  <c r="AA194" i="369" s="1"/>
  <c r="K194" i="369"/>
  <c r="G194" i="369"/>
  <c r="O193" i="369"/>
  <c r="M193" i="369"/>
  <c r="AB193" i="369" s="1"/>
  <c r="K193" i="369"/>
  <c r="G193" i="369"/>
  <c r="AA192" i="369"/>
  <c r="O192" i="369"/>
  <c r="N192" i="369"/>
  <c r="P192" i="369" s="1"/>
  <c r="M192" i="369"/>
  <c r="M208" i="369" s="1"/>
  <c r="K192" i="369"/>
  <c r="Q192" i="369" s="1"/>
  <c r="G192" i="369"/>
  <c r="T191" i="369"/>
  <c r="S191" i="369"/>
  <c r="L191" i="369"/>
  <c r="O191" i="369" s="1"/>
  <c r="K191" i="369"/>
  <c r="J191" i="369"/>
  <c r="I191" i="369"/>
  <c r="O178" i="369"/>
  <c r="M178" i="369"/>
  <c r="AB178" i="369" s="1"/>
  <c r="K178" i="369"/>
  <c r="G178" i="369"/>
  <c r="AB177" i="369"/>
  <c r="O177" i="369"/>
  <c r="M177" i="369"/>
  <c r="AA177" i="369" s="1"/>
  <c r="K177" i="369"/>
  <c r="G177" i="369"/>
  <c r="AB176" i="369"/>
  <c r="P176" i="369"/>
  <c r="O176" i="369"/>
  <c r="N176" i="369"/>
  <c r="Q176" i="369" s="1"/>
  <c r="M176" i="369"/>
  <c r="AA176" i="369" s="1"/>
  <c r="K176" i="369"/>
  <c r="G176" i="369"/>
  <c r="O175" i="369"/>
  <c r="M175" i="369"/>
  <c r="N175" i="369" s="1"/>
  <c r="K175" i="369"/>
  <c r="G175" i="369"/>
  <c r="T174" i="369"/>
  <c r="S174" i="369"/>
  <c r="L174" i="369"/>
  <c r="O174" i="369" s="1"/>
  <c r="K174" i="369"/>
  <c r="J174" i="369"/>
  <c r="I174" i="369"/>
  <c r="O162" i="369"/>
  <c r="M162" i="369"/>
  <c r="AB162" i="369" s="1"/>
  <c r="K162" i="369"/>
  <c r="G162" i="369"/>
  <c r="O161" i="369"/>
  <c r="M161" i="369"/>
  <c r="AB161" i="369" s="1"/>
  <c r="K161" i="369"/>
  <c r="G161" i="369"/>
  <c r="AB160" i="369"/>
  <c r="O160" i="369"/>
  <c r="M160" i="369"/>
  <c r="AA160" i="369" s="1"/>
  <c r="K160" i="369"/>
  <c r="G160" i="369"/>
  <c r="AB159" i="369"/>
  <c r="P159" i="369"/>
  <c r="O159" i="369"/>
  <c r="N159" i="369"/>
  <c r="Q159" i="369" s="1"/>
  <c r="M159" i="369"/>
  <c r="AA159" i="369" s="1"/>
  <c r="K159" i="369"/>
  <c r="G159" i="369"/>
  <c r="O158" i="369"/>
  <c r="M158" i="369"/>
  <c r="M174" i="369" s="1"/>
  <c r="K158" i="369"/>
  <c r="G158" i="369"/>
  <c r="T157" i="369"/>
  <c r="S157" i="369"/>
  <c r="L157" i="369"/>
  <c r="O157" i="369" s="1"/>
  <c r="K157" i="369"/>
  <c r="J157" i="369"/>
  <c r="I157" i="369"/>
  <c r="O141" i="369"/>
  <c r="M141" i="369"/>
  <c r="M157" i="369" s="1"/>
  <c r="K141" i="369"/>
  <c r="G141" i="369"/>
  <c r="T140" i="369"/>
  <c r="S140" i="369"/>
  <c r="L140" i="369"/>
  <c r="O140" i="369" s="1"/>
  <c r="K140" i="369"/>
  <c r="J140" i="369"/>
  <c r="I140" i="369"/>
  <c r="O127" i="369"/>
  <c r="M127" i="369"/>
  <c r="AB127" i="369" s="1"/>
  <c r="K127" i="369"/>
  <c r="G127" i="369"/>
  <c r="O126" i="369"/>
  <c r="M126" i="369"/>
  <c r="AB126" i="369" s="1"/>
  <c r="K126" i="369"/>
  <c r="G126" i="369"/>
  <c r="AB125" i="369"/>
  <c r="O125" i="369"/>
  <c r="M125" i="369"/>
  <c r="AA125" i="369" s="1"/>
  <c r="K125" i="369"/>
  <c r="G125" i="369"/>
  <c r="O124" i="369"/>
  <c r="M124" i="369"/>
  <c r="M140" i="369" s="1"/>
  <c r="K124" i="369"/>
  <c r="G124" i="369"/>
  <c r="T123" i="369"/>
  <c r="S123" i="369"/>
  <c r="O123" i="369"/>
  <c r="L123" i="369"/>
  <c r="J123" i="369"/>
  <c r="K123" i="369" s="1"/>
  <c r="I123" i="369"/>
  <c r="AB110" i="369"/>
  <c r="P110" i="369"/>
  <c r="O110" i="369"/>
  <c r="N110" i="369"/>
  <c r="Q110" i="369" s="1"/>
  <c r="M110" i="369"/>
  <c r="AA110" i="369" s="1"/>
  <c r="K110" i="369"/>
  <c r="G110" i="369"/>
  <c r="O109" i="369"/>
  <c r="M109" i="369"/>
  <c r="AB109" i="369" s="1"/>
  <c r="K109" i="369"/>
  <c r="G109" i="369"/>
  <c r="O108" i="369"/>
  <c r="M108" i="369"/>
  <c r="AB108" i="369" s="1"/>
  <c r="K108" i="369"/>
  <c r="G108" i="369"/>
  <c r="AA107" i="369"/>
  <c r="O107" i="369"/>
  <c r="N107" i="369"/>
  <c r="Q107" i="369" s="1"/>
  <c r="M107" i="369"/>
  <c r="AB107" i="369" s="1"/>
  <c r="K107" i="369"/>
  <c r="G107" i="369"/>
  <c r="T106" i="369"/>
  <c r="S106" i="369"/>
  <c r="L106" i="369"/>
  <c r="O106" i="369" s="1"/>
  <c r="K106" i="369"/>
  <c r="J106" i="369"/>
  <c r="I106" i="369"/>
  <c r="AB92" i="369"/>
  <c r="AA92" i="369"/>
  <c r="O92" i="369"/>
  <c r="M92" i="369"/>
  <c r="N92" i="369" s="1"/>
  <c r="K92" i="369"/>
  <c r="G92" i="369"/>
  <c r="AB91" i="369"/>
  <c r="P91" i="369"/>
  <c r="O91" i="369"/>
  <c r="N91" i="369"/>
  <c r="Q91" i="369" s="1"/>
  <c r="M91" i="369"/>
  <c r="AA91" i="369" s="1"/>
  <c r="K91" i="369"/>
  <c r="G91" i="369"/>
  <c r="O90" i="369"/>
  <c r="M90" i="369"/>
  <c r="N90" i="369" s="1"/>
  <c r="K90" i="369"/>
  <c r="G90" i="369"/>
  <c r="T89" i="369"/>
  <c r="S89" i="369"/>
  <c r="L89" i="369"/>
  <c r="O89" i="369" s="1"/>
  <c r="K89" i="369"/>
  <c r="J89" i="369"/>
  <c r="I89" i="369"/>
  <c r="O77" i="369"/>
  <c r="M77" i="369"/>
  <c r="AB77" i="369" s="1"/>
  <c r="K77" i="369"/>
  <c r="G77" i="369"/>
  <c r="O76" i="369"/>
  <c r="M76" i="369"/>
  <c r="AB76" i="369" s="1"/>
  <c r="K76" i="369"/>
  <c r="G76" i="369"/>
  <c r="AB75" i="369"/>
  <c r="AA75" i="369"/>
  <c r="O75" i="369"/>
  <c r="M75" i="369"/>
  <c r="N75" i="369" s="1"/>
  <c r="K75" i="369"/>
  <c r="G75" i="369"/>
  <c r="AB74" i="369"/>
  <c r="P74" i="369"/>
  <c r="O74" i="369"/>
  <c r="N74" i="369"/>
  <c r="Q74" i="369" s="1"/>
  <c r="M74" i="369"/>
  <c r="AA74" i="369" s="1"/>
  <c r="K74" i="369"/>
  <c r="G74" i="369"/>
  <c r="O73" i="369"/>
  <c r="M73" i="369"/>
  <c r="M89" i="369" s="1"/>
  <c r="K73" i="369"/>
  <c r="G73" i="369"/>
  <c r="T72" i="369"/>
  <c r="S72" i="369"/>
  <c r="L72" i="369"/>
  <c r="O72" i="369" s="1"/>
  <c r="K72" i="369"/>
  <c r="J72" i="369"/>
  <c r="I72" i="369"/>
  <c r="O56" i="369"/>
  <c r="M56" i="369"/>
  <c r="M72" i="369" s="1"/>
  <c r="K56" i="369"/>
  <c r="G56" i="369"/>
  <c r="T55" i="369"/>
  <c r="S55" i="369"/>
  <c r="L55" i="369"/>
  <c r="H1" i="369" s="1"/>
  <c r="K55" i="369"/>
  <c r="J55" i="369"/>
  <c r="I55" i="369"/>
  <c r="O41" i="369"/>
  <c r="M41" i="369"/>
  <c r="AB41" i="369" s="1"/>
  <c r="K41" i="369"/>
  <c r="G41" i="369"/>
  <c r="O40" i="369"/>
  <c r="M40" i="369"/>
  <c r="AB40" i="369" s="1"/>
  <c r="K40" i="369"/>
  <c r="G40" i="369"/>
  <c r="AA39" i="369"/>
  <c r="O39" i="369"/>
  <c r="N39" i="369"/>
  <c r="Q39" i="369" s="1"/>
  <c r="M39" i="369"/>
  <c r="M55" i="369" s="1"/>
  <c r="K39" i="369"/>
  <c r="G39" i="369"/>
  <c r="AA38" i="369"/>
  <c r="T38" i="369"/>
  <c r="S38" i="369"/>
  <c r="M38" i="369"/>
  <c r="N38" i="369" s="1"/>
  <c r="L38" i="369"/>
  <c r="O38" i="369" s="1"/>
  <c r="K38" i="369"/>
  <c r="J38" i="369"/>
  <c r="I38" i="369"/>
  <c r="AB23" i="369"/>
  <c r="AA23" i="369"/>
  <c r="O23" i="369"/>
  <c r="M23" i="369"/>
  <c r="N23" i="369" s="1"/>
  <c r="K23" i="369"/>
  <c r="G23" i="369"/>
  <c r="AB22" i="369"/>
  <c r="AA22" i="369"/>
  <c r="O22" i="369"/>
  <c r="M22" i="369"/>
  <c r="N22" i="369" s="1"/>
  <c r="K22" i="369"/>
  <c r="G22" i="369"/>
  <c r="T21" i="369"/>
  <c r="S21" i="369"/>
  <c r="O21" i="369"/>
  <c r="L21" i="369"/>
  <c r="J21" i="369"/>
  <c r="K21" i="369" s="1"/>
  <c r="I21" i="369"/>
  <c r="AB7" i="369"/>
  <c r="AA7" i="369"/>
  <c r="O7" i="369"/>
  <c r="N7" i="369"/>
  <c r="P7" i="369" s="1"/>
  <c r="M7" i="369"/>
  <c r="K7" i="369"/>
  <c r="G7" i="369"/>
  <c r="O6" i="369"/>
  <c r="M6" i="369"/>
  <c r="AB6" i="369" s="1"/>
  <c r="K6" i="369"/>
  <c r="G6" i="369"/>
  <c r="O5" i="369"/>
  <c r="N5" i="369"/>
  <c r="P5" i="369" s="1"/>
  <c r="M5" i="369"/>
  <c r="M21" i="369" s="1"/>
  <c r="K5" i="369"/>
  <c r="Q5" i="369" s="1"/>
  <c r="G5" i="369"/>
  <c r="F1" i="369" s="1"/>
  <c r="H2" i="369"/>
  <c r="D1" i="369"/>
  <c r="X29" i="368"/>
  <c r="W29" i="368"/>
  <c r="V29" i="368"/>
  <c r="T29" i="368"/>
  <c r="S29" i="368"/>
  <c r="M8" i="368" s="1"/>
  <c r="P29" i="368"/>
  <c r="O29" i="368"/>
  <c r="K8" i="368" s="1"/>
  <c r="N29" i="368"/>
  <c r="M29" i="368"/>
  <c r="J29" i="368"/>
  <c r="H29" i="368"/>
  <c r="G29" i="368"/>
  <c r="D29" i="368"/>
  <c r="O15" i="368"/>
  <c r="I8" i="368" s="1"/>
  <c r="M15" i="368"/>
  <c r="K15" i="368"/>
  <c r="I15" i="368"/>
  <c r="H15" i="368"/>
  <c r="G15" i="368"/>
  <c r="G8" i="368" s="1"/>
  <c r="F15" i="368"/>
  <c r="E15" i="368"/>
  <c r="E8" i="368" s="1"/>
  <c r="D15" i="368"/>
  <c r="F8" i="368"/>
  <c r="M7" i="368"/>
  <c r="K7" i="368"/>
  <c r="I7" i="368"/>
  <c r="G7" i="368"/>
  <c r="F7" i="368"/>
  <c r="E7" i="368"/>
  <c r="M6" i="368"/>
  <c r="K6" i="368"/>
  <c r="I6" i="368"/>
  <c r="G6" i="368"/>
  <c r="F6" i="368"/>
  <c r="E6" i="368"/>
  <c r="F3" i="368"/>
  <c r="F2" i="369" l="1"/>
  <c r="I3" i="368"/>
  <c r="AB72" i="369"/>
  <c r="AC56" i="369" s="1"/>
  <c r="AA72" i="369"/>
  <c r="N72" i="369"/>
  <c r="N208" i="369"/>
  <c r="AA208" i="369"/>
  <c r="AB208" i="369"/>
  <c r="AC192" i="369" s="1"/>
  <c r="Q109" i="370"/>
  <c r="P109" i="370"/>
  <c r="Q58" i="370"/>
  <c r="P58" i="370"/>
  <c r="Q126" i="370"/>
  <c r="P126" i="370"/>
  <c r="AB55" i="369"/>
  <c r="AC39" i="369" s="1"/>
  <c r="AA55" i="369"/>
  <c r="N55" i="369"/>
  <c r="Q92" i="369"/>
  <c r="P92" i="369"/>
  <c r="AB174" i="369"/>
  <c r="AC158" i="369" s="1"/>
  <c r="AA174" i="369"/>
  <c r="N174" i="369"/>
  <c r="Q90" i="369"/>
  <c r="P90" i="369"/>
  <c r="Q40" i="370"/>
  <c r="P40" i="370"/>
  <c r="Q23" i="369"/>
  <c r="P23" i="369"/>
  <c r="Q22" i="370"/>
  <c r="P22" i="370"/>
  <c r="N157" i="369"/>
  <c r="AB157" i="369"/>
  <c r="AC141" i="369" s="1"/>
  <c r="AA157" i="369"/>
  <c r="Q75" i="370"/>
  <c r="P75" i="370"/>
  <c r="AB140" i="369"/>
  <c r="AC124" i="369" s="1"/>
  <c r="AA140" i="369"/>
  <c r="N140" i="369"/>
  <c r="Q142" i="370"/>
  <c r="P142" i="370"/>
  <c r="Q57" i="370"/>
  <c r="P57" i="370"/>
  <c r="Q79" i="370"/>
  <c r="P79" i="370"/>
  <c r="Q22" i="369"/>
  <c r="P22" i="369"/>
  <c r="Q75" i="369"/>
  <c r="P75" i="369"/>
  <c r="N21" i="370"/>
  <c r="AB21" i="370"/>
  <c r="AC5" i="370" s="1"/>
  <c r="AA21" i="370"/>
  <c r="AB89" i="369"/>
  <c r="AC73" i="369" s="1"/>
  <c r="AA89" i="369"/>
  <c r="N89" i="369"/>
  <c r="Q175" i="369"/>
  <c r="P175" i="369"/>
  <c r="Q92" i="370"/>
  <c r="P92" i="370"/>
  <c r="N21" i="369"/>
  <c r="AB21" i="369"/>
  <c r="AC5" i="369" s="1"/>
  <c r="AA21" i="369"/>
  <c r="Q38" i="369"/>
  <c r="R22" i="369" s="1"/>
  <c r="P38" i="369"/>
  <c r="N225" i="369"/>
  <c r="AB225" i="369"/>
  <c r="AC209" i="369" s="1"/>
  <c r="AA225" i="369"/>
  <c r="N6" i="369"/>
  <c r="Q7" i="369"/>
  <c r="AB38" i="369"/>
  <c r="AC22" i="369" s="1"/>
  <c r="N41" i="369"/>
  <c r="O55" i="369"/>
  <c r="N77" i="369"/>
  <c r="N109" i="369"/>
  <c r="AA124" i="369"/>
  <c r="N127" i="369"/>
  <c r="N162" i="369"/>
  <c r="N193" i="369"/>
  <c r="AA209" i="369"/>
  <c r="N212" i="369"/>
  <c r="N6" i="370"/>
  <c r="O21" i="370"/>
  <c r="N26" i="370"/>
  <c r="N55" i="370"/>
  <c r="AB58" i="370"/>
  <c r="M38" i="370"/>
  <c r="AB124" i="369"/>
  <c r="M191" i="369"/>
  <c r="AB209" i="369"/>
  <c r="P39" i="370"/>
  <c r="P56" i="370"/>
  <c r="N40" i="369"/>
  <c r="AA56" i="369"/>
  <c r="AA73" i="369"/>
  <c r="N76" i="369"/>
  <c r="AA90" i="369"/>
  <c r="N108" i="369"/>
  <c r="N126" i="369"/>
  <c r="AA141" i="369"/>
  <c r="AA158" i="369"/>
  <c r="N161" i="369"/>
  <c r="AA175" i="369"/>
  <c r="N178" i="369"/>
  <c r="N211" i="369"/>
  <c r="AA22" i="370"/>
  <c r="N25" i="370"/>
  <c r="AB40" i="370"/>
  <c r="P43" i="370"/>
  <c r="AB57" i="370"/>
  <c r="N72" i="370"/>
  <c r="P74" i="370"/>
  <c r="AB75" i="370"/>
  <c r="P78" i="370"/>
  <c r="AB79" i="370"/>
  <c r="N89" i="370"/>
  <c r="P91" i="370"/>
  <c r="AB92" i="370"/>
  <c r="N106" i="370"/>
  <c r="P108" i="370"/>
  <c r="AB109" i="370"/>
  <c r="N123" i="370"/>
  <c r="AB126" i="370"/>
  <c r="N157" i="370"/>
  <c r="AA6" i="369"/>
  <c r="AA41" i="369"/>
  <c r="AB56" i="369"/>
  <c r="AB73" i="369"/>
  <c r="AA77" i="369"/>
  <c r="AB90" i="369"/>
  <c r="M106" i="369"/>
  <c r="AA109" i="369"/>
  <c r="AA127" i="369"/>
  <c r="AB141" i="369"/>
  <c r="AB158" i="369"/>
  <c r="AA162" i="369"/>
  <c r="AB175" i="369"/>
  <c r="AA193" i="369"/>
  <c r="AA212" i="369"/>
  <c r="AA6" i="370"/>
  <c r="AB22" i="370"/>
  <c r="AA26" i="370"/>
  <c r="P73" i="370"/>
  <c r="P90" i="370"/>
  <c r="P107" i="370"/>
  <c r="P124" i="370"/>
  <c r="AA74" i="370"/>
  <c r="AA78" i="370"/>
  <c r="AA91" i="370"/>
  <c r="AA108" i="370"/>
  <c r="AA125" i="370"/>
  <c r="AA5" i="369"/>
  <c r="P39" i="369"/>
  <c r="P107" i="369"/>
  <c r="N125" i="369"/>
  <c r="N160" i="369"/>
  <c r="N177" i="369"/>
  <c r="N210" i="369"/>
  <c r="N24" i="370"/>
  <c r="P42" i="370"/>
  <c r="AA55" i="370"/>
  <c r="P59" i="370"/>
  <c r="P77" i="370"/>
  <c r="P81" i="370"/>
  <c r="P94" i="370"/>
  <c r="P111" i="370"/>
  <c r="P143" i="370"/>
  <c r="AB5" i="369"/>
  <c r="AA40" i="369"/>
  <c r="AA76" i="369"/>
  <c r="AA108" i="369"/>
  <c r="M123" i="369"/>
  <c r="N124" i="369"/>
  <c r="AA126" i="369"/>
  <c r="AA161" i="369"/>
  <c r="AA178" i="369"/>
  <c r="AB192" i="369"/>
  <c r="AA211" i="369"/>
  <c r="AA25" i="370"/>
  <c r="M140" i="370"/>
  <c r="AA72" i="370"/>
  <c r="AA89" i="370"/>
  <c r="AA106" i="370"/>
  <c r="AA123" i="370"/>
  <c r="AA157" i="370"/>
  <c r="AB39" i="369"/>
  <c r="N56" i="369"/>
  <c r="N73" i="369"/>
  <c r="N141" i="369"/>
  <c r="N158" i="369"/>
  <c r="Q210" i="369" l="1"/>
  <c r="P210" i="369"/>
  <c r="Q123" i="370"/>
  <c r="R107" i="370" s="1"/>
  <c r="P123" i="370"/>
  <c r="Q108" i="369"/>
  <c r="P108" i="369"/>
  <c r="P77" i="369"/>
  <c r="Q77" i="369"/>
  <c r="Q177" i="369"/>
  <c r="P177" i="369"/>
  <c r="P55" i="370"/>
  <c r="Q55" i="370"/>
  <c r="R39" i="370" s="1"/>
  <c r="P21" i="369"/>
  <c r="Q21" i="369"/>
  <c r="R5" i="369" s="1"/>
  <c r="Q26" i="370"/>
  <c r="P26" i="370"/>
  <c r="AA106" i="369"/>
  <c r="N106" i="369"/>
  <c r="AB106" i="369"/>
  <c r="AC90" i="369" s="1"/>
  <c r="Q106" i="370"/>
  <c r="R90" i="370" s="1"/>
  <c r="P106" i="370"/>
  <c r="Q25" i="370"/>
  <c r="P25" i="370"/>
  <c r="Q158" i="369"/>
  <c r="P158" i="369"/>
  <c r="P6" i="370"/>
  <c r="Q6" i="370"/>
  <c r="Q174" i="369"/>
  <c r="R158" i="369" s="1"/>
  <c r="P174" i="369"/>
  <c r="Q141" i="369"/>
  <c r="P141" i="369"/>
  <c r="Q211" i="369"/>
  <c r="P211" i="369"/>
  <c r="Q40" i="369"/>
  <c r="P40" i="369"/>
  <c r="P212" i="369"/>
  <c r="Q212" i="369"/>
  <c r="P6" i="369"/>
  <c r="Q6" i="369"/>
  <c r="Q157" i="369"/>
  <c r="R141" i="369" s="1"/>
  <c r="P157" i="369"/>
  <c r="Q89" i="370"/>
  <c r="R73" i="370" s="1"/>
  <c r="P89" i="370"/>
  <c r="Q178" i="369"/>
  <c r="P178" i="369"/>
  <c r="Q89" i="369"/>
  <c r="R73" i="369" s="1"/>
  <c r="P89" i="369"/>
  <c r="P208" i="369"/>
  <c r="Q208" i="369"/>
  <c r="R192" i="369" s="1"/>
  <c r="Q160" i="369"/>
  <c r="P160" i="369"/>
  <c r="Q56" i="369"/>
  <c r="P56" i="369"/>
  <c r="P193" i="369"/>
  <c r="Q193" i="369"/>
  <c r="Q55" i="369"/>
  <c r="R39" i="369" s="1"/>
  <c r="P55" i="369"/>
  <c r="Q72" i="369"/>
  <c r="R56" i="369" s="1"/>
  <c r="P72" i="369"/>
  <c r="N140" i="370"/>
  <c r="AB140" i="370"/>
  <c r="AC124" i="370" s="1"/>
  <c r="AA140" i="370"/>
  <c r="P41" i="369"/>
  <c r="Q41" i="369"/>
  <c r="Q161" i="369"/>
  <c r="P161" i="369"/>
  <c r="P162" i="369"/>
  <c r="Q162" i="369"/>
  <c r="P225" i="369"/>
  <c r="Q225" i="369"/>
  <c r="R209" i="369" s="1"/>
  <c r="Q124" i="369"/>
  <c r="P124" i="369"/>
  <c r="AB191" i="369"/>
  <c r="AC175" i="369" s="1"/>
  <c r="AA191" i="369"/>
  <c r="N191" i="369"/>
  <c r="P127" i="369"/>
  <c r="Q127" i="369"/>
  <c r="N123" i="369"/>
  <c r="AA123" i="369"/>
  <c r="AB123" i="369"/>
  <c r="AC107" i="369" s="1"/>
  <c r="Q157" i="370"/>
  <c r="R141" i="370" s="1"/>
  <c r="P157" i="370"/>
  <c r="Q140" i="369"/>
  <c r="R124" i="369" s="1"/>
  <c r="P140" i="369"/>
  <c r="Q76" i="369"/>
  <c r="P76" i="369"/>
  <c r="Q125" i="369"/>
  <c r="P125" i="369"/>
  <c r="Q73" i="369"/>
  <c r="P73" i="369"/>
  <c r="Q24" i="370"/>
  <c r="P24" i="370"/>
  <c r="Q72" i="370"/>
  <c r="R56" i="370" s="1"/>
  <c r="P72" i="370"/>
  <c r="Q126" i="369"/>
  <c r="P126" i="369"/>
  <c r="AB38" i="370"/>
  <c r="AC22" i="370" s="1"/>
  <c r="AA38" i="370"/>
  <c r="N38" i="370"/>
  <c r="P109" i="369"/>
  <c r="Q109" i="369"/>
  <c r="D2" i="370"/>
  <c r="Q21" i="370"/>
  <c r="R5" i="370" s="1"/>
  <c r="P21" i="370"/>
  <c r="P123" i="369" l="1"/>
  <c r="Q123" i="369"/>
  <c r="R107" i="369" s="1"/>
  <c r="Q106" i="369"/>
  <c r="R90" i="369" s="1"/>
  <c r="P106" i="369"/>
  <c r="P38" i="370"/>
  <c r="Q38" i="370"/>
  <c r="R22" i="370" s="1"/>
  <c r="Q191" i="369"/>
  <c r="R175" i="369" s="1"/>
  <c r="P191" i="369"/>
  <c r="D2" i="369"/>
  <c r="Q140" i="370"/>
  <c r="R124" i="370" s="1"/>
  <c r="P140" i="370"/>
  <c r="T157" i="367" l="1"/>
  <c r="S157" i="367"/>
  <c r="L157" i="367"/>
  <c r="O157" i="367" s="1"/>
  <c r="K157" i="367"/>
  <c r="J157" i="367"/>
  <c r="I157" i="367"/>
  <c r="O143" i="367"/>
  <c r="M143" i="367"/>
  <c r="AB143" i="367" s="1"/>
  <c r="K143" i="367"/>
  <c r="G143" i="367"/>
  <c r="O142" i="367"/>
  <c r="M142" i="367"/>
  <c r="N142" i="367" s="1"/>
  <c r="K142" i="367"/>
  <c r="G142" i="367"/>
  <c r="AB141" i="367"/>
  <c r="AA141" i="367"/>
  <c r="O141" i="367"/>
  <c r="N141" i="367"/>
  <c r="M141" i="367"/>
  <c r="K141" i="367"/>
  <c r="P141" i="367" s="1"/>
  <c r="G141" i="367"/>
  <c r="T140" i="367"/>
  <c r="S140" i="367"/>
  <c r="O140" i="367"/>
  <c r="L140" i="367"/>
  <c r="K140" i="367"/>
  <c r="J140" i="367"/>
  <c r="I140" i="367"/>
  <c r="AB126" i="367"/>
  <c r="AA126" i="367"/>
  <c r="P126" i="367"/>
  <c r="O126" i="367"/>
  <c r="N126" i="367"/>
  <c r="Q126" i="367" s="1"/>
  <c r="M126" i="367"/>
  <c r="K126" i="367"/>
  <c r="G126" i="367"/>
  <c r="AB125" i="367"/>
  <c r="O125" i="367"/>
  <c r="M125" i="367"/>
  <c r="AA125" i="367" s="1"/>
  <c r="K125" i="367"/>
  <c r="G125" i="367"/>
  <c r="O124" i="367"/>
  <c r="N124" i="367"/>
  <c r="P124" i="367" s="1"/>
  <c r="M124" i="367"/>
  <c r="M140" i="367" s="1"/>
  <c r="K124" i="367"/>
  <c r="Q124" i="367" s="1"/>
  <c r="G124" i="367"/>
  <c r="T123" i="367"/>
  <c r="S123" i="367"/>
  <c r="L123" i="367"/>
  <c r="O123" i="367" s="1"/>
  <c r="K123" i="367"/>
  <c r="J123" i="367"/>
  <c r="I123" i="367"/>
  <c r="AA111" i="367"/>
  <c r="O111" i="367"/>
  <c r="M111" i="367"/>
  <c r="AB111" i="367" s="1"/>
  <c r="K111" i="367"/>
  <c r="G111" i="367"/>
  <c r="O110" i="367"/>
  <c r="M110" i="367"/>
  <c r="N110" i="367" s="1"/>
  <c r="K110" i="367"/>
  <c r="G110" i="367"/>
  <c r="AB109" i="367"/>
  <c r="AA109" i="367"/>
  <c r="P109" i="367"/>
  <c r="O109" i="367"/>
  <c r="N109" i="367"/>
  <c r="Q109" i="367" s="1"/>
  <c r="M109" i="367"/>
  <c r="K109" i="367"/>
  <c r="G109" i="367"/>
  <c r="AB108" i="367"/>
  <c r="O108" i="367"/>
  <c r="M108" i="367"/>
  <c r="AA108" i="367" s="1"/>
  <c r="K108" i="367"/>
  <c r="G108" i="367"/>
  <c r="O107" i="367"/>
  <c r="N107" i="367"/>
  <c r="P107" i="367" s="1"/>
  <c r="M107" i="367"/>
  <c r="AB107" i="367" s="1"/>
  <c r="K107" i="367"/>
  <c r="Q107" i="367" s="1"/>
  <c r="G107" i="367"/>
  <c r="T106" i="367"/>
  <c r="S106" i="367"/>
  <c r="L106" i="367"/>
  <c r="O106" i="367" s="1"/>
  <c r="K106" i="367"/>
  <c r="J106" i="367"/>
  <c r="I106" i="367"/>
  <c r="AA94" i="367"/>
  <c r="O94" i="367"/>
  <c r="M94" i="367"/>
  <c r="AB94" i="367" s="1"/>
  <c r="K94" i="367"/>
  <c r="G94" i="367"/>
  <c r="O93" i="367"/>
  <c r="M93" i="367"/>
  <c r="N93" i="367" s="1"/>
  <c r="K93" i="367"/>
  <c r="G93" i="367"/>
  <c r="AB92" i="367"/>
  <c r="AA92" i="367"/>
  <c r="P92" i="367"/>
  <c r="O92" i="367"/>
  <c r="N92" i="367"/>
  <c r="Q92" i="367" s="1"/>
  <c r="M92" i="367"/>
  <c r="K92" i="367"/>
  <c r="G92" i="367"/>
  <c r="AB91" i="367"/>
  <c r="O91" i="367"/>
  <c r="M91" i="367"/>
  <c r="AA91" i="367" s="1"/>
  <c r="K91" i="367"/>
  <c r="G91" i="367"/>
  <c r="O90" i="367"/>
  <c r="N90" i="367"/>
  <c r="P90" i="367" s="1"/>
  <c r="M90" i="367"/>
  <c r="AB90" i="367" s="1"/>
  <c r="K90" i="367"/>
  <c r="Q90" i="367" s="1"/>
  <c r="G90" i="367"/>
  <c r="T89" i="367"/>
  <c r="S89" i="367"/>
  <c r="L89" i="367"/>
  <c r="O89" i="367" s="1"/>
  <c r="K89" i="367"/>
  <c r="J89" i="367"/>
  <c r="I89" i="367"/>
  <c r="AA81" i="367"/>
  <c r="O81" i="367"/>
  <c r="M81" i="367"/>
  <c r="AB81" i="367" s="1"/>
  <c r="K81" i="367"/>
  <c r="G81" i="367"/>
  <c r="O80" i="367"/>
  <c r="M80" i="367"/>
  <c r="N80" i="367" s="1"/>
  <c r="K80" i="367"/>
  <c r="G80" i="367"/>
  <c r="AB79" i="367"/>
  <c r="AA79" i="367"/>
  <c r="P79" i="367"/>
  <c r="O79" i="367"/>
  <c r="N79" i="367"/>
  <c r="M79" i="367"/>
  <c r="K79" i="367"/>
  <c r="Q79" i="367" s="1"/>
  <c r="G79" i="367"/>
  <c r="AB78" i="367"/>
  <c r="O78" i="367"/>
  <c r="M78" i="367"/>
  <c r="AA78" i="367" s="1"/>
  <c r="K78" i="367"/>
  <c r="G78" i="367"/>
  <c r="AA77" i="367"/>
  <c r="O77" i="367"/>
  <c r="M77" i="367"/>
  <c r="AB77" i="367" s="1"/>
  <c r="K77" i="367"/>
  <c r="G77" i="367"/>
  <c r="O76" i="367"/>
  <c r="M76" i="367"/>
  <c r="N76" i="367" s="1"/>
  <c r="K76" i="367"/>
  <c r="G76" i="367"/>
  <c r="AB75" i="367"/>
  <c r="AA75" i="367"/>
  <c r="P75" i="367"/>
  <c r="O75" i="367"/>
  <c r="N75" i="367"/>
  <c r="M75" i="367"/>
  <c r="K75" i="367"/>
  <c r="Q75" i="367" s="1"/>
  <c r="G75" i="367"/>
  <c r="AB74" i="367"/>
  <c r="O74" i="367"/>
  <c r="M74" i="367"/>
  <c r="AA74" i="367" s="1"/>
  <c r="K74" i="367"/>
  <c r="G74" i="367"/>
  <c r="O73" i="367"/>
  <c r="N73" i="367"/>
  <c r="P73" i="367" s="1"/>
  <c r="M73" i="367"/>
  <c r="AB73" i="367" s="1"/>
  <c r="K73" i="367"/>
  <c r="Q73" i="367" s="1"/>
  <c r="G73" i="367"/>
  <c r="T72" i="367"/>
  <c r="S72" i="367"/>
  <c r="L72" i="367"/>
  <c r="O72" i="367" s="1"/>
  <c r="K72" i="367"/>
  <c r="J72" i="367"/>
  <c r="I72" i="367"/>
  <c r="AA59" i="367"/>
  <c r="O59" i="367"/>
  <c r="M59" i="367"/>
  <c r="AB59" i="367" s="1"/>
  <c r="K59" i="367"/>
  <c r="G59" i="367"/>
  <c r="O58" i="367"/>
  <c r="M58" i="367"/>
  <c r="N58" i="367" s="1"/>
  <c r="K58" i="367"/>
  <c r="G58" i="367"/>
  <c r="AB57" i="367"/>
  <c r="AA57" i="367"/>
  <c r="P57" i="367"/>
  <c r="O57" i="367"/>
  <c r="N57" i="367"/>
  <c r="M57" i="367"/>
  <c r="K57" i="367"/>
  <c r="Q57" i="367" s="1"/>
  <c r="G57" i="367"/>
  <c r="AB56" i="367"/>
  <c r="Q56" i="367"/>
  <c r="O56" i="367"/>
  <c r="N56" i="367"/>
  <c r="P56" i="367" s="1"/>
  <c r="M56" i="367"/>
  <c r="AA56" i="367" s="1"/>
  <c r="K56" i="367"/>
  <c r="G56" i="367"/>
  <c r="T55" i="367"/>
  <c r="S55" i="367"/>
  <c r="O55" i="367"/>
  <c r="L55" i="367"/>
  <c r="J55" i="367"/>
  <c r="K55" i="367" s="1"/>
  <c r="I55" i="367"/>
  <c r="AB42" i="367"/>
  <c r="O42" i="367"/>
  <c r="M42" i="367"/>
  <c r="AA42" i="367" s="1"/>
  <c r="K42" i="367"/>
  <c r="G42" i="367"/>
  <c r="AA41" i="367"/>
  <c r="O41" i="367"/>
  <c r="M41" i="367"/>
  <c r="AB41" i="367" s="1"/>
  <c r="K41" i="367"/>
  <c r="G41" i="367"/>
  <c r="O40" i="367"/>
  <c r="M40" i="367"/>
  <c r="N40" i="367" s="1"/>
  <c r="K40" i="367"/>
  <c r="G40" i="367"/>
  <c r="AB39" i="367"/>
  <c r="AA39" i="367"/>
  <c r="O39" i="367"/>
  <c r="N39" i="367"/>
  <c r="P39" i="367" s="1"/>
  <c r="M39" i="367"/>
  <c r="K39" i="367"/>
  <c r="G39" i="367"/>
  <c r="T38" i="367"/>
  <c r="S38" i="367"/>
  <c r="O38" i="367"/>
  <c r="L38" i="367"/>
  <c r="K38" i="367"/>
  <c r="J38" i="367"/>
  <c r="I38" i="367"/>
  <c r="AQ29" i="367"/>
  <c r="Q28" i="367"/>
  <c r="O28" i="367"/>
  <c r="N28" i="367"/>
  <c r="P28" i="367" s="1"/>
  <c r="M28" i="367"/>
  <c r="K28" i="367"/>
  <c r="G28" i="367"/>
  <c r="P27" i="367"/>
  <c r="O27" i="367"/>
  <c r="N27" i="367"/>
  <c r="Q27" i="367" s="1"/>
  <c r="M27" i="367"/>
  <c r="K27" i="367"/>
  <c r="G27" i="367"/>
  <c r="O26" i="367"/>
  <c r="M26" i="367"/>
  <c r="N26" i="367" s="1"/>
  <c r="K26" i="367"/>
  <c r="G26" i="367"/>
  <c r="AA25" i="367"/>
  <c r="P25" i="367"/>
  <c r="O25" i="367"/>
  <c r="N25" i="367"/>
  <c r="Q25" i="367" s="1"/>
  <c r="M25" i="367"/>
  <c r="AB25" i="367" s="1"/>
  <c r="K25" i="367"/>
  <c r="G25" i="367"/>
  <c r="AB24" i="367"/>
  <c r="O24" i="367"/>
  <c r="M24" i="367"/>
  <c r="M38" i="367" s="1"/>
  <c r="K24" i="367"/>
  <c r="G24" i="367"/>
  <c r="AA23" i="367"/>
  <c r="P23" i="367"/>
  <c r="O23" i="367"/>
  <c r="N23" i="367"/>
  <c r="Q23" i="367" s="1"/>
  <c r="M23" i="367"/>
  <c r="AB23" i="367" s="1"/>
  <c r="K23" i="367"/>
  <c r="G23" i="367"/>
  <c r="AB22" i="367"/>
  <c r="AA22" i="367"/>
  <c r="O22" i="367"/>
  <c r="N22" i="367"/>
  <c r="Q22" i="367" s="1"/>
  <c r="M22" i="367"/>
  <c r="K22" i="367"/>
  <c r="G22" i="367"/>
  <c r="T21" i="367"/>
  <c r="S21" i="367"/>
  <c r="L21" i="367"/>
  <c r="O21" i="367" s="1"/>
  <c r="J21" i="367"/>
  <c r="K21" i="367" s="1"/>
  <c r="I21" i="367"/>
  <c r="O7" i="367"/>
  <c r="M7" i="367"/>
  <c r="N7" i="367" s="1"/>
  <c r="K7" i="367"/>
  <c r="G7" i="367"/>
  <c r="AB6" i="367"/>
  <c r="AA6" i="367"/>
  <c r="P6" i="367"/>
  <c r="O6" i="367"/>
  <c r="N6" i="367"/>
  <c r="M6" i="367"/>
  <c r="K6" i="367"/>
  <c r="Q6" i="367" s="1"/>
  <c r="G6" i="367"/>
  <c r="AB5" i="367"/>
  <c r="Q5" i="367"/>
  <c r="O5" i="367"/>
  <c r="N5" i="367"/>
  <c r="P5" i="367" s="1"/>
  <c r="M5" i="367"/>
  <c r="AA5" i="367" s="1"/>
  <c r="K5" i="367"/>
  <c r="G5" i="367"/>
  <c r="F1" i="367" s="1"/>
  <c r="F2" i="367" s="1"/>
  <c r="H2" i="367"/>
  <c r="H1" i="367"/>
  <c r="D1" i="367"/>
  <c r="T225" i="366"/>
  <c r="S225" i="366"/>
  <c r="L225" i="366"/>
  <c r="O225" i="366" s="1"/>
  <c r="J225" i="366"/>
  <c r="K225" i="366" s="1"/>
  <c r="I225" i="366"/>
  <c r="O214" i="366"/>
  <c r="M214" i="366"/>
  <c r="N214" i="366" s="1"/>
  <c r="K214" i="366"/>
  <c r="G214" i="366"/>
  <c r="AB213" i="366"/>
  <c r="AA213" i="366"/>
  <c r="P213" i="366"/>
  <c r="O213" i="366"/>
  <c r="N213" i="366"/>
  <c r="M213" i="366"/>
  <c r="K213" i="366"/>
  <c r="Q213" i="366" s="1"/>
  <c r="G213" i="366"/>
  <c r="AB212" i="366"/>
  <c r="O212" i="366"/>
  <c r="M212" i="366"/>
  <c r="AA212" i="366" s="1"/>
  <c r="K212" i="366"/>
  <c r="G212" i="366"/>
  <c r="AA211" i="366"/>
  <c r="P211" i="366"/>
  <c r="O211" i="366"/>
  <c r="N211" i="366"/>
  <c r="Q211" i="366" s="1"/>
  <c r="M211" i="366"/>
  <c r="AB211" i="366" s="1"/>
  <c r="K211" i="366"/>
  <c r="G211" i="366"/>
  <c r="O210" i="366"/>
  <c r="M210" i="366"/>
  <c r="N210" i="366" s="1"/>
  <c r="K210" i="366"/>
  <c r="G210" i="366"/>
  <c r="AB209" i="366"/>
  <c r="O209" i="366"/>
  <c r="N209" i="366"/>
  <c r="P209" i="366" s="1"/>
  <c r="M209" i="366"/>
  <c r="AA209" i="366" s="1"/>
  <c r="K209" i="366"/>
  <c r="Q209" i="366" s="1"/>
  <c r="G209" i="366"/>
  <c r="T208" i="366"/>
  <c r="S208" i="366"/>
  <c r="L208" i="366"/>
  <c r="O208" i="366" s="1"/>
  <c r="K208" i="366"/>
  <c r="J208" i="366"/>
  <c r="I208" i="366"/>
  <c r="AB194" i="366"/>
  <c r="AA194" i="366"/>
  <c r="P194" i="366"/>
  <c r="O194" i="366"/>
  <c r="N194" i="366"/>
  <c r="M194" i="366"/>
  <c r="K194" i="366"/>
  <c r="Q194" i="366" s="1"/>
  <c r="G194" i="366"/>
  <c r="AB193" i="366"/>
  <c r="O193" i="366"/>
  <c r="M193" i="366"/>
  <c r="AA193" i="366" s="1"/>
  <c r="K193" i="366"/>
  <c r="G193" i="366"/>
  <c r="AA192" i="366"/>
  <c r="O192" i="366"/>
  <c r="N192" i="366"/>
  <c r="P192" i="366" s="1"/>
  <c r="M192" i="366"/>
  <c r="M208" i="366" s="1"/>
  <c r="K192" i="366"/>
  <c r="Q192" i="366" s="1"/>
  <c r="G192" i="366"/>
  <c r="T191" i="366"/>
  <c r="S191" i="366"/>
  <c r="L191" i="366"/>
  <c r="O191" i="366" s="1"/>
  <c r="K191" i="366"/>
  <c r="J191" i="366"/>
  <c r="I191" i="366"/>
  <c r="AA178" i="366"/>
  <c r="P178" i="366"/>
  <c r="O178" i="366"/>
  <c r="N178" i="366"/>
  <c r="M178" i="366"/>
  <c r="AB178" i="366" s="1"/>
  <c r="K178" i="366"/>
  <c r="Q178" i="366" s="1"/>
  <c r="G178" i="366"/>
  <c r="O177" i="366"/>
  <c r="M177" i="366"/>
  <c r="N177" i="366" s="1"/>
  <c r="K177" i="366"/>
  <c r="G177" i="366"/>
  <c r="AB176" i="366"/>
  <c r="AA176" i="366"/>
  <c r="P176" i="366"/>
  <c r="O176" i="366"/>
  <c r="N176" i="366"/>
  <c r="M176" i="366"/>
  <c r="K176" i="366"/>
  <c r="Q176" i="366" s="1"/>
  <c r="G176" i="366"/>
  <c r="AB175" i="366"/>
  <c r="Q175" i="366"/>
  <c r="O175" i="366"/>
  <c r="N175" i="366"/>
  <c r="P175" i="366" s="1"/>
  <c r="M175" i="366"/>
  <c r="AA175" i="366" s="1"/>
  <c r="K175" i="366"/>
  <c r="G175" i="366"/>
  <c r="T174" i="366"/>
  <c r="S174" i="366"/>
  <c r="L174" i="366"/>
  <c r="O174" i="366" s="1"/>
  <c r="J174" i="366"/>
  <c r="K174" i="366" s="1"/>
  <c r="I174" i="366"/>
  <c r="AB162" i="366"/>
  <c r="O162" i="366"/>
  <c r="M162" i="366"/>
  <c r="AA162" i="366" s="1"/>
  <c r="K162" i="366"/>
  <c r="G162" i="366"/>
  <c r="AA161" i="366"/>
  <c r="P161" i="366"/>
  <c r="O161" i="366"/>
  <c r="N161" i="366"/>
  <c r="M161" i="366"/>
  <c r="AB161" i="366" s="1"/>
  <c r="K161" i="366"/>
  <c r="Q161" i="366" s="1"/>
  <c r="G161" i="366"/>
  <c r="O160" i="366"/>
  <c r="M160" i="366"/>
  <c r="N160" i="366" s="1"/>
  <c r="K160" i="366"/>
  <c r="G160" i="366"/>
  <c r="AA159" i="366"/>
  <c r="P159" i="366"/>
  <c r="O159" i="366"/>
  <c r="N159" i="366"/>
  <c r="Q159" i="366" s="1"/>
  <c r="M159" i="366"/>
  <c r="AB159" i="366" s="1"/>
  <c r="K159" i="366"/>
  <c r="G159" i="366"/>
  <c r="AB158" i="366"/>
  <c r="Q158" i="366"/>
  <c r="O158" i="366"/>
  <c r="N158" i="366"/>
  <c r="P158" i="366" s="1"/>
  <c r="M158" i="366"/>
  <c r="AA158" i="366" s="1"/>
  <c r="K158" i="366"/>
  <c r="G158" i="366"/>
  <c r="T157" i="366"/>
  <c r="S157" i="366"/>
  <c r="L157" i="366"/>
  <c r="O157" i="366" s="1"/>
  <c r="J157" i="366"/>
  <c r="K157" i="366" s="1"/>
  <c r="I157" i="366"/>
  <c r="AB141" i="366"/>
  <c r="O141" i="366"/>
  <c r="M141" i="366"/>
  <c r="AA141" i="366" s="1"/>
  <c r="K141" i="366"/>
  <c r="G141" i="366"/>
  <c r="T140" i="366"/>
  <c r="S140" i="366"/>
  <c r="L140" i="366"/>
  <c r="O140" i="366" s="1"/>
  <c r="J140" i="366"/>
  <c r="K140" i="366" s="1"/>
  <c r="I140" i="366"/>
  <c r="AB127" i="366"/>
  <c r="O127" i="366"/>
  <c r="M127" i="366"/>
  <c r="AA127" i="366" s="1"/>
  <c r="K127" i="366"/>
  <c r="G127" i="366"/>
  <c r="AA126" i="366"/>
  <c r="P126" i="366"/>
  <c r="O126" i="366"/>
  <c r="N126" i="366"/>
  <c r="M126" i="366"/>
  <c r="AB126" i="366" s="1"/>
  <c r="K126" i="366"/>
  <c r="Q126" i="366" s="1"/>
  <c r="G126" i="366"/>
  <c r="O125" i="366"/>
  <c r="M125" i="366"/>
  <c r="N125" i="366" s="1"/>
  <c r="K125" i="366"/>
  <c r="G125" i="366"/>
  <c r="AB124" i="366"/>
  <c r="O124" i="366"/>
  <c r="N124" i="366"/>
  <c r="P124" i="366" s="1"/>
  <c r="M124" i="366"/>
  <c r="AA124" i="366" s="1"/>
  <c r="K124" i="366"/>
  <c r="G124" i="366"/>
  <c r="T123" i="366"/>
  <c r="S123" i="366"/>
  <c r="L123" i="366"/>
  <c r="O123" i="366" s="1"/>
  <c r="K123" i="366"/>
  <c r="J123" i="366"/>
  <c r="I123" i="366"/>
  <c r="AA110" i="366"/>
  <c r="P110" i="366"/>
  <c r="O110" i="366"/>
  <c r="N110" i="366"/>
  <c r="Q110" i="366" s="1"/>
  <c r="M110" i="366"/>
  <c r="AB110" i="366" s="1"/>
  <c r="K110" i="366"/>
  <c r="G110" i="366"/>
  <c r="AB109" i="366"/>
  <c r="O109" i="366"/>
  <c r="M109" i="366"/>
  <c r="M123" i="366" s="1"/>
  <c r="K109" i="366"/>
  <c r="G109" i="366"/>
  <c r="AA108" i="366"/>
  <c r="P108" i="366"/>
  <c r="O108" i="366"/>
  <c r="N108" i="366"/>
  <c r="M108" i="366"/>
  <c r="AB108" i="366" s="1"/>
  <c r="K108" i="366"/>
  <c r="Q108" i="366" s="1"/>
  <c r="G108" i="366"/>
  <c r="AB107" i="366"/>
  <c r="AA107" i="366"/>
  <c r="O107" i="366"/>
  <c r="N107" i="366"/>
  <c r="Q107" i="366" s="1"/>
  <c r="M107" i="366"/>
  <c r="K107" i="366"/>
  <c r="G107" i="366"/>
  <c r="T106" i="366"/>
  <c r="S106" i="366"/>
  <c r="O106" i="366"/>
  <c r="L106" i="366"/>
  <c r="J106" i="366"/>
  <c r="K106" i="366" s="1"/>
  <c r="I106" i="366"/>
  <c r="O92" i="366"/>
  <c r="M92" i="366"/>
  <c r="N92" i="366" s="1"/>
  <c r="K92" i="366"/>
  <c r="G92" i="366"/>
  <c r="AA91" i="366"/>
  <c r="P91" i="366"/>
  <c r="O91" i="366"/>
  <c r="N91" i="366"/>
  <c r="Q91" i="366" s="1"/>
  <c r="M91" i="366"/>
  <c r="AB91" i="366" s="1"/>
  <c r="K91" i="366"/>
  <c r="G91" i="366"/>
  <c r="AB90" i="366"/>
  <c r="Q90" i="366"/>
  <c r="O90" i="366"/>
  <c r="N90" i="366"/>
  <c r="P90" i="366" s="1"/>
  <c r="M90" i="366"/>
  <c r="AA90" i="366" s="1"/>
  <c r="K90" i="366"/>
  <c r="G90" i="366"/>
  <c r="T89" i="366"/>
  <c r="S89" i="366"/>
  <c r="L89" i="366"/>
  <c r="O89" i="366" s="1"/>
  <c r="J89" i="366"/>
  <c r="K89" i="366" s="1"/>
  <c r="I89" i="366"/>
  <c r="AB77" i="366"/>
  <c r="O77" i="366"/>
  <c r="M77" i="366"/>
  <c r="AA77" i="366" s="1"/>
  <c r="K77" i="366"/>
  <c r="G77" i="366"/>
  <c r="AA76" i="366"/>
  <c r="O76" i="366"/>
  <c r="M76" i="366"/>
  <c r="AB76" i="366" s="1"/>
  <c r="K76" i="366"/>
  <c r="G76" i="366"/>
  <c r="O75" i="366"/>
  <c r="M75" i="366"/>
  <c r="N75" i="366" s="1"/>
  <c r="K75" i="366"/>
  <c r="G75" i="366"/>
  <c r="AA74" i="366"/>
  <c r="P74" i="366"/>
  <c r="O74" i="366"/>
  <c r="N74" i="366"/>
  <c r="Q74" i="366" s="1"/>
  <c r="M74" i="366"/>
  <c r="AB74" i="366" s="1"/>
  <c r="K74" i="366"/>
  <c r="G74" i="366"/>
  <c r="AB73" i="366"/>
  <c r="O73" i="366"/>
  <c r="N73" i="366"/>
  <c r="Q73" i="366" s="1"/>
  <c r="M73" i="366"/>
  <c r="AA73" i="366" s="1"/>
  <c r="K73" i="366"/>
  <c r="G73" i="366"/>
  <c r="T72" i="366"/>
  <c r="S72" i="366"/>
  <c r="L72" i="366"/>
  <c r="O72" i="366" s="1"/>
  <c r="J72" i="366"/>
  <c r="K72" i="366" s="1"/>
  <c r="I72" i="366"/>
  <c r="AB56" i="366"/>
  <c r="O56" i="366"/>
  <c r="M56" i="366"/>
  <c r="AA56" i="366" s="1"/>
  <c r="K56" i="366"/>
  <c r="G56" i="366"/>
  <c r="T55" i="366"/>
  <c r="S55" i="366"/>
  <c r="L55" i="366"/>
  <c r="O55" i="366" s="1"/>
  <c r="J55" i="366"/>
  <c r="K55" i="366" s="1"/>
  <c r="I55" i="366"/>
  <c r="AB41" i="366"/>
  <c r="O41" i="366"/>
  <c r="M41" i="366"/>
  <c r="AA41" i="366" s="1"/>
  <c r="K41" i="366"/>
  <c r="G41" i="366"/>
  <c r="AA40" i="366"/>
  <c r="O40" i="366"/>
  <c r="M40" i="366"/>
  <c r="AB40" i="366" s="1"/>
  <c r="K40" i="366"/>
  <c r="G40" i="366"/>
  <c r="AB39" i="366"/>
  <c r="AA39" i="366"/>
  <c r="O39" i="366"/>
  <c r="N39" i="366"/>
  <c r="Q39" i="366" s="1"/>
  <c r="M39" i="366"/>
  <c r="K39" i="366"/>
  <c r="G39" i="366"/>
  <c r="T38" i="366"/>
  <c r="S38" i="366"/>
  <c r="O38" i="366"/>
  <c r="L38" i="366"/>
  <c r="J38" i="366"/>
  <c r="K38" i="366" s="1"/>
  <c r="I38" i="366"/>
  <c r="O23" i="366"/>
  <c r="M23" i="366"/>
  <c r="N23" i="366" s="1"/>
  <c r="K23" i="366"/>
  <c r="G23" i="366"/>
  <c r="AB22" i="366"/>
  <c r="O22" i="366"/>
  <c r="M22" i="366"/>
  <c r="N22" i="366" s="1"/>
  <c r="K22" i="366"/>
  <c r="G22" i="366"/>
  <c r="T21" i="366"/>
  <c r="S21" i="366"/>
  <c r="L21" i="366"/>
  <c r="O21" i="366" s="1"/>
  <c r="K21" i="366"/>
  <c r="J21" i="366"/>
  <c r="I21" i="366"/>
  <c r="AA7" i="366"/>
  <c r="P7" i="366"/>
  <c r="O7" i="366"/>
  <c r="N7" i="366"/>
  <c r="Q7" i="366" s="1"/>
  <c r="M7" i="366"/>
  <c r="AB7" i="366" s="1"/>
  <c r="K7" i="366"/>
  <c r="G7" i="366"/>
  <c r="AB6" i="366"/>
  <c r="O6" i="366"/>
  <c r="M6" i="366"/>
  <c r="M21" i="366" s="1"/>
  <c r="K6" i="366"/>
  <c r="G6" i="366"/>
  <c r="AB5" i="366"/>
  <c r="AA5" i="366"/>
  <c r="O5" i="366"/>
  <c r="N5" i="366"/>
  <c r="P5" i="366" s="1"/>
  <c r="M5" i="366"/>
  <c r="K5" i="366"/>
  <c r="Q5" i="366" s="1"/>
  <c r="G5" i="366"/>
  <c r="H2" i="366"/>
  <c r="H1" i="366"/>
  <c r="F1" i="366"/>
  <c r="F2" i="366" s="1"/>
  <c r="D1" i="366"/>
  <c r="F3" i="365" s="1"/>
  <c r="X29" i="365"/>
  <c r="W29" i="365"/>
  <c r="V29" i="365"/>
  <c r="T29" i="365"/>
  <c r="S29" i="365"/>
  <c r="P29" i="365"/>
  <c r="O29" i="365"/>
  <c r="N29" i="365"/>
  <c r="M29" i="365"/>
  <c r="J29" i="365"/>
  <c r="H29" i="365"/>
  <c r="K8" i="365" s="1"/>
  <c r="G29" i="365"/>
  <c r="D29" i="365"/>
  <c r="O15" i="365"/>
  <c r="M15" i="365"/>
  <c r="I8" i="365" s="1"/>
  <c r="K15" i="365"/>
  <c r="I15" i="365"/>
  <c r="H15" i="365"/>
  <c r="G15" i="365"/>
  <c r="F15" i="365"/>
  <c r="E15" i="365"/>
  <c r="G8" i="365" s="1"/>
  <c r="D15" i="365"/>
  <c r="E8" i="365" s="1"/>
  <c r="M8" i="365"/>
  <c r="F8" i="365"/>
  <c r="M7" i="365"/>
  <c r="K7" i="365"/>
  <c r="I7" i="365"/>
  <c r="G7" i="365"/>
  <c r="F7" i="365"/>
  <c r="E7" i="365"/>
  <c r="M6" i="365"/>
  <c r="K6" i="365"/>
  <c r="I6" i="365"/>
  <c r="G6" i="365"/>
  <c r="F6" i="365"/>
  <c r="E6" i="365"/>
  <c r="T157" i="364"/>
  <c r="S157" i="364"/>
  <c r="M157" i="364"/>
  <c r="AB157" i="364" s="1"/>
  <c r="AC141" i="364" s="1"/>
  <c r="L157" i="364"/>
  <c r="O157" i="364" s="1"/>
  <c r="J157" i="364"/>
  <c r="K157" i="364" s="1"/>
  <c r="I157" i="364"/>
  <c r="AA143" i="364"/>
  <c r="O143" i="364"/>
  <c r="N143" i="364"/>
  <c r="Q143" i="364" s="1"/>
  <c r="M143" i="364"/>
  <c r="AB143" i="364" s="1"/>
  <c r="K143" i="364"/>
  <c r="G143" i="364"/>
  <c r="AB142" i="364"/>
  <c r="AA142" i="364"/>
  <c r="O142" i="364"/>
  <c r="M142" i="364"/>
  <c r="N142" i="364" s="1"/>
  <c r="K142" i="364"/>
  <c r="G142" i="364"/>
  <c r="AB141" i="364"/>
  <c r="AA141" i="364"/>
  <c r="Q141" i="364"/>
  <c r="O141" i="364"/>
  <c r="N141" i="364"/>
  <c r="P141" i="364" s="1"/>
  <c r="M141" i="364"/>
  <c r="K141" i="364"/>
  <c r="G141" i="364"/>
  <c r="T140" i="364"/>
  <c r="S140" i="364"/>
  <c r="L140" i="364"/>
  <c r="J140" i="364"/>
  <c r="K140" i="364" s="1"/>
  <c r="I140" i="364"/>
  <c r="O140" i="364" s="1"/>
  <c r="AB126" i="364"/>
  <c r="AA126" i="364"/>
  <c r="O126" i="364"/>
  <c r="N126" i="364"/>
  <c r="M126" i="364"/>
  <c r="K126" i="364"/>
  <c r="Q126" i="364" s="1"/>
  <c r="G126" i="364"/>
  <c r="O125" i="364"/>
  <c r="N125" i="364"/>
  <c r="P125" i="364" s="1"/>
  <c r="M125" i="364"/>
  <c r="AB125" i="364" s="1"/>
  <c r="K125" i="364"/>
  <c r="Q125" i="364" s="1"/>
  <c r="G125" i="364"/>
  <c r="AB124" i="364"/>
  <c r="P124" i="364"/>
  <c r="O124" i="364"/>
  <c r="N124" i="364"/>
  <c r="Q124" i="364" s="1"/>
  <c r="M124" i="364"/>
  <c r="M140" i="364" s="1"/>
  <c r="K124" i="364"/>
  <c r="G124" i="364"/>
  <c r="T123" i="364"/>
  <c r="S123" i="364"/>
  <c r="O123" i="364"/>
  <c r="L123" i="364"/>
  <c r="J123" i="364"/>
  <c r="K123" i="364" s="1"/>
  <c r="I123" i="364"/>
  <c r="AA111" i="364"/>
  <c r="O111" i="364"/>
  <c r="N111" i="364"/>
  <c r="Q111" i="364" s="1"/>
  <c r="M111" i="364"/>
  <c r="AB111" i="364" s="1"/>
  <c r="K111" i="364"/>
  <c r="G111" i="364"/>
  <c r="AB110" i="364"/>
  <c r="AA110" i="364"/>
  <c r="O110" i="364"/>
  <c r="N110" i="364"/>
  <c r="P110" i="364" s="1"/>
  <c r="M110" i="364"/>
  <c r="K110" i="364"/>
  <c r="Q110" i="364" s="1"/>
  <c r="G110" i="364"/>
  <c r="AB109" i="364"/>
  <c r="AA109" i="364"/>
  <c r="O109" i="364"/>
  <c r="N109" i="364"/>
  <c r="M109" i="364"/>
  <c r="K109" i="364"/>
  <c r="Q109" i="364" s="1"/>
  <c r="G109" i="364"/>
  <c r="O108" i="364"/>
  <c r="N108" i="364"/>
  <c r="P108" i="364" s="1"/>
  <c r="M108" i="364"/>
  <c r="AB108" i="364" s="1"/>
  <c r="K108" i="364"/>
  <c r="Q108" i="364" s="1"/>
  <c r="G108" i="364"/>
  <c r="AB107" i="364"/>
  <c r="O107" i="364"/>
  <c r="N107" i="364"/>
  <c r="Q107" i="364" s="1"/>
  <c r="M107" i="364"/>
  <c r="AA107" i="364" s="1"/>
  <c r="K107" i="364"/>
  <c r="G107" i="364"/>
  <c r="T106" i="364"/>
  <c r="S106" i="364"/>
  <c r="L106" i="364"/>
  <c r="O106" i="364" s="1"/>
  <c r="J106" i="364"/>
  <c r="K106" i="364" s="1"/>
  <c r="I106" i="364"/>
  <c r="AA94" i="364"/>
  <c r="O94" i="364"/>
  <c r="N94" i="364"/>
  <c r="Q94" i="364" s="1"/>
  <c r="M94" i="364"/>
  <c r="AB94" i="364" s="1"/>
  <c r="K94" i="364"/>
  <c r="G94" i="364"/>
  <c r="AB93" i="364"/>
  <c r="AA93" i="364"/>
  <c r="Q93" i="364"/>
  <c r="O93" i="364"/>
  <c r="N93" i="364"/>
  <c r="P93" i="364" s="1"/>
  <c r="M93" i="364"/>
  <c r="K93" i="364"/>
  <c r="G93" i="364"/>
  <c r="AB92" i="364"/>
  <c r="AA92" i="364"/>
  <c r="O92" i="364"/>
  <c r="N92" i="364"/>
  <c r="M92" i="364"/>
  <c r="K92" i="364"/>
  <c r="Q92" i="364" s="1"/>
  <c r="G92" i="364"/>
  <c r="O91" i="364"/>
  <c r="N91" i="364"/>
  <c r="Q91" i="364" s="1"/>
  <c r="M91" i="364"/>
  <c r="AB91" i="364" s="1"/>
  <c r="K91" i="364"/>
  <c r="G91" i="364"/>
  <c r="O90" i="364"/>
  <c r="M90" i="364"/>
  <c r="AB90" i="364" s="1"/>
  <c r="K90" i="364"/>
  <c r="G90" i="364"/>
  <c r="T89" i="364"/>
  <c r="S89" i="364"/>
  <c r="L89" i="364"/>
  <c r="O89" i="364" s="1"/>
  <c r="J89" i="364"/>
  <c r="K89" i="364" s="1"/>
  <c r="I89" i="364"/>
  <c r="AA82" i="364"/>
  <c r="O82" i="364"/>
  <c r="N82" i="364"/>
  <c r="Q82" i="364" s="1"/>
  <c r="M82" i="364"/>
  <c r="AB82" i="364" s="1"/>
  <c r="K82" i="364"/>
  <c r="G82" i="364"/>
  <c r="AB81" i="364"/>
  <c r="AA81" i="364"/>
  <c r="Q81" i="364"/>
  <c r="O81" i="364"/>
  <c r="N81" i="364"/>
  <c r="P81" i="364" s="1"/>
  <c r="M81" i="364"/>
  <c r="K81" i="364"/>
  <c r="G81" i="364"/>
  <c r="AA80" i="364"/>
  <c r="O80" i="364"/>
  <c r="N80" i="364"/>
  <c r="M80" i="364"/>
  <c r="AB80" i="364" s="1"/>
  <c r="K80" i="364"/>
  <c r="Q80" i="364" s="1"/>
  <c r="G80" i="364"/>
  <c r="O79" i="364"/>
  <c r="N79" i="364"/>
  <c r="Q79" i="364" s="1"/>
  <c r="M79" i="364"/>
  <c r="AB79" i="364" s="1"/>
  <c r="K79" i="364"/>
  <c r="G79" i="364"/>
  <c r="AA78" i="364"/>
  <c r="O78" i="364"/>
  <c r="N78" i="364"/>
  <c r="Q78" i="364" s="1"/>
  <c r="M78" i="364"/>
  <c r="AB78" i="364" s="1"/>
  <c r="K78" i="364"/>
  <c r="G78" i="364"/>
  <c r="AB77" i="364"/>
  <c r="AA77" i="364"/>
  <c r="O77" i="364"/>
  <c r="M77" i="364"/>
  <c r="N77" i="364" s="1"/>
  <c r="K77" i="364"/>
  <c r="G77" i="364"/>
  <c r="AA76" i="364"/>
  <c r="O76" i="364"/>
  <c r="N76" i="364"/>
  <c r="M76" i="364"/>
  <c r="AB76" i="364" s="1"/>
  <c r="K76" i="364"/>
  <c r="Q76" i="364" s="1"/>
  <c r="G76" i="364"/>
  <c r="O75" i="364"/>
  <c r="N75" i="364"/>
  <c r="Q75" i="364" s="1"/>
  <c r="M75" i="364"/>
  <c r="AB75" i="364" s="1"/>
  <c r="K75" i="364"/>
  <c r="G75" i="364"/>
  <c r="AA74" i="364"/>
  <c r="O74" i="364"/>
  <c r="N74" i="364"/>
  <c r="Q74" i="364" s="1"/>
  <c r="M74" i="364"/>
  <c r="AB74" i="364" s="1"/>
  <c r="K74" i="364"/>
  <c r="G74" i="364"/>
  <c r="AB73" i="364"/>
  <c r="O73" i="364"/>
  <c r="M73" i="364"/>
  <c r="AA73" i="364" s="1"/>
  <c r="K73" i="364"/>
  <c r="G73" i="364"/>
  <c r="T72" i="364"/>
  <c r="S72" i="364"/>
  <c r="L72" i="364"/>
  <c r="O72" i="364" s="1"/>
  <c r="J72" i="364"/>
  <c r="K72" i="364" s="1"/>
  <c r="I72" i="364"/>
  <c r="AB59" i="364"/>
  <c r="AA59" i="364"/>
  <c r="O59" i="364"/>
  <c r="M59" i="364"/>
  <c r="N59" i="364" s="1"/>
  <c r="K59" i="364"/>
  <c r="G59" i="364"/>
  <c r="AA58" i="364"/>
  <c r="O58" i="364"/>
  <c r="N58" i="364"/>
  <c r="M58" i="364"/>
  <c r="AB58" i="364" s="1"/>
  <c r="K58" i="364"/>
  <c r="Q58" i="364" s="1"/>
  <c r="G58" i="364"/>
  <c r="O57" i="364"/>
  <c r="N57" i="364"/>
  <c r="Q57" i="364" s="1"/>
  <c r="M57" i="364"/>
  <c r="AB57" i="364" s="1"/>
  <c r="K57" i="364"/>
  <c r="G57" i="364"/>
  <c r="O56" i="364"/>
  <c r="M56" i="364"/>
  <c r="AB56" i="364" s="1"/>
  <c r="K56" i="364"/>
  <c r="G56" i="364"/>
  <c r="T55" i="364"/>
  <c r="S55" i="364"/>
  <c r="L55" i="364"/>
  <c r="O55" i="364" s="1"/>
  <c r="J55" i="364"/>
  <c r="K55" i="364" s="1"/>
  <c r="I55" i="364"/>
  <c r="AB43" i="364"/>
  <c r="AA43" i="364"/>
  <c r="O42" i="364"/>
  <c r="M42" i="364"/>
  <c r="AB42" i="364" s="1"/>
  <c r="K42" i="364"/>
  <c r="G42" i="364"/>
  <c r="O41" i="364"/>
  <c r="M41" i="364"/>
  <c r="AB41" i="364" s="1"/>
  <c r="K41" i="364"/>
  <c r="G41" i="364"/>
  <c r="AB40" i="364"/>
  <c r="AA40" i="364"/>
  <c r="Q40" i="364"/>
  <c r="O40" i="364"/>
  <c r="N40" i="364"/>
  <c r="P40" i="364" s="1"/>
  <c r="M40" i="364"/>
  <c r="K40" i="364"/>
  <c r="G40" i="364"/>
  <c r="O39" i="364"/>
  <c r="M39" i="364"/>
  <c r="N39" i="364" s="1"/>
  <c r="K39" i="364"/>
  <c r="G39" i="364"/>
  <c r="T38" i="364"/>
  <c r="S38" i="364"/>
  <c r="O38" i="364"/>
  <c r="L38" i="364"/>
  <c r="H1" i="364" s="1"/>
  <c r="J38" i="364"/>
  <c r="K38" i="364" s="1"/>
  <c r="I38" i="364"/>
  <c r="AQ29" i="364"/>
  <c r="O28" i="364"/>
  <c r="M28" i="364"/>
  <c r="N28" i="364" s="1"/>
  <c r="K28" i="364"/>
  <c r="G28" i="364"/>
  <c r="O27" i="364"/>
  <c r="M27" i="364"/>
  <c r="N27" i="364" s="1"/>
  <c r="K27" i="364"/>
  <c r="G27" i="364"/>
  <c r="AB26" i="364"/>
  <c r="AA26" i="364"/>
  <c r="Q26" i="364"/>
  <c r="O26" i="364"/>
  <c r="N26" i="364"/>
  <c r="P26" i="364" s="1"/>
  <c r="M26" i="364"/>
  <c r="K26" i="364"/>
  <c r="G26" i="364"/>
  <c r="AB25" i="364"/>
  <c r="AA25" i="364"/>
  <c r="O25" i="364"/>
  <c r="N25" i="364"/>
  <c r="Q25" i="364" s="1"/>
  <c r="M25" i="364"/>
  <c r="K25" i="364"/>
  <c r="G25" i="364"/>
  <c r="O24" i="364"/>
  <c r="M24" i="364"/>
  <c r="AB24" i="364" s="1"/>
  <c r="K24" i="364"/>
  <c r="G24" i="364"/>
  <c r="O23" i="364"/>
  <c r="M23" i="364"/>
  <c r="AB23" i="364" s="1"/>
  <c r="K23" i="364"/>
  <c r="G23" i="364"/>
  <c r="AA22" i="364"/>
  <c r="P22" i="364"/>
  <c r="O22" i="364"/>
  <c r="N22" i="364"/>
  <c r="Q22" i="364" s="1"/>
  <c r="M22" i="364"/>
  <c r="M38" i="364" s="1"/>
  <c r="K22" i="364"/>
  <c r="G22" i="364"/>
  <c r="T21" i="364"/>
  <c r="S21" i="364"/>
  <c r="O21" i="364"/>
  <c r="L21" i="364"/>
  <c r="J21" i="364"/>
  <c r="K21" i="364" s="1"/>
  <c r="I21" i="364"/>
  <c r="AB7" i="364"/>
  <c r="AA7" i="364"/>
  <c r="Q7" i="364"/>
  <c r="O7" i="364"/>
  <c r="N7" i="364"/>
  <c r="P7" i="364" s="1"/>
  <c r="M7" i="364"/>
  <c r="K7" i="364"/>
  <c r="G7" i="364"/>
  <c r="AB6" i="364"/>
  <c r="AA6" i="364"/>
  <c r="O6" i="364"/>
  <c r="N6" i="364"/>
  <c r="Q6" i="364" s="1"/>
  <c r="M6" i="364"/>
  <c r="K6" i="364"/>
  <c r="G6" i="364"/>
  <c r="F1" i="364" s="1"/>
  <c r="F2" i="364" s="1"/>
  <c r="O5" i="364"/>
  <c r="M5" i="364"/>
  <c r="M21" i="364" s="1"/>
  <c r="K5" i="364"/>
  <c r="G5" i="364"/>
  <c r="H2" i="364"/>
  <c r="D1" i="364"/>
  <c r="T225" i="363"/>
  <c r="S225" i="363"/>
  <c r="O225" i="363"/>
  <c r="L225" i="363"/>
  <c r="J225" i="363"/>
  <c r="K225" i="363" s="1"/>
  <c r="I225" i="363"/>
  <c r="AB214" i="363"/>
  <c r="AA214" i="363"/>
  <c r="Q214" i="363"/>
  <c r="O214" i="363"/>
  <c r="N214" i="363"/>
  <c r="P214" i="363" s="1"/>
  <c r="M214" i="363"/>
  <c r="K214" i="363"/>
  <c r="G214" i="363"/>
  <c r="AB213" i="363"/>
  <c r="AA213" i="363"/>
  <c r="O213" i="363"/>
  <c r="N213" i="363"/>
  <c r="Q213" i="363" s="1"/>
  <c r="M213" i="363"/>
  <c r="K213" i="363"/>
  <c r="G213" i="363"/>
  <c r="AA212" i="363"/>
  <c r="O212" i="363"/>
  <c r="N212" i="363"/>
  <c r="Q212" i="363" s="1"/>
  <c r="M212" i="363"/>
  <c r="AB212" i="363" s="1"/>
  <c r="K212" i="363"/>
  <c r="G212" i="363"/>
  <c r="O211" i="363"/>
  <c r="M211" i="363"/>
  <c r="AB211" i="363" s="1"/>
  <c r="K211" i="363"/>
  <c r="G211" i="363"/>
  <c r="AB210" i="363"/>
  <c r="AA210" i="363"/>
  <c r="Q210" i="363"/>
  <c r="O210" i="363"/>
  <c r="N210" i="363"/>
  <c r="P210" i="363" s="1"/>
  <c r="M210" i="363"/>
  <c r="K210" i="363"/>
  <c r="G210" i="363"/>
  <c r="O209" i="363"/>
  <c r="M209" i="363"/>
  <c r="N209" i="363" s="1"/>
  <c r="K209" i="363"/>
  <c r="G209" i="363"/>
  <c r="T208" i="363"/>
  <c r="S208" i="363"/>
  <c r="O208" i="363"/>
  <c r="L208" i="363"/>
  <c r="J208" i="363"/>
  <c r="K208" i="363" s="1"/>
  <c r="I208" i="363"/>
  <c r="AB194" i="363"/>
  <c r="AA194" i="363"/>
  <c r="O194" i="363"/>
  <c r="N194" i="363"/>
  <c r="Q194" i="363" s="1"/>
  <c r="M194" i="363"/>
  <c r="K194" i="363"/>
  <c r="G194" i="363"/>
  <c r="AA193" i="363"/>
  <c r="O193" i="363"/>
  <c r="N193" i="363"/>
  <c r="Q193" i="363" s="1"/>
  <c r="M193" i="363"/>
  <c r="AB193" i="363" s="1"/>
  <c r="K193" i="363"/>
  <c r="G193" i="363"/>
  <c r="AA192" i="363"/>
  <c r="O192" i="363"/>
  <c r="N192" i="363"/>
  <c r="Q192" i="363" s="1"/>
  <c r="M192" i="363"/>
  <c r="M208" i="363" s="1"/>
  <c r="K192" i="363"/>
  <c r="G192" i="363"/>
  <c r="T191" i="363"/>
  <c r="S191" i="363"/>
  <c r="L191" i="363"/>
  <c r="O191" i="363" s="1"/>
  <c r="J191" i="363"/>
  <c r="K191" i="363" s="1"/>
  <c r="I191" i="363"/>
  <c r="AA178" i="363"/>
  <c r="O178" i="363"/>
  <c r="M178" i="363"/>
  <c r="AB178" i="363" s="1"/>
  <c r="K178" i="363"/>
  <c r="G178" i="363"/>
  <c r="AB177" i="363"/>
  <c r="AA177" i="363"/>
  <c r="Q177" i="363"/>
  <c r="O177" i="363"/>
  <c r="N177" i="363"/>
  <c r="P177" i="363" s="1"/>
  <c r="M177" i="363"/>
  <c r="K177" i="363"/>
  <c r="G177" i="363"/>
  <c r="AB176" i="363"/>
  <c r="AA176" i="363"/>
  <c r="O176" i="363"/>
  <c r="N176" i="363"/>
  <c r="Q176" i="363" s="1"/>
  <c r="M176" i="363"/>
  <c r="K176" i="363"/>
  <c r="G176" i="363"/>
  <c r="O175" i="363"/>
  <c r="M175" i="363"/>
  <c r="AB175" i="363" s="1"/>
  <c r="K175" i="363"/>
  <c r="G175" i="363"/>
  <c r="T174" i="363"/>
  <c r="S174" i="363"/>
  <c r="L174" i="363"/>
  <c r="O174" i="363" s="1"/>
  <c r="J174" i="363"/>
  <c r="K174" i="363" s="1"/>
  <c r="I174" i="363"/>
  <c r="AA162" i="363"/>
  <c r="O162" i="363"/>
  <c r="N162" i="363"/>
  <c r="Q162" i="363" s="1"/>
  <c r="M162" i="363"/>
  <c r="AB162" i="363" s="1"/>
  <c r="K162" i="363"/>
  <c r="G162" i="363"/>
  <c r="AA161" i="363"/>
  <c r="O161" i="363"/>
  <c r="M161" i="363"/>
  <c r="AB161" i="363" s="1"/>
  <c r="K161" i="363"/>
  <c r="G161" i="363"/>
  <c r="AB160" i="363"/>
  <c r="AA160" i="363"/>
  <c r="Q160" i="363"/>
  <c r="O160" i="363"/>
  <c r="N160" i="363"/>
  <c r="P160" i="363" s="1"/>
  <c r="M160" i="363"/>
  <c r="K160" i="363"/>
  <c r="G160" i="363"/>
  <c r="AB159" i="363"/>
  <c r="AA159" i="363"/>
  <c r="O159" i="363"/>
  <c r="N159" i="363"/>
  <c r="Q159" i="363" s="1"/>
  <c r="M159" i="363"/>
  <c r="K159" i="363"/>
  <c r="G159" i="363"/>
  <c r="O158" i="363"/>
  <c r="M158" i="363"/>
  <c r="AB158" i="363" s="1"/>
  <c r="K158" i="363"/>
  <c r="G158" i="363"/>
  <c r="T157" i="363"/>
  <c r="S157" i="363"/>
  <c r="L157" i="363"/>
  <c r="O157" i="363" s="1"/>
  <c r="J157" i="363"/>
  <c r="K157" i="363" s="1"/>
  <c r="I157" i="363"/>
  <c r="O141" i="363"/>
  <c r="M141" i="363"/>
  <c r="AB141" i="363" s="1"/>
  <c r="K141" i="363"/>
  <c r="G141" i="363"/>
  <c r="T140" i="363"/>
  <c r="S140" i="363"/>
  <c r="L140" i="363"/>
  <c r="O140" i="363" s="1"/>
  <c r="J140" i="363"/>
  <c r="K140" i="363" s="1"/>
  <c r="I140" i="363"/>
  <c r="AA127" i="363"/>
  <c r="O127" i="363"/>
  <c r="N127" i="363"/>
  <c r="Q127" i="363" s="1"/>
  <c r="M127" i="363"/>
  <c r="AB127" i="363" s="1"/>
  <c r="K127" i="363"/>
  <c r="G127" i="363"/>
  <c r="AA126" i="363"/>
  <c r="O126" i="363"/>
  <c r="M126" i="363"/>
  <c r="AB126" i="363" s="1"/>
  <c r="K126" i="363"/>
  <c r="G126" i="363"/>
  <c r="AB125" i="363"/>
  <c r="AA125" i="363"/>
  <c r="Q125" i="363"/>
  <c r="O125" i="363"/>
  <c r="N125" i="363"/>
  <c r="P125" i="363" s="1"/>
  <c r="M125" i="363"/>
  <c r="K125" i="363"/>
  <c r="G125" i="363"/>
  <c r="O124" i="363"/>
  <c r="M124" i="363"/>
  <c r="N124" i="363" s="1"/>
  <c r="K124" i="363"/>
  <c r="G124" i="363"/>
  <c r="T123" i="363"/>
  <c r="S123" i="363"/>
  <c r="O123" i="363"/>
  <c r="M123" i="363"/>
  <c r="N123" i="363" s="1"/>
  <c r="L123" i="363"/>
  <c r="J123" i="363"/>
  <c r="K123" i="363" s="1"/>
  <c r="I123" i="363"/>
  <c r="AB110" i="363"/>
  <c r="AA110" i="363"/>
  <c r="O110" i="363"/>
  <c r="N110" i="363"/>
  <c r="Q110" i="363" s="1"/>
  <c r="M110" i="363"/>
  <c r="K110" i="363"/>
  <c r="G110" i="363"/>
  <c r="AA109" i="363"/>
  <c r="O109" i="363"/>
  <c r="N109" i="363"/>
  <c r="P109" i="363" s="1"/>
  <c r="M109" i="363"/>
  <c r="AB109" i="363" s="1"/>
  <c r="K109" i="363"/>
  <c r="Q109" i="363" s="1"/>
  <c r="G109" i="363"/>
  <c r="AA108" i="363"/>
  <c r="Q108" i="363"/>
  <c r="O108" i="363"/>
  <c r="N108" i="363"/>
  <c r="P108" i="363" s="1"/>
  <c r="M108" i="363"/>
  <c r="AB108" i="363" s="1"/>
  <c r="K108" i="363"/>
  <c r="G108" i="363"/>
  <c r="AA107" i="363"/>
  <c r="O107" i="363"/>
  <c r="N107" i="363"/>
  <c r="Q107" i="363" s="1"/>
  <c r="M107" i="363"/>
  <c r="AB107" i="363" s="1"/>
  <c r="K107" i="363"/>
  <c r="G107" i="363"/>
  <c r="T106" i="363"/>
  <c r="S106" i="363"/>
  <c r="O106" i="363"/>
  <c r="L106" i="363"/>
  <c r="J106" i="363"/>
  <c r="K106" i="363" s="1"/>
  <c r="I106" i="363"/>
  <c r="AA92" i="363"/>
  <c r="Q92" i="363"/>
  <c r="O92" i="363"/>
  <c r="N92" i="363"/>
  <c r="P92" i="363" s="1"/>
  <c r="M92" i="363"/>
  <c r="AB92" i="363" s="1"/>
  <c r="K92" i="363"/>
  <c r="G92" i="363"/>
  <c r="AB91" i="363"/>
  <c r="AA91" i="363"/>
  <c r="O91" i="363"/>
  <c r="N91" i="363"/>
  <c r="Q91" i="363" s="1"/>
  <c r="M91" i="363"/>
  <c r="K91" i="363"/>
  <c r="G91" i="363"/>
  <c r="O90" i="363"/>
  <c r="M90" i="363"/>
  <c r="M106" i="363" s="1"/>
  <c r="K90" i="363"/>
  <c r="G90" i="363"/>
  <c r="T89" i="363"/>
  <c r="S89" i="363"/>
  <c r="L89" i="363"/>
  <c r="O89" i="363" s="1"/>
  <c r="J89" i="363"/>
  <c r="K89" i="363" s="1"/>
  <c r="I89" i="363"/>
  <c r="AA77" i="363"/>
  <c r="O77" i="363"/>
  <c r="N77" i="363"/>
  <c r="Q77" i="363" s="1"/>
  <c r="M77" i="363"/>
  <c r="AB77" i="363" s="1"/>
  <c r="K77" i="363"/>
  <c r="G77" i="363"/>
  <c r="AA76" i="363"/>
  <c r="Q76" i="363"/>
  <c r="O76" i="363"/>
  <c r="N76" i="363"/>
  <c r="P76" i="363" s="1"/>
  <c r="M76" i="363"/>
  <c r="AB76" i="363" s="1"/>
  <c r="K76" i="363"/>
  <c r="G76" i="363"/>
  <c r="AA75" i="363"/>
  <c r="Q75" i="363"/>
  <c r="O75" i="363"/>
  <c r="N75" i="363"/>
  <c r="P75" i="363" s="1"/>
  <c r="M75" i="363"/>
  <c r="AB75" i="363" s="1"/>
  <c r="K75" i="363"/>
  <c r="G75" i="363"/>
  <c r="AA74" i="363"/>
  <c r="O74" i="363"/>
  <c r="N74" i="363"/>
  <c r="Q74" i="363" s="1"/>
  <c r="M74" i="363"/>
  <c r="AB74" i="363" s="1"/>
  <c r="K74" i="363"/>
  <c r="G74" i="363"/>
  <c r="O73" i="363"/>
  <c r="M73" i="363"/>
  <c r="AB73" i="363" s="1"/>
  <c r="K73" i="363"/>
  <c r="G73" i="363"/>
  <c r="T72" i="363"/>
  <c r="S72" i="363"/>
  <c r="L72" i="363"/>
  <c r="O72" i="363" s="1"/>
  <c r="J72" i="363"/>
  <c r="K72" i="363" s="1"/>
  <c r="I72" i="363"/>
  <c r="O56" i="363"/>
  <c r="M56" i="363"/>
  <c r="AB56" i="363" s="1"/>
  <c r="K56" i="363"/>
  <c r="G56" i="363"/>
  <c r="T55" i="363"/>
  <c r="S55" i="363"/>
  <c r="L55" i="363"/>
  <c r="H1" i="363" s="1"/>
  <c r="J55" i="363"/>
  <c r="K55" i="363" s="1"/>
  <c r="I55" i="363"/>
  <c r="AA41" i="363"/>
  <c r="O41" i="363"/>
  <c r="N41" i="363"/>
  <c r="P41" i="363" s="1"/>
  <c r="M41" i="363"/>
  <c r="AB41" i="363" s="1"/>
  <c r="K41" i="363"/>
  <c r="Q41" i="363" s="1"/>
  <c r="G41" i="363"/>
  <c r="AA40" i="363"/>
  <c r="Q40" i="363"/>
  <c r="O40" i="363"/>
  <c r="N40" i="363"/>
  <c r="P40" i="363" s="1"/>
  <c r="M40" i="363"/>
  <c r="AB40" i="363" s="1"/>
  <c r="K40" i="363"/>
  <c r="G40" i="363"/>
  <c r="AA39" i="363"/>
  <c r="O39" i="363"/>
  <c r="N39" i="363"/>
  <c r="Q39" i="363" s="1"/>
  <c r="M39" i="363"/>
  <c r="M55" i="363" s="1"/>
  <c r="K39" i="363"/>
  <c r="G39" i="363"/>
  <c r="T38" i="363"/>
  <c r="S38" i="363"/>
  <c r="O38" i="363"/>
  <c r="M38" i="363"/>
  <c r="N38" i="363" s="1"/>
  <c r="L38" i="363"/>
  <c r="J38" i="363"/>
  <c r="K38" i="363" s="1"/>
  <c r="I38" i="363"/>
  <c r="AA23" i="363"/>
  <c r="Q23" i="363"/>
  <c r="O23" i="363"/>
  <c r="N23" i="363"/>
  <c r="P23" i="363" s="1"/>
  <c r="M23" i="363"/>
  <c r="AB23" i="363" s="1"/>
  <c r="K23" i="363"/>
  <c r="G23" i="363"/>
  <c r="O22" i="363"/>
  <c r="M22" i="363"/>
  <c r="N22" i="363" s="1"/>
  <c r="K22" i="363"/>
  <c r="G22" i="363"/>
  <c r="T21" i="363"/>
  <c r="S21" i="363"/>
  <c r="O21" i="363"/>
  <c r="M21" i="363"/>
  <c r="N21" i="363" s="1"/>
  <c r="L21" i="363"/>
  <c r="J21" i="363"/>
  <c r="K21" i="363" s="1"/>
  <c r="I21" i="363"/>
  <c r="AA7" i="363"/>
  <c r="O7" i="363"/>
  <c r="N7" i="363"/>
  <c r="Q7" i="363" s="1"/>
  <c r="M7" i="363"/>
  <c r="AB7" i="363" s="1"/>
  <c r="K7" i="363"/>
  <c r="G7" i="363"/>
  <c r="AA6" i="363"/>
  <c r="Q6" i="363"/>
  <c r="O6" i="363"/>
  <c r="N6" i="363"/>
  <c r="P6" i="363" s="1"/>
  <c r="M6" i="363"/>
  <c r="AB6" i="363" s="1"/>
  <c r="K6" i="363"/>
  <c r="G6" i="363"/>
  <c r="AB5" i="363"/>
  <c r="AA5" i="363"/>
  <c r="Q5" i="363"/>
  <c r="P5" i="363"/>
  <c r="O5" i="363"/>
  <c r="N5" i="363"/>
  <c r="M5" i="363"/>
  <c r="K5" i="363"/>
  <c r="G5" i="363"/>
  <c r="F1" i="363" s="1"/>
  <c r="H2" i="363"/>
  <c r="D1" i="363"/>
  <c r="F3" i="362" s="1"/>
  <c r="X29" i="362"/>
  <c r="W29" i="362"/>
  <c r="V29" i="362"/>
  <c r="T29" i="362"/>
  <c r="S29" i="362"/>
  <c r="P29" i="362"/>
  <c r="O29" i="362"/>
  <c r="K8" i="362" s="1"/>
  <c r="N29" i="362"/>
  <c r="M29" i="362"/>
  <c r="J29" i="362"/>
  <c r="H29" i="362"/>
  <c r="G29" i="362"/>
  <c r="D29" i="362"/>
  <c r="O15" i="362"/>
  <c r="M15" i="362"/>
  <c r="K15" i="362"/>
  <c r="I15" i="362"/>
  <c r="H15" i="362"/>
  <c r="G15" i="362"/>
  <c r="F15" i="362"/>
  <c r="E15" i="362"/>
  <c r="D15" i="362"/>
  <c r="G8" i="362" s="1"/>
  <c r="M8" i="362"/>
  <c r="I8" i="362"/>
  <c r="F8" i="362"/>
  <c r="M7" i="362"/>
  <c r="K7" i="362"/>
  <c r="I7" i="362"/>
  <c r="G7" i="362"/>
  <c r="F7" i="362"/>
  <c r="E7" i="362"/>
  <c r="M6" i="362"/>
  <c r="K6" i="362"/>
  <c r="I6" i="362"/>
  <c r="G6" i="362"/>
  <c r="F6" i="362"/>
  <c r="E6" i="362"/>
  <c r="T157" i="361"/>
  <c r="S157" i="361"/>
  <c r="M157" i="361"/>
  <c r="AB157" i="361" s="1"/>
  <c r="AC141" i="361" s="1"/>
  <c r="L157" i="361"/>
  <c r="J157" i="361"/>
  <c r="K157" i="361" s="1"/>
  <c r="I157" i="361"/>
  <c r="O157" i="361" s="1"/>
  <c r="AA143" i="361"/>
  <c r="O143" i="361"/>
  <c r="N143" i="361"/>
  <c r="Q143" i="361" s="1"/>
  <c r="M143" i="361"/>
  <c r="AB143" i="361" s="1"/>
  <c r="K143" i="361"/>
  <c r="G143" i="361"/>
  <c r="AB142" i="361"/>
  <c r="AA142" i="361"/>
  <c r="O142" i="361"/>
  <c r="M142" i="361"/>
  <c r="N142" i="361" s="1"/>
  <c r="K142" i="361"/>
  <c r="G142" i="361"/>
  <c r="AB141" i="361"/>
  <c r="AA141" i="361"/>
  <c r="Q141" i="361"/>
  <c r="P141" i="361"/>
  <c r="O141" i="361"/>
  <c r="N141" i="361"/>
  <c r="M141" i="361"/>
  <c r="K141" i="361"/>
  <c r="G141" i="361"/>
  <c r="T140" i="361"/>
  <c r="S140" i="361"/>
  <c r="L140" i="361"/>
  <c r="J140" i="361"/>
  <c r="K140" i="361" s="1"/>
  <c r="I140" i="361"/>
  <c r="O140" i="361" s="1"/>
  <c r="AA126" i="361"/>
  <c r="O126" i="361"/>
  <c r="N126" i="361"/>
  <c r="Q126" i="361" s="1"/>
  <c r="M126" i="361"/>
  <c r="AB126" i="361" s="1"/>
  <c r="K126" i="361"/>
  <c r="G126" i="361"/>
  <c r="O125" i="361"/>
  <c r="N125" i="361"/>
  <c r="P125" i="361" s="1"/>
  <c r="M125" i="361"/>
  <c r="AB125" i="361" s="1"/>
  <c r="K125" i="361"/>
  <c r="Q125" i="361" s="1"/>
  <c r="G125" i="361"/>
  <c r="P124" i="361"/>
  <c r="O124" i="361"/>
  <c r="N124" i="361"/>
  <c r="Q124" i="361" s="1"/>
  <c r="M124" i="361"/>
  <c r="M140" i="361" s="1"/>
  <c r="K124" i="361"/>
  <c r="G124" i="361"/>
  <c r="T123" i="361"/>
  <c r="S123" i="361"/>
  <c r="M123" i="361"/>
  <c r="AA123" i="361" s="1"/>
  <c r="L123" i="361"/>
  <c r="J123" i="361"/>
  <c r="AB123" i="361" s="1"/>
  <c r="AC107" i="361" s="1"/>
  <c r="I123" i="361"/>
  <c r="O123" i="361" s="1"/>
  <c r="AA111" i="361"/>
  <c r="O111" i="361"/>
  <c r="N111" i="361"/>
  <c r="Q111" i="361" s="1"/>
  <c r="M111" i="361"/>
  <c r="AB111" i="361" s="1"/>
  <c r="K111" i="361"/>
  <c r="G111" i="361"/>
  <c r="AB110" i="361"/>
  <c r="AA110" i="361"/>
  <c r="Q110" i="361"/>
  <c r="O110" i="361"/>
  <c r="N110" i="361"/>
  <c r="P110" i="361" s="1"/>
  <c r="M110" i="361"/>
  <c r="K110" i="361"/>
  <c r="G110" i="361"/>
  <c r="AA109" i="361"/>
  <c r="O109" i="361"/>
  <c r="N109" i="361"/>
  <c r="Q109" i="361" s="1"/>
  <c r="M109" i="361"/>
  <c r="AB109" i="361" s="1"/>
  <c r="K109" i="361"/>
  <c r="G109" i="361"/>
  <c r="O108" i="361"/>
  <c r="N108" i="361"/>
  <c r="P108" i="361" s="1"/>
  <c r="M108" i="361"/>
  <c r="AB108" i="361" s="1"/>
  <c r="K108" i="361"/>
  <c r="Q108" i="361" s="1"/>
  <c r="G108" i="361"/>
  <c r="P107" i="361"/>
  <c r="O107" i="361"/>
  <c r="N107" i="361"/>
  <c r="Q107" i="361" s="1"/>
  <c r="M107" i="361"/>
  <c r="AB107" i="361" s="1"/>
  <c r="K107" i="361"/>
  <c r="G107" i="361"/>
  <c r="T106" i="361"/>
  <c r="S106" i="361"/>
  <c r="M106" i="361"/>
  <c r="AA106" i="361" s="1"/>
  <c r="L106" i="361"/>
  <c r="J106" i="361"/>
  <c r="AB106" i="361" s="1"/>
  <c r="AC90" i="361" s="1"/>
  <c r="I106" i="361"/>
  <c r="O106" i="361" s="1"/>
  <c r="AA94" i="361"/>
  <c r="O94" i="361"/>
  <c r="N94" i="361"/>
  <c r="Q94" i="361" s="1"/>
  <c r="M94" i="361"/>
  <c r="AB94" i="361" s="1"/>
  <c r="K94" i="361"/>
  <c r="G94" i="361"/>
  <c r="AB93" i="361"/>
  <c r="AA93" i="361"/>
  <c r="Q93" i="361"/>
  <c r="O93" i="361"/>
  <c r="N93" i="361"/>
  <c r="P93" i="361" s="1"/>
  <c r="M93" i="361"/>
  <c r="K93" i="361"/>
  <c r="G93" i="361"/>
  <c r="AA92" i="361"/>
  <c r="O92" i="361"/>
  <c r="N92" i="361"/>
  <c r="Q92" i="361" s="1"/>
  <c r="M92" i="361"/>
  <c r="AB92" i="361" s="1"/>
  <c r="K92" i="361"/>
  <c r="G92" i="361"/>
  <c r="O91" i="361"/>
  <c r="N91" i="361"/>
  <c r="P91" i="361" s="1"/>
  <c r="M91" i="361"/>
  <c r="AB91" i="361" s="1"/>
  <c r="K91" i="361"/>
  <c r="Q91" i="361" s="1"/>
  <c r="G91" i="361"/>
  <c r="P90" i="361"/>
  <c r="O90" i="361"/>
  <c r="N90" i="361"/>
  <c r="Q90" i="361" s="1"/>
  <c r="M90" i="361"/>
  <c r="AB90" i="361" s="1"/>
  <c r="K90" i="361"/>
  <c r="G90" i="361"/>
  <c r="T89" i="361"/>
  <c r="S89" i="361"/>
  <c r="L89" i="361"/>
  <c r="J89" i="361"/>
  <c r="K89" i="361" s="1"/>
  <c r="I89" i="361"/>
  <c r="O89" i="361" s="1"/>
  <c r="AA80" i="361"/>
  <c r="O80" i="361"/>
  <c r="N80" i="361"/>
  <c r="Q80" i="361" s="1"/>
  <c r="M80" i="361"/>
  <c r="AB80" i="361" s="1"/>
  <c r="K80" i="361"/>
  <c r="G80" i="361"/>
  <c r="AB79" i="361"/>
  <c r="AA79" i="361"/>
  <c r="Q79" i="361"/>
  <c r="O79" i="361"/>
  <c r="N79" i="361"/>
  <c r="P79" i="361" s="1"/>
  <c r="M79" i="361"/>
  <c r="K79" i="361"/>
  <c r="G79" i="361"/>
  <c r="AA78" i="361"/>
  <c r="O78" i="361"/>
  <c r="N78" i="361"/>
  <c r="Q78" i="361" s="1"/>
  <c r="M78" i="361"/>
  <c r="AB78" i="361" s="1"/>
  <c r="K78" i="361"/>
  <c r="G78" i="361"/>
  <c r="O77" i="361"/>
  <c r="N77" i="361"/>
  <c r="P77" i="361" s="1"/>
  <c r="M77" i="361"/>
  <c r="AB77" i="361" s="1"/>
  <c r="K77" i="361"/>
  <c r="Q77" i="361" s="1"/>
  <c r="G77" i="361"/>
  <c r="AA76" i="361"/>
  <c r="O76" i="361"/>
  <c r="N76" i="361"/>
  <c r="Q76" i="361" s="1"/>
  <c r="M76" i="361"/>
  <c r="AB76" i="361" s="1"/>
  <c r="K76" i="361"/>
  <c r="G76" i="361"/>
  <c r="AB75" i="361"/>
  <c r="AA75" i="361"/>
  <c r="Q75" i="361"/>
  <c r="O75" i="361"/>
  <c r="N75" i="361"/>
  <c r="P75" i="361" s="1"/>
  <c r="M75" i="361"/>
  <c r="K75" i="361"/>
  <c r="G75" i="361"/>
  <c r="AA74" i="361"/>
  <c r="O74" i="361"/>
  <c r="N74" i="361"/>
  <c r="Q74" i="361" s="1"/>
  <c r="M74" i="361"/>
  <c r="AB74" i="361" s="1"/>
  <c r="K74" i="361"/>
  <c r="G74" i="361"/>
  <c r="O73" i="361"/>
  <c r="N73" i="361"/>
  <c r="Q73" i="361" s="1"/>
  <c r="M73" i="361"/>
  <c r="AB73" i="361" s="1"/>
  <c r="K73" i="361"/>
  <c r="G73" i="361"/>
  <c r="T72" i="361"/>
  <c r="S72" i="361"/>
  <c r="M72" i="361"/>
  <c r="AB72" i="361" s="1"/>
  <c r="AC56" i="361" s="1"/>
  <c r="L72" i="361"/>
  <c r="H1" i="361" s="1"/>
  <c r="J72" i="361"/>
  <c r="K72" i="361" s="1"/>
  <c r="I72" i="361"/>
  <c r="AA59" i="361"/>
  <c r="O59" i="361"/>
  <c r="N59" i="361"/>
  <c r="P59" i="361" s="1"/>
  <c r="M59" i="361"/>
  <c r="AB59" i="361" s="1"/>
  <c r="K59" i="361"/>
  <c r="Q59" i="361" s="1"/>
  <c r="G59" i="361"/>
  <c r="AA58" i="361"/>
  <c r="O58" i="361"/>
  <c r="N58" i="361"/>
  <c r="Q58" i="361" s="1"/>
  <c r="M58" i="361"/>
  <c r="AB58" i="361" s="1"/>
  <c r="K58" i="361"/>
  <c r="G58" i="361"/>
  <c r="AB57" i="361"/>
  <c r="AA57" i="361"/>
  <c r="Q57" i="361"/>
  <c r="O57" i="361"/>
  <c r="N57" i="361"/>
  <c r="P57" i="361" s="1"/>
  <c r="M57" i="361"/>
  <c r="K57" i="361"/>
  <c r="G57" i="361"/>
  <c r="AB56" i="361"/>
  <c r="AA56" i="361"/>
  <c r="Q56" i="361"/>
  <c r="P56" i="361"/>
  <c r="O56" i="361"/>
  <c r="N56" i="361"/>
  <c r="M56" i="361"/>
  <c r="K56" i="361"/>
  <c r="G56" i="361"/>
  <c r="AB55" i="361"/>
  <c r="AC39" i="361" s="1"/>
  <c r="T55" i="361"/>
  <c r="S55" i="361"/>
  <c r="O55" i="361"/>
  <c r="M55" i="361"/>
  <c r="N55" i="361" s="1"/>
  <c r="L55" i="361"/>
  <c r="J55" i="361"/>
  <c r="K55" i="361" s="1"/>
  <c r="I55" i="361"/>
  <c r="AA43" i="361"/>
  <c r="O43" i="361"/>
  <c r="N43" i="361"/>
  <c r="Q43" i="361" s="1"/>
  <c r="M43" i="361"/>
  <c r="AB43" i="361" s="1"/>
  <c r="K43" i="361"/>
  <c r="G43" i="361"/>
  <c r="AA42" i="361"/>
  <c r="O42" i="361"/>
  <c r="N42" i="361"/>
  <c r="P42" i="361" s="1"/>
  <c r="M42" i="361"/>
  <c r="AB42" i="361" s="1"/>
  <c r="K42" i="361"/>
  <c r="Q42" i="361" s="1"/>
  <c r="G42" i="361"/>
  <c r="AA41" i="361"/>
  <c r="O41" i="361"/>
  <c r="N41" i="361"/>
  <c r="Q41" i="361" s="1"/>
  <c r="M41" i="361"/>
  <c r="AB41" i="361" s="1"/>
  <c r="K41" i="361"/>
  <c r="G41" i="361"/>
  <c r="AA40" i="361"/>
  <c r="Q40" i="361"/>
  <c r="O40" i="361"/>
  <c r="N40" i="361"/>
  <c r="P40" i="361" s="1"/>
  <c r="M40" i="361"/>
  <c r="AB40" i="361" s="1"/>
  <c r="K40" i="361"/>
  <c r="G40" i="361"/>
  <c r="AB39" i="361"/>
  <c r="AA39" i="361"/>
  <c r="Q39" i="361"/>
  <c r="P39" i="361"/>
  <c r="O39" i="361"/>
  <c r="N39" i="361"/>
  <c r="M39" i="361"/>
  <c r="K39" i="361"/>
  <c r="G39" i="361"/>
  <c r="T38" i="361"/>
  <c r="S38" i="361"/>
  <c r="O38" i="361"/>
  <c r="L38" i="361"/>
  <c r="J38" i="361"/>
  <c r="K38" i="361" s="1"/>
  <c r="I38" i="361"/>
  <c r="AQ29" i="361"/>
  <c r="AB27" i="361"/>
  <c r="O27" i="361"/>
  <c r="M27" i="361"/>
  <c r="N27" i="361" s="1"/>
  <c r="K27" i="361"/>
  <c r="G27" i="361"/>
  <c r="O26" i="361"/>
  <c r="M26" i="361"/>
  <c r="AA26" i="361" s="1"/>
  <c r="K26" i="361"/>
  <c r="G26" i="361"/>
  <c r="O25" i="361"/>
  <c r="M25" i="361"/>
  <c r="AB25" i="361" s="1"/>
  <c r="K25" i="361"/>
  <c r="G25" i="361"/>
  <c r="AB24" i="361"/>
  <c r="AA24" i="361"/>
  <c r="O24" i="361"/>
  <c r="M24" i="361"/>
  <c r="N24" i="361" s="1"/>
  <c r="K24" i="361"/>
  <c r="G24" i="361"/>
  <c r="AB23" i="361"/>
  <c r="O23" i="361"/>
  <c r="M23" i="361"/>
  <c r="N23" i="361" s="1"/>
  <c r="K23" i="361"/>
  <c r="G23" i="361"/>
  <c r="AB22" i="361"/>
  <c r="O22" i="361"/>
  <c r="N22" i="361"/>
  <c r="Q22" i="361" s="1"/>
  <c r="M22" i="361"/>
  <c r="AA22" i="361" s="1"/>
  <c r="K22" i="361"/>
  <c r="G22" i="361"/>
  <c r="T21" i="361"/>
  <c r="S21" i="361"/>
  <c r="M21" i="361"/>
  <c r="AB21" i="361" s="1"/>
  <c r="AC5" i="361" s="1"/>
  <c r="L21" i="361"/>
  <c r="O21" i="361" s="1"/>
  <c r="K21" i="361"/>
  <c r="J21" i="361"/>
  <c r="I21" i="361"/>
  <c r="O6" i="361"/>
  <c r="M6" i="361"/>
  <c r="AA6" i="361" s="1"/>
  <c r="K6" i="361"/>
  <c r="G6" i="361"/>
  <c r="AB5" i="361"/>
  <c r="AA5" i="361"/>
  <c r="O5" i="361"/>
  <c r="N5" i="361"/>
  <c r="P5" i="361" s="1"/>
  <c r="M5" i="361"/>
  <c r="K5" i="361"/>
  <c r="Q5" i="361" s="1"/>
  <c r="G5" i="361"/>
  <c r="F1" i="361" s="1"/>
  <c r="F2" i="361" s="1"/>
  <c r="H2" i="361"/>
  <c r="D1" i="361"/>
  <c r="T225" i="360"/>
  <c r="S225" i="360"/>
  <c r="O225" i="360"/>
  <c r="L225" i="360"/>
  <c r="J225" i="360"/>
  <c r="K225" i="360" s="1"/>
  <c r="I225" i="360"/>
  <c r="AB213" i="360"/>
  <c r="P213" i="360"/>
  <c r="O213" i="360"/>
  <c r="N213" i="360"/>
  <c r="Q213" i="360" s="1"/>
  <c r="M213" i="360"/>
  <c r="AA213" i="360" s="1"/>
  <c r="K213" i="360"/>
  <c r="G213" i="360"/>
  <c r="O212" i="360"/>
  <c r="M212" i="360"/>
  <c r="AA212" i="360" s="1"/>
  <c r="K212" i="360"/>
  <c r="G212" i="360"/>
  <c r="O211" i="360"/>
  <c r="M211" i="360"/>
  <c r="AB211" i="360" s="1"/>
  <c r="K211" i="360"/>
  <c r="G211" i="360"/>
  <c r="AB210" i="360"/>
  <c r="AA210" i="360"/>
  <c r="O210" i="360"/>
  <c r="N210" i="360"/>
  <c r="P210" i="360" s="1"/>
  <c r="M210" i="360"/>
  <c r="K210" i="360"/>
  <c r="Q210" i="360" s="1"/>
  <c r="G210" i="360"/>
  <c r="Q209" i="360"/>
  <c r="P209" i="360"/>
  <c r="O209" i="360"/>
  <c r="N209" i="360"/>
  <c r="M209" i="360"/>
  <c r="M225" i="360" s="1"/>
  <c r="K209" i="360"/>
  <c r="G209" i="360"/>
  <c r="T208" i="360"/>
  <c r="S208" i="360"/>
  <c r="O208" i="360"/>
  <c r="L208" i="360"/>
  <c r="J208" i="360"/>
  <c r="K208" i="360" s="1"/>
  <c r="I208" i="360"/>
  <c r="AB194" i="360"/>
  <c r="AA194" i="360"/>
  <c r="P194" i="360"/>
  <c r="O194" i="360"/>
  <c r="N194" i="360"/>
  <c r="Q194" i="360" s="1"/>
  <c r="M194" i="360"/>
  <c r="K194" i="360"/>
  <c r="G194" i="360"/>
  <c r="O193" i="360"/>
  <c r="M193" i="360"/>
  <c r="M208" i="360" s="1"/>
  <c r="K193" i="360"/>
  <c r="G193" i="360"/>
  <c r="AB192" i="360"/>
  <c r="AA192" i="360"/>
  <c r="O192" i="360"/>
  <c r="N192" i="360"/>
  <c r="P192" i="360" s="1"/>
  <c r="M192" i="360"/>
  <c r="K192" i="360"/>
  <c r="Q192" i="360" s="1"/>
  <c r="G192" i="360"/>
  <c r="T191" i="360"/>
  <c r="S191" i="360"/>
  <c r="L191" i="360"/>
  <c r="J191" i="360"/>
  <c r="K191" i="360" s="1"/>
  <c r="I191" i="360"/>
  <c r="O191" i="360" s="1"/>
  <c r="O177" i="360"/>
  <c r="M177" i="360"/>
  <c r="AB177" i="360" s="1"/>
  <c r="K177" i="360"/>
  <c r="G177" i="360"/>
  <c r="AB176" i="360"/>
  <c r="AA176" i="360"/>
  <c r="O176" i="360"/>
  <c r="N176" i="360"/>
  <c r="P176" i="360" s="1"/>
  <c r="M176" i="360"/>
  <c r="K176" i="360"/>
  <c r="Q176" i="360" s="1"/>
  <c r="G176" i="360"/>
  <c r="Q175" i="360"/>
  <c r="O175" i="360"/>
  <c r="N175" i="360"/>
  <c r="P175" i="360" s="1"/>
  <c r="M175" i="360"/>
  <c r="M191" i="360" s="1"/>
  <c r="K175" i="360"/>
  <c r="G175" i="360"/>
  <c r="T174" i="360"/>
  <c r="S174" i="360"/>
  <c r="L174" i="360"/>
  <c r="O174" i="360" s="1"/>
  <c r="J174" i="360"/>
  <c r="K174" i="360" s="1"/>
  <c r="I174" i="360"/>
  <c r="AB161" i="360"/>
  <c r="AA161" i="360"/>
  <c r="P161" i="360"/>
  <c r="O161" i="360"/>
  <c r="N161" i="360"/>
  <c r="Q161" i="360" s="1"/>
  <c r="M161" i="360"/>
  <c r="K161" i="360"/>
  <c r="G161" i="360"/>
  <c r="O160" i="360"/>
  <c r="M160" i="360"/>
  <c r="AA160" i="360" s="1"/>
  <c r="K160" i="360"/>
  <c r="G160" i="360"/>
  <c r="O159" i="360"/>
  <c r="M159" i="360"/>
  <c r="AB159" i="360" s="1"/>
  <c r="K159" i="360"/>
  <c r="G159" i="360"/>
  <c r="AB158" i="360"/>
  <c r="AA158" i="360"/>
  <c r="O158" i="360"/>
  <c r="N158" i="360"/>
  <c r="Q158" i="360" s="1"/>
  <c r="M158" i="360"/>
  <c r="M174" i="360" s="1"/>
  <c r="K158" i="360"/>
  <c r="G158" i="360"/>
  <c r="AA157" i="360"/>
  <c r="T157" i="360"/>
  <c r="S157" i="360"/>
  <c r="M157" i="360"/>
  <c r="N157" i="360" s="1"/>
  <c r="L157" i="360"/>
  <c r="O157" i="360" s="1"/>
  <c r="K157" i="360"/>
  <c r="J157" i="360"/>
  <c r="I157" i="360"/>
  <c r="AB141" i="360"/>
  <c r="O141" i="360"/>
  <c r="N141" i="360"/>
  <c r="Q141" i="360" s="1"/>
  <c r="M141" i="360"/>
  <c r="AA141" i="360" s="1"/>
  <c r="K141" i="360"/>
  <c r="G141" i="360"/>
  <c r="T140" i="360"/>
  <c r="S140" i="360"/>
  <c r="L140" i="360"/>
  <c r="O140" i="360" s="1"/>
  <c r="K140" i="360"/>
  <c r="J140" i="360"/>
  <c r="I140" i="360"/>
  <c r="AB127" i="360"/>
  <c r="AA127" i="360"/>
  <c r="O127" i="360"/>
  <c r="N127" i="360"/>
  <c r="P127" i="360" s="1"/>
  <c r="M127" i="360"/>
  <c r="K127" i="360"/>
  <c r="Q127" i="360" s="1"/>
  <c r="G127" i="360"/>
  <c r="AB126" i="360"/>
  <c r="AA126" i="360"/>
  <c r="P126" i="360"/>
  <c r="O126" i="360"/>
  <c r="N126" i="360"/>
  <c r="Q126" i="360" s="1"/>
  <c r="M126" i="360"/>
  <c r="K126" i="360"/>
  <c r="G126" i="360"/>
  <c r="O125" i="360"/>
  <c r="M125" i="360"/>
  <c r="M140" i="360" s="1"/>
  <c r="K125" i="360"/>
  <c r="G125" i="360"/>
  <c r="AB124" i="360"/>
  <c r="O124" i="360"/>
  <c r="N124" i="360"/>
  <c r="P124" i="360" s="1"/>
  <c r="M124" i="360"/>
  <c r="AA124" i="360" s="1"/>
  <c r="K124" i="360"/>
  <c r="Q124" i="360" s="1"/>
  <c r="G124" i="360"/>
  <c r="T123" i="360"/>
  <c r="S123" i="360"/>
  <c r="L123" i="360"/>
  <c r="J123" i="360"/>
  <c r="K123" i="360" s="1"/>
  <c r="I123" i="360"/>
  <c r="O123" i="360" s="1"/>
  <c r="O110" i="360"/>
  <c r="M110" i="360"/>
  <c r="AB110" i="360" s="1"/>
  <c r="K110" i="360"/>
  <c r="G110" i="360"/>
  <c r="AB109" i="360"/>
  <c r="AA109" i="360"/>
  <c r="O109" i="360"/>
  <c r="M109" i="360"/>
  <c r="N109" i="360" s="1"/>
  <c r="K109" i="360"/>
  <c r="G109" i="360"/>
  <c r="AB108" i="360"/>
  <c r="AA108" i="360"/>
  <c r="P108" i="360"/>
  <c r="O108" i="360"/>
  <c r="N108" i="360"/>
  <c r="Q108" i="360" s="1"/>
  <c r="M108" i="360"/>
  <c r="K108" i="360"/>
  <c r="G108" i="360"/>
  <c r="AB107" i="360"/>
  <c r="O107" i="360"/>
  <c r="N107" i="360"/>
  <c r="Q107" i="360" s="1"/>
  <c r="M107" i="360"/>
  <c r="AA107" i="360" s="1"/>
  <c r="K107" i="360"/>
  <c r="G107" i="360"/>
  <c r="T106" i="360"/>
  <c r="S106" i="360"/>
  <c r="M106" i="360"/>
  <c r="AB106" i="360" s="1"/>
  <c r="AC90" i="360" s="1"/>
  <c r="L106" i="360"/>
  <c r="O106" i="360" s="1"/>
  <c r="J106" i="360"/>
  <c r="K106" i="360" s="1"/>
  <c r="I106" i="360"/>
  <c r="O92" i="360"/>
  <c r="M92" i="360"/>
  <c r="AB92" i="360" s="1"/>
  <c r="K92" i="360"/>
  <c r="G92" i="360"/>
  <c r="O91" i="360"/>
  <c r="M91" i="360"/>
  <c r="AB91" i="360" s="1"/>
  <c r="K91" i="360"/>
  <c r="G91" i="360"/>
  <c r="AB90" i="360"/>
  <c r="AA90" i="360"/>
  <c r="O90" i="360"/>
  <c r="N90" i="360"/>
  <c r="Q90" i="360" s="1"/>
  <c r="M90" i="360"/>
  <c r="K90" i="360"/>
  <c r="G90" i="360"/>
  <c r="T89" i="360"/>
  <c r="S89" i="360"/>
  <c r="L89" i="360"/>
  <c r="O89" i="360" s="1"/>
  <c r="K89" i="360"/>
  <c r="J89" i="360"/>
  <c r="I89" i="360"/>
  <c r="AB77" i="360"/>
  <c r="AA77" i="360"/>
  <c r="O77" i="360"/>
  <c r="N77" i="360"/>
  <c r="P77" i="360" s="1"/>
  <c r="M77" i="360"/>
  <c r="K77" i="360"/>
  <c r="Q77" i="360" s="1"/>
  <c r="G77" i="360"/>
  <c r="AB76" i="360"/>
  <c r="AA76" i="360"/>
  <c r="P76" i="360"/>
  <c r="O76" i="360"/>
  <c r="N76" i="360"/>
  <c r="Q76" i="360" s="1"/>
  <c r="M76" i="360"/>
  <c r="K76" i="360"/>
  <c r="G76" i="360"/>
  <c r="O75" i="360"/>
  <c r="M75" i="360"/>
  <c r="AA75" i="360" s="1"/>
  <c r="K75" i="360"/>
  <c r="G75" i="360"/>
  <c r="O74" i="360"/>
  <c r="M74" i="360"/>
  <c r="AB74" i="360" s="1"/>
  <c r="K74" i="360"/>
  <c r="G74" i="360"/>
  <c r="AB73" i="360"/>
  <c r="O73" i="360"/>
  <c r="N73" i="360"/>
  <c r="Q73" i="360" s="1"/>
  <c r="M73" i="360"/>
  <c r="AA73" i="360" s="1"/>
  <c r="K73" i="360"/>
  <c r="G73" i="360"/>
  <c r="AA72" i="360"/>
  <c r="T72" i="360"/>
  <c r="S72" i="360"/>
  <c r="M72" i="360"/>
  <c r="N72" i="360" s="1"/>
  <c r="L72" i="360"/>
  <c r="O72" i="360" s="1"/>
  <c r="J72" i="360"/>
  <c r="K72" i="360" s="1"/>
  <c r="I72" i="360"/>
  <c r="AB56" i="360"/>
  <c r="O56" i="360"/>
  <c r="N56" i="360"/>
  <c r="Q56" i="360" s="1"/>
  <c r="M56" i="360"/>
  <c r="AA56" i="360" s="1"/>
  <c r="K56" i="360"/>
  <c r="G56" i="360"/>
  <c r="AA55" i="360"/>
  <c r="T55" i="360"/>
  <c r="S55" i="360"/>
  <c r="M55" i="360"/>
  <c r="N55" i="360" s="1"/>
  <c r="L55" i="360"/>
  <c r="O55" i="360" s="1"/>
  <c r="J55" i="360"/>
  <c r="K55" i="360" s="1"/>
  <c r="I55" i="360"/>
  <c r="AB41" i="360"/>
  <c r="AA41" i="360"/>
  <c r="O41" i="360"/>
  <c r="M41" i="360"/>
  <c r="N41" i="360" s="1"/>
  <c r="K41" i="360"/>
  <c r="G41" i="360"/>
  <c r="AB40" i="360"/>
  <c r="AA40" i="360"/>
  <c r="Q40" i="360"/>
  <c r="P40" i="360"/>
  <c r="O40" i="360"/>
  <c r="N40" i="360"/>
  <c r="M40" i="360"/>
  <c r="K40" i="360"/>
  <c r="G40" i="360"/>
  <c r="AB39" i="360"/>
  <c r="AA39" i="360"/>
  <c r="O39" i="360"/>
  <c r="N39" i="360"/>
  <c r="Q39" i="360" s="1"/>
  <c r="M39" i="360"/>
  <c r="K39" i="360"/>
  <c r="G39" i="360"/>
  <c r="T38" i="360"/>
  <c r="S38" i="360"/>
  <c r="O38" i="360"/>
  <c r="M38" i="360"/>
  <c r="AB38" i="360" s="1"/>
  <c r="AC22" i="360" s="1"/>
  <c r="L38" i="360"/>
  <c r="J38" i="360"/>
  <c r="K38" i="360" s="1"/>
  <c r="I38" i="360"/>
  <c r="O23" i="360"/>
  <c r="M23" i="360"/>
  <c r="AB23" i="360" s="1"/>
  <c r="K23" i="360"/>
  <c r="G23" i="360"/>
  <c r="O22" i="360"/>
  <c r="M22" i="360"/>
  <c r="AB22" i="360" s="1"/>
  <c r="K22" i="360"/>
  <c r="G22" i="360"/>
  <c r="F1" i="360" s="1"/>
  <c r="T21" i="360"/>
  <c r="S21" i="360"/>
  <c r="L21" i="360"/>
  <c r="O21" i="360" s="1"/>
  <c r="J21" i="360"/>
  <c r="K21" i="360" s="1"/>
  <c r="I21" i="360"/>
  <c r="O7" i="360"/>
  <c r="M7" i="360"/>
  <c r="AB7" i="360" s="1"/>
  <c r="K7" i="360"/>
  <c r="G7" i="360"/>
  <c r="AB6" i="360"/>
  <c r="AA6" i="360"/>
  <c r="O6" i="360"/>
  <c r="N6" i="360"/>
  <c r="P6" i="360" s="1"/>
  <c r="M6" i="360"/>
  <c r="K6" i="360"/>
  <c r="Q6" i="360" s="1"/>
  <c r="G6" i="360"/>
  <c r="AB5" i="360"/>
  <c r="AA5" i="360"/>
  <c r="Q5" i="360"/>
  <c r="O5" i="360"/>
  <c r="N5" i="360"/>
  <c r="P5" i="360" s="1"/>
  <c r="M5" i="360"/>
  <c r="K5" i="360"/>
  <c r="G5" i="360"/>
  <c r="H2" i="360"/>
  <c r="H1" i="360"/>
  <c r="D1" i="360"/>
  <c r="F3" i="359" s="1"/>
  <c r="X29" i="359"/>
  <c r="W29" i="359"/>
  <c r="V29" i="359"/>
  <c r="T29" i="359"/>
  <c r="S29" i="359"/>
  <c r="P29" i="359"/>
  <c r="O29" i="359"/>
  <c r="N29" i="359"/>
  <c r="M29" i="359"/>
  <c r="J29" i="359"/>
  <c r="H29" i="359"/>
  <c r="G29" i="359"/>
  <c r="D29" i="359"/>
  <c r="O15" i="359"/>
  <c r="N15" i="359"/>
  <c r="K15" i="359"/>
  <c r="I15" i="359"/>
  <c r="H15" i="359"/>
  <c r="G15" i="359"/>
  <c r="F15" i="359"/>
  <c r="E15" i="359"/>
  <c r="D15" i="359"/>
  <c r="G8" i="359" s="1"/>
  <c r="M8" i="359"/>
  <c r="K8" i="359"/>
  <c r="I8" i="359"/>
  <c r="F8" i="359"/>
  <c r="M7" i="359"/>
  <c r="K7" i="359"/>
  <c r="I7" i="359"/>
  <c r="G7" i="359"/>
  <c r="F7" i="359"/>
  <c r="E7" i="359"/>
  <c r="M6" i="359"/>
  <c r="K6" i="359"/>
  <c r="I6" i="359"/>
  <c r="G6" i="359"/>
  <c r="F6" i="359"/>
  <c r="E6" i="359"/>
  <c r="Q58" i="367" l="1"/>
  <c r="P58" i="367"/>
  <c r="Q142" i="367"/>
  <c r="P142" i="367"/>
  <c r="Q40" i="367"/>
  <c r="P40" i="367"/>
  <c r="Q110" i="367"/>
  <c r="P110" i="367"/>
  <c r="N21" i="366"/>
  <c r="AB21" i="366"/>
  <c r="AC5" i="366" s="1"/>
  <c r="AA21" i="366"/>
  <c r="Q160" i="366"/>
  <c r="P160" i="366"/>
  <c r="Q177" i="366"/>
  <c r="P177" i="366"/>
  <c r="Q210" i="366"/>
  <c r="P210" i="366"/>
  <c r="Q214" i="366"/>
  <c r="P214" i="366"/>
  <c r="Q93" i="367"/>
  <c r="P93" i="367"/>
  <c r="N140" i="367"/>
  <c r="AB140" i="367"/>
  <c r="AC124" i="367" s="1"/>
  <c r="AA140" i="367"/>
  <c r="N38" i="367"/>
  <c r="AB38" i="367"/>
  <c r="AC22" i="367" s="1"/>
  <c r="AA38" i="367"/>
  <c r="Q26" i="367"/>
  <c r="P26" i="367"/>
  <c r="Q92" i="366"/>
  <c r="P92" i="366"/>
  <c r="N123" i="366"/>
  <c r="AB123" i="366"/>
  <c r="AC107" i="366" s="1"/>
  <c r="AA123" i="366"/>
  <c r="Q125" i="366"/>
  <c r="P125" i="366"/>
  <c r="Q7" i="367"/>
  <c r="P7" i="367"/>
  <c r="Q80" i="367"/>
  <c r="P80" i="367"/>
  <c r="N208" i="366"/>
  <c r="AB208" i="366"/>
  <c r="AC192" i="366" s="1"/>
  <c r="AA208" i="366"/>
  <c r="Q76" i="367"/>
  <c r="P76" i="367"/>
  <c r="P22" i="366"/>
  <c r="Q22" i="366"/>
  <c r="Q75" i="366"/>
  <c r="P75" i="366"/>
  <c r="Q23" i="366"/>
  <c r="P23" i="366"/>
  <c r="AA23" i="366"/>
  <c r="M55" i="366"/>
  <c r="N56" i="366"/>
  <c r="M72" i="366"/>
  <c r="AA75" i="366"/>
  <c r="M89" i="366"/>
  <c r="AA92" i="366"/>
  <c r="Q124" i="366"/>
  <c r="AA125" i="366"/>
  <c r="M140" i="366"/>
  <c r="N141" i="366"/>
  <c r="M157" i="366"/>
  <c r="AA160" i="366"/>
  <c r="M174" i="366"/>
  <c r="AA177" i="366"/>
  <c r="AA210" i="366"/>
  <c r="AA214" i="366"/>
  <c r="AA7" i="367"/>
  <c r="AA26" i="367"/>
  <c r="Q39" i="367"/>
  <c r="AA40" i="367"/>
  <c r="M55" i="367"/>
  <c r="AA58" i="367"/>
  <c r="AA76" i="367"/>
  <c r="AA80" i="367"/>
  <c r="AA93" i="367"/>
  <c r="AA110" i="367"/>
  <c r="Q141" i="367"/>
  <c r="AA142" i="367"/>
  <c r="AB125" i="366"/>
  <c r="N6" i="366"/>
  <c r="AA22" i="366"/>
  <c r="N41" i="366"/>
  <c r="P73" i="366"/>
  <c r="N77" i="366"/>
  <c r="N109" i="366"/>
  <c r="N127" i="366"/>
  <c r="N162" i="366"/>
  <c r="N193" i="366"/>
  <c r="N212" i="366"/>
  <c r="N24" i="367"/>
  <c r="N42" i="367"/>
  <c r="N74" i="367"/>
  <c r="N78" i="367"/>
  <c r="N91" i="367"/>
  <c r="N108" i="367"/>
  <c r="N125" i="367"/>
  <c r="AB92" i="366"/>
  <c r="AB177" i="366"/>
  <c r="AB214" i="366"/>
  <c r="AB7" i="367"/>
  <c r="AB26" i="367"/>
  <c r="AB93" i="367"/>
  <c r="M191" i="366"/>
  <c r="M72" i="367"/>
  <c r="M89" i="367"/>
  <c r="M106" i="367"/>
  <c r="M123" i="367"/>
  <c r="M157" i="367"/>
  <c r="I3" i="365"/>
  <c r="AB160" i="366"/>
  <c r="AB210" i="366"/>
  <c r="AB23" i="366"/>
  <c r="AB40" i="367"/>
  <c r="AB76" i="367"/>
  <c r="AB80" i="367"/>
  <c r="N40" i="366"/>
  <c r="N76" i="366"/>
  <c r="N41" i="367"/>
  <c r="N59" i="367"/>
  <c r="N77" i="367"/>
  <c r="N81" i="367"/>
  <c r="N94" i="367"/>
  <c r="N111" i="367"/>
  <c r="N143" i="367"/>
  <c r="AB75" i="366"/>
  <c r="AB58" i="367"/>
  <c r="AB110" i="367"/>
  <c r="AB142" i="367"/>
  <c r="AA6" i="366"/>
  <c r="M38" i="366"/>
  <c r="M106" i="366"/>
  <c r="AA109" i="366"/>
  <c r="M225" i="366"/>
  <c r="M21" i="367"/>
  <c r="AA24" i="367"/>
  <c r="P39" i="366"/>
  <c r="P107" i="366"/>
  <c r="P22" i="367"/>
  <c r="AA73" i="367"/>
  <c r="AA90" i="367"/>
  <c r="AA107" i="367"/>
  <c r="AA124" i="367"/>
  <c r="AB192" i="366"/>
  <c r="AB124" i="367"/>
  <c r="AA143" i="367"/>
  <c r="Q27" i="364"/>
  <c r="P27" i="364"/>
  <c r="N140" i="364"/>
  <c r="AB140" i="364"/>
  <c r="AC124" i="364" s="1"/>
  <c r="AA140" i="364"/>
  <c r="Q38" i="363"/>
  <c r="R22" i="363" s="1"/>
  <c r="P38" i="363"/>
  <c r="P39" i="364"/>
  <c r="Q39" i="364"/>
  <c r="Q28" i="364"/>
  <c r="P28" i="364"/>
  <c r="N106" i="363"/>
  <c r="AB106" i="363"/>
  <c r="AC90" i="363" s="1"/>
  <c r="AA106" i="363"/>
  <c r="N21" i="364"/>
  <c r="AB21" i="364"/>
  <c r="AC5" i="364" s="1"/>
  <c r="AA21" i="364"/>
  <c r="N38" i="364"/>
  <c r="AB38" i="364"/>
  <c r="AC22" i="364" s="1"/>
  <c r="AA38" i="364"/>
  <c r="Q77" i="364"/>
  <c r="P77" i="364"/>
  <c r="P124" i="363"/>
  <c r="Q124" i="363"/>
  <c r="P22" i="363"/>
  <c r="Q22" i="363"/>
  <c r="N208" i="363"/>
  <c r="AB208" i="363"/>
  <c r="AC192" i="363" s="1"/>
  <c r="AA208" i="363"/>
  <c r="Q142" i="364"/>
  <c r="P142" i="364"/>
  <c r="Q21" i="363"/>
  <c r="R5" i="363" s="1"/>
  <c r="P21" i="363"/>
  <c r="AB55" i="363"/>
  <c r="AC39" i="363" s="1"/>
  <c r="AA55" i="363"/>
  <c r="N55" i="363"/>
  <c r="Q59" i="364"/>
  <c r="P59" i="364"/>
  <c r="F2" i="363"/>
  <c r="I3" i="362"/>
  <c r="Q123" i="363"/>
  <c r="R107" i="363" s="1"/>
  <c r="P123" i="363"/>
  <c r="Q209" i="363"/>
  <c r="P209" i="363"/>
  <c r="AB39" i="363"/>
  <c r="N56" i="363"/>
  <c r="M72" i="363"/>
  <c r="N73" i="363"/>
  <c r="M89" i="363"/>
  <c r="N90" i="363"/>
  <c r="M140" i="363"/>
  <c r="N141" i="363"/>
  <c r="M157" i="363"/>
  <c r="N158" i="363"/>
  <c r="M174" i="363"/>
  <c r="N175" i="363"/>
  <c r="N5" i="364"/>
  <c r="AB22" i="364"/>
  <c r="P58" i="364"/>
  <c r="P76" i="364"/>
  <c r="P80" i="364"/>
  <c r="P92" i="364"/>
  <c r="P109" i="364"/>
  <c r="P126" i="364"/>
  <c r="P7" i="363"/>
  <c r="AA38" i="363"/>
  <c r="P74" i="363"/>
  <c r="P91" i="363"/>
  <c r="P110" i="363"/>
  <c r="P159" i="363"/>
  <c r="P176" i="363"/>
  <c r="P194" i="363"/>
  <c r="P213" i="363"/>
  <c r="P6" i="364"/>
  <c r="P25" i="364"/>
  <c r="E8" i="362"/>
  <c r="AA22" i="363"/>
  <c r="AB38" i="363"/>
  <c r="AC22" i="363" s="1"/>
  <c r="O55" i="363"/>
  <c r="AA124" i="363"/>
  <c r="AA209" i="363"/>
  <c r="N24" i="364"/>
  <c r="AA39" i="364"/>
  <c r="N42" i="364"/>
  <c r="M55" i="364"/>
  <c r="N56" i="364"/>
  <c r="M89" i="364"/>
  <c r="N90" i="364"/>
  <c r="M106" i="364"/>
  <c r="M123" i="364"/>
  <c r="AB22" i="363"/>
  <c r="AB124" i="363"/>
  <c r="M191" i="363"/>
  <c r="AB209" i="363"/>
  <c r="AB39" i="364"/>
  <c r="P57" i="364"/>
  <c r="P75" i="364"/>
  <c r="P79" i="364"/>
  <c r="P91" i="364"/>
  <c r="N157" i="364"/>
  <c r="AA21" i="363"/>
  <c r="P77" i="363"/>
  <c r="AA123" i="363"/>
  <c r="P127" i="363"/>
  <c r="P162" i="363"/>
  <c r="P193" i="363"/>
  <c r="P212" i="363"/>
  <c r="P107" i="364"/>
  <c r="AB21" i="363"/>
  <c r="AC5" i="363" s="1"/>
  <c r="AA56" i="363"/>
  <c r="AA73" i="363"/>
  <c r="AA90" i="363"/>
  <c r="AB123" i="363"/>
  <c r="AC107" i="363" s="1"/>
  <c r="N126" i="363"/>
  <c r="AA141" i="363"/>
  <c r="AA158" i="363"/>
  <c r="N161" i="363"/>
  <c r="AA175" i="363"/>
  <c r="N178" i="363"/>
  <c r="P192" i="363"/>
  <c r="N211" i="363"/>
  <c r="AA5" i="364"/>
  <c r="N23" i="364"/>
  <c r="N41" i="364"/>
  <c r="AA57" i="364"/>
  <c r="M72" i="364"/>
  <c r="N73" i="364"/>
  <c r="AA75" i="364"/>
  <c r="AA79" i="364"/>
  <c r="AA91" i="364"/>
  <c r="AA108" i="364"/>
  <c r="AA125" i="364"/>
  <c r="AB90" i="363"/>
  <c r="M225" i="363"/>
  <c r="AB5" i="364"/>
  <c r="AA24" i="364"/>
  <c r="AA42" i="364"/>
  <c r="P74" i="364"/>
  <c r="P78" i="364"/>
  <c r="P82" i="364"/>
  <c r="P94" i="364"/>
  <c r="P111" i="364"/>
  <c r="P143" i="364"/>
  <c r="AA56" i="364"/>
  <c r="AA90" i="364"/>
  <c r="AA124" i="364"/>
  <c r="P39" i="363"/>
  <c r="P107" i="363"/>
  <c r="AB192" i="363"/>
  <c r="AA211" i="363"/>
  <c r="AA23" i="364"/>
  <c r="AA41" i="364"/>
  <c r="AA157" i="364"/>
  <c r="N174" i="360"/>
  <c r="AB174" i="360"/>
  <c r="AC158" i="360" s="1"/>
  <c r="AA174" i="360"/>
  <c r="N140" i="361"/>
  <c r="AB140" i="361"/>
  <c r="AC124" i="361" s="1"/>
  <c r="AA140" i="361"/>
  <c r="I3" i="359"/>
  <c r="F2" i="360"/>
  <c r="N225" i="360"/>
  <c r="AB225" i="360"/>
  <c r="AC209" i="360" s="1"/>
  <c r="AA225" i="360"/>
  <c r="AB191" i="360"/>
  <c r="AC175" i="360" s="1"/>
  <c r="AA191" i="360"/>
  <c r="N191" i="360"/>
  <c r="P23" i="361"/>
  <c r="Q23" i="361"/>
  <c r="Q109" i="360"/>
  <c r="P109" i="360"/>
  <c r="Q157" i="360"/>
  <c r="R141" i="360" s="1"/>
  <c r="P157" i="360"/>
  <c r="Q55" i="360"/>
  <c r="R39" i="360" s="1"/>
  <c r="P55" i="360"/>
  <c r="Q72" i="360"/>
  <c r="R56" i="360" s="1"/>
  <c r="P72" i="360"/>
  <c r="Q142" i="361"/>
  <c r="P142" i="361"/>
  <c r="N140" i="360"/>
  <c r="AA140" i="360"/>
  <c r="AB140" i="360"/>
  <c r="AC124" i="360" s="1"/>
  <c r="N208" i="360"/>
  <c r="AB208" i="360"/>
  <c r="AC192" i="360" s="1"/>
  <c r="AA208" i="360"/>
  <c r="Q24" i="361"/>
  <c r="P24" i="361"/>
  <c r="P55" i="361"/>
  <c r="Q55" i="361"/>
  <c r="R39" i="361" s="1"/>
  <c r="Q41" i="360"/>
  <c r="P41" i="360"/>
  <c r="Q27" i="361"/>
  <c r="P27" i="361"/>
  <c r="N38" i="360"/>
  <c r="N23" i="360"/>
  <c r="P39" i="360"/>
  <c r="AB55" i="360"/>
  <c r="AC39" i="360" s="1"/>
  <c r="AB72" i="360"/>
  <c r="AC56" i="360" s="1"/>
  <c r="N75" i="360"/>
  <c r="N92" i="360"/>
  <c r="P107" i="360"/>
  <c r="N125" i="360"/>
  <c r="AB157" i="360"/>
  <c r="AC141" i="360" s="1"/>
  <c r="N160" i="360"/>
  <c r="AA175" i="360"/>
  <c r="N193" i="360"/>
  <c r="AA209" i="360"/>
  <c r="N212" i="360"/>
  <c r="N6" i="361"/>
  <c r="P22" i="361"/>
  <c r="N26" i="361"/>
  <c r="P43" i="361"/>
  <c r="N72" i="361"/>
  <c r="P74" i="361"/>
  <c r="P78" i="361"/>
  <c r="P92" i="361"/>
  <c r="K106" i="361"/>
  <c r="P109" i="361"/>
  <c r="K123" i="361"/>
  <c r="P126" i="361"/>
  <c r="M21" i="360"/>
  <c r="N22" i="360"/>
  <c r="M123" i="360"/>
  <c r="AB175" i="360"/>
  <c r="AB209" i="360"/>
  <c r="AA23" i="361"/>
  <c r="AA27" i="361"/>
  <c r="O72" i="361"/>
  <c r="P73" i="361"/>
  <c r="N21" i="361"/>
  <c r="M89" i="361"/>
  <c r="N106" i="360"/>
  <c r="N7" i="360"/>
  <c r="N74" i="360"/>
  <c r="N91" i="360"/>
  <c r="N110" i="360"/>
  <c r="N159" i="360"/>
  <c r="N177" i="360"/>
  <c r="N211" i="360"/>
  <c r="N25" i="361"/>
  <c r="AA55" i="361"/>
  <c r="N106" i="361"/>
  <c r="N123" i="361"/>
  <c r="N157" i="361"/>
  <c r="AA73" i="361"/>
  <c r="AA23" i="360"/>
  <c r="AA92" i="360"/>
  <c r="AA38" i="360"/>
  <c r="AB75" i="360"/>
  <c r="AA106" i="360"/>
  <c r="AB125" i="360"/>
  <c r="AB160" i="360"/>
  <c r="AB193" i="360"/>
  <c r="AB212" i="360"/>
  <c r="AB6" i="361"/>
  <c r="AA21" i="361"/>
  <c r="AB26" i="361"/>
  <c r="AA77" i="361"/>
  <c r="AA91" i="361"/>
  <c r="AA108" i="361"/>
  <c r="AA125" i="361"/>
  <c r="M89" i="360"/>
  <c r="AA193" i="360"/>
  <c r="E8" i="359"/>
  <c r="AA22" i="360"/>
  <c r="P56" i="360"/>
  <c r="P73" i="360"/>
  <c r="P90" i="360"/>
  <c r="P141" i="360"/>
  <c r="P158" i="360"/>
  <c r="P41" i="361"/>
  <c r="P58" i="361"/>
  <c r="AA72" i="361"/>
  <c r="P76" i="361"/>
  <c r="P80" i="361"/>
  <c r="P94" i="361"/>
  <c r="P111" i="361"/>
  <c r="P143" i="361"/>
  <c r="AA7" i="360"/>
  <c r="AA74" i="360"/>
  <c r="AA91" i="360"/>
  <c r="AA110" i="360"/>
  <c r="AA159" i="360"/>
  <c r="AA177" i="360"/>
  <c r="AA211" i="360"/>
  <c r="AA25" i="361"/>
  <c r="AA90" i="361"/>
  <c r="AA107" i="361"/>
  <c r="AA124" i="361"/>
  <c r="AA125" i="360"/>
  <c r="M38" i="361"/>
  <c r="AB124" i="361"/>
  <c r="AA157" i="361"/>
  <c r="N38" i="366" l="1"/>
  <c r="AA38" i="366"/>
  <c r="AB38" i="366"/>
  <c r="AC22" i="366" s="1"/>
  <c r="Q41" i="367"/>
  <c r="P41" i="367"/>
  <c r="AB106" i="367"/>
  <c r="AC90" i="367" s="1"/>
  <c r="AA106" i="367"/>
  <c r="N106" i="367"/>
  <c r="Q91" i="367"/>
  <c r="P91" i="367"/>
  <c r="Q41" i="366"/>
  <c r="P41" i="366"/>
  <c r="Q76" i="366"/>
  <c r="P76" i="366"/>
  <c r="AB89" i="367"/>
  <c r="AC73" i="367" s="1"/>
  <c r="AA89" i="367"/>
  <c r="N89" i="367"/>
  <c r="Q78" i="367"/>
  <c r="P78" i="367"/>
  <c r="Q40" i="366"/>
  <c r="P40" i="366"/>
  <c r="D2" i="366"/>
  <c r="Q21" i="366"/>
  <c r="R5" i="366" s="1"/>
  <c r="P21" i="366"/>
  <c r="Q24" i="367"/>
  <c r="P24" i="367"/>
  <c r="Q123" i="366"/>
  <c r="R107" i="366" s="1"/>
  <c r="P123" i="366"/>
  <c r="Q212" i="366"/>
  <c r="P212" i="366"/>
  <c r="AB72" i="366"/>
  <c r="AC56" i="366" s="1"/>
  <c r="AA72" i="366"/>
  <c r="N72" i="366"/>
  <c r="AB72" i="367"/>
  <c r="AC56" i="367" s="1"/>
  <c r="AA72" i="367"/>
  <c r="N72" i="367"/>
  <c r="P143" i="367"/>
  <c r="Q143" i="367"/>
  <c r="Q193" i="366"/>
  <c r="P193" i="366"/>
  <c r="Q56" i="366"/>
  <c r="P56" i="366"/>
  <c r="Q111" i="367"/>
  <c r="P111" i="367"/>
  <c r="Q162" i="366"/>
  <c r="P162" i="366"/>
  <c r="AA174" i="366"/>
  <c r="AB174" i="366"/>
  <c r="AC158" i="366" s="1"/>
  <c r="N174" i="366"/>
  <c r="AA55" i="366"/>
  <c r="AB55" i="366"/>
  <c r="AC39" i="366" s="1"/>
  <c r="N55" i="366"/>
  <c r="Q208" i="366"/>
  <c r="R192" i="366" s="1"/>
  <c r="P208" i="366"/>
  <c r="Q6" i="366"/>
  <c r="P6" i="366"/>
  <c r="N21" i="367"/>
  <c r="AB21" i="367"/>
  <c r="AC5" i="367" s="1"/>
  <c r="AA21" i="367"/>
  <c r="Q94" i="367"/>
  <c r="P94" i="367"/>
  <c r="Q127" i="366"/>
  <c r="P127" i="366"/>
  <c r="Q74" i="367"/>
  <c r="P74" i="367"/>
  <c r="N225" i="366"/>
  <c r="AA225" i="366"/>
  <c r="AB225" i="366"/>
  <c r="AC209" i="366" s="1"/>
  <c r="Q81" i="367"/>
  <c r="P81" i="367"/>
  <c r="Q109" i="366"/>
  <c r="P109" i="366"/>
  <c r="AB157" i="366"/>
  <c r="AC141" i="366" s="1"/>
  <c r="N157" i="366"/>
  <c r="AA157" i="366"/>
  <c r="AB191" i="366"/>
  <c r="AC175" i="366" s="1"/>
  <c r="AA191" i="366"/>
  <c r="N191" i="366"/>
  <c r="Q42" i="367"/>
  <c r="P42" i="367"/>
  <c r="Q77" i="367"/>
  <c r="P77" i="367"/>
  <c r="AB157" i="367"/>
  <c r="AC141" i="367" s="1"/>
  <c r="AA157" i="367"/>
  <c r="N157" i="367"/>
  <c r="Q125" i="367"/>
  <c r="P125" i="367"/>
  <c r="Q77" i="366"/>
  <c r="P77" i="366"/>
  <c r="Q141" i="366"/>
  <c r="P141" i="366"/>
  <c r="Q140" i="367"/>
  <c r="R124" i="367" s="1"/>
  <c r="P140" i="367"/>
  <c r="AA89" i="366"/>
  <c r="AB89" i="366"/>
  <c r="AC73" i="366" s="1"/>
  <c r="N89" i="366"/>
  <c r="N106" i="366"/>
  <c r="AA106" i="366"/>
  <c r="AB106" i="366"/>
  <c r="AC90" i="366" s="1"/>
  <c r="Q59" i="367"/>
  <c r="P59" i="367"/>
  <c r="AB123" i="367"/>
  <c r="AC107" i="367" s="1"/>
  <c r="AA123" i="367"/>
  <c r="N123" i="367"/>
  <c r="Q108" i="367"/>
  <c r="P108" i="367"/>
  <c r="AB55" i="367"/>
  <c r="AC39" i="367" s="1"/>
  <c r="AA55" i="367"/>
  <c r="N55" i="367"/>
  <c r="AA140" i="366"/>
  <c r="AB140" i="366"/>
  <c r="AC124" i="366" s="1"/>
  <c r="N140" i="366"/>
  <c r="Q38" i="367"/>
  <c r="R22" i="367" s="1"/>
  <c r="P38" i="367"/>
  <c r="Q5" i="364"/>
  <c r="P5" i="364"/>
  <c r="Q178" i="363"/>
  <c r="P178" i="363"/>
  <c r="AB72" i="363"/>
  <c r="AC56" i="363" s="1"/>
  <c r="AA72" i="363"/>
  <c r="N72" i="363"/>
  <c r="Q106" i="363"/>
  <c r="R90" i="363" s="1"/>
  <c r="P106" i="363"/>
  <c r="Q175" i="363"/>
  <c r="P175" i="363"/>
  <c r="Q24" i="364"/>
  <c r="P24" i="364"/>
  <c r="Q56" i="363"/>
  <c r="P56" i="363"/>
  <c r="AB174" i="363"/>
  <c r="AC158" i="363" s="1"/>
  <c r="AA174" i="363"/>
  <c r="N174" i="363"/>
  <c r="N72" i="364"/>
  <c r="AB72" i="364"/>
  <c r="AC56" i="364" s="1"/>
  <c r="AA72" i="364"/>
  <c r="Q126" i="363"/>
  <c r="P126" i="363"/>
  <c r="AB123" i="364"/>
  <c r="AC107" i="364" s="1"/>
  <c r="AA123" i="364"/>
  <c r="N123" i="364"/>
  <c r="Q158" i="363"/>
  <c r="P158" i="363"/>
  <c r="Q161" i="363"/>
  <c r="P161" i="363"/>
  <c r="Q73" i="364"/>
  <c r="P73" i="364"/>
  <c r="AB106" i="364"/>
  <c r="AC90" i="364" s="1"/>
  <c r="AA106" i="364"/>
  <c r="N106" i="364"/>
  <c r="AB157" i="363"/>
  <c r="AC141" i="363" s="1"/>
  <c r="AA157" i="363"/>
  <c r="N157" i="363"/>
  <c r="Q38" i="364"/>
  <c r="R22" i="364" s="1"/>
  <c r="P38" i="364"/>
  <c r="AA191" i="363"/>
  <c r="AB191" i="363"/>
  <c r="AC175" i="363" s="1"/>
  <c r="N191" i="363"/>
  <c r="Q41" i="364"/>
  <c r="P41" i="364"/>
  <c r="Q157" i="364"/>
  <c r="R141" i="364" s="1"/>
  <c r="P157" i="364"/>
  <c r="Q90" i="364"/>
  <c r="P90" i="364"/>
  <c r="Q141" i="363"/>
  <c r="P141" i="363"/>
  <c r="Q23" i="364"/>
  <c r="P23" i="364"/>
  <c r="AB89" i="364"/>
  <c r="AC73" i="364" s="1"/>
  <c r="AA89" i="364"/>
  <c r="N89" i="364"/>
  <c r="AB140" i="363"/>
  <c r="AC124" i="363" s="1"/>
  <c r="AA140" i="363"/>
  <c r="N140" i="363"/>
  <c r="N225" i="363"/>
  <c r="AB225" i="363"/>
  <c r="AC209" i="363" s="1"/>
  <c r="AA225" i="363"/>
  <c r="Q56" i="364"/>
  <c r="P56" i="364"/>
  <c r="Q90" i="363"/>
  <c r="P90" i="363"/>
  <c r="Q208" i="363"/>
  <c r="R192" i="363" s="1"/>
  <c r="P208" i="363"/>
  <c r="Q21" i="364"/>
  <c r="R5" i="364" s="1"/>
  <c r="P21" i="364"/>
  <c r="D2" i="364"/>
  <c r="P140" i="364"/>
  <c r="Q140" i="364"/>
  <c r="R124" i="364" s="1"/>
  <c r="AB55" i="364"/>
  <c r="AC39" i="364" s="1"/>
  <c r="AA55" i="364"/>
  <c r="N55" i="364"/>
  <c r="AB89" i="363"/>
  <c r="AC73" i="363" s="1"/>
  <c r="AA89" i="363"/>
  <c r="N89" i="363"/>
  <c r="Q211" i="363"/>
  <c r="P211" i="363"/>
  <c r="Q42" i="364"/>
  <c r="P42" i="364"/>
  <c r="Q73" i="363"/>
  <c r="P73" i="363"/>
  <c r="Q55" i="363"/>
  <c r="R39" i="363" s="1"/>
  <c r="P55" i="363"/>
  <c r="Q110" i="360"/>
  <c r="P110" i="360"/>
  <c r="Q92" i="360"/>
  <c r="P92" i="360"/>
  <c r="Q91" i="360"/>
  <c r="P91" i="360"/>
  <c r="AB123" i="360"/>
  <c r="AC107" i="360" s="1"/>
  <c r="AA123" i="360"/>
  <c r="N123" i="360"/>
  <c r="Q26" i="361"/>
  <c r="P26" i="361"/>
  <c r="Q75" i="360"/>
  <c r="P75" i="360"/>
  <c r="Q74" i="360"/>
  <c r="P74" i="360"/>
  <c r="Q22" i="360"/>
  <c r="P22" i="360"/>
  <c r="P225" i="360"/>
  <c r="Q225" i="360"/>
  <c r="R209" i="360" s="1"/>
  <c r="Q72" i="361"/>
  <c r="R56" i="361" s="1"/>
  <c r="P72" i="361"/>
  <c r="Q7" i="360"/>
  <c r="P7" i="360"/>
  <c r="AB21" i="360"/>
  <c r="AC5" i="360" s="1"/>
  <c r="AA21" i="360"/>
  <c r="N21" i="360"/>
  <c r="Q6" i="361"/>
  <c r="P6" i="361"/>
  <c r="Q159" i="360"/>
  <c r="P159" i="360"/>
  <c r="Q157" i="361"/>
  <c r="R141" i="361" s="1"/>
  <c r="P157" i="361"/>
  <c r="Q106" i="360"/>
  <c r="R90" i="360" s="1"/>
  <c r="P106" i="360"/>
  <c r="Q212" i="360"/>
  <c r="P212" i="360"/>
  <c r="N38" i="361"/>
  <c r="AB38" i="361"/>
  <c r="AC22" i="361" s="1"/>
  <c r="AA38" i="361"/>
  <c r="Q123" i="361"/>
  <c r="R107" i="361" s="1"/>
  <c r="P123" i="361"/>
  <c r="AB89" i="361"/>
  <c r="AC73" i="361" s="1"/>
  <c r="AA89" i="361"/>
  <c r="N89" i="361"/>
  <c r="Q23" i="360"/>
  <c r="P23" i="360"/>
  <c r="Q208" i="360"/>
  <c r="R192" i="360" s="1"/>
  <c r="P208" i="360"/>
  <c r="Q106" i="361"/>
  <c r="R90" i="361" s="1"/>
  <c r="P106" i="361"/>
  <c r="Q21" i="361"/>
  <c r="R5" i="361" s="1"/>
  <c r="P21" i="361"/>
  <c r="Q193" i="360"/>
  <c r="P193" i="360"/>
  <c r="Q38" i="360"/>
  <c r="R22" i="360" s="1"/>
  <c r="P38" i="360"/>
  <c r="P140" i="361"/>
  <c r="Q140" i="361"/>
  <c r="R124" i="361" s="1"/>
  <c r="Q25" i="361"/>
  <c r="P25" i="361"/>
  <c r="Q160" i="360"/>
  <c r="P160" i="360"/>
  <c r="Q140" i="360"/>
  <c r="R124" i="360" s="1"/>
  <c r="P140" i="360"/>
  <c r="Q211" i="360"/>
  <c r="P211" i="360"/>
  <c r="P191" i="360"/>
  <c r="Q191" i="360"/>
  <c r="R175" i="360" s="1"/>
  <c r="N89" i="360"/>
  <c r="AA89" i="360"/>
  <c r="AB89" i="360"/>
  <c r="AC73" i="360" s="1"/>
  <c r="Q177" i="360"/>
  <c r="P177" i="360"/>
  <c r="Q125" i="360"/>
  <c r="P125" i="360"/>
  <c r="Q174" i="360"/>
  <c r="R158" i="360" s="1"/>
  <c r="P174" i="360"/>
  <c r="Q89" i="366" l="1"/>
  <c r="R73" i="366" s="1"/>
  <c r="P89" i="366"/>
  <c r="Q72" i="367"/>
  <c r="R56" i="367" s="1"/>
  <c r="P72" i="367"/>
  <c r="Q123" i="367"/>
  <c r="R107" i="367" s="1"/>
  <c r="P123" i="367"/>
  <c r="Q191" i="366"/>
  <c r="R175" i="366" s="1"/>
  <c r="P191" i="366"/>
  <c r="Q225" i="366"/>
  <c r="R209" i="366" s="1"/>
  <c r="P225" i="366"/>
  <c r="Q72" i="366"/>
  <c r="R56" i="366" s="1"/>
  <c r="P72" i="366"/>
  <c r="Q89" i="367"/>
  <c r="R73" i="367" s="1"/>
  <c r="P89" i="367"/>
  <c r="Q106" i="367"/>
  <c r="R90" i="367" s="1"/>
  <c r="P106" i="367"/>
  <c r="Q140" i="366"/>
  <c r="R124" i="366" s="1"/>
  <c r="P140" i="366"/>
  <c r="Q55" i="366"/>
  <c r="R39" i="366" s="1"/>
  <c r="P55" i="366"/>
  <c r="Q21" i="367"/>
  <c r="R5" i="367" s="1"/>
  <c r="P21" i="367"/>
  <c r="D2" i="367"/>
  <c r="Q157" i="366"/>
  <c r="R141" i="366" s="1"/>
  <c r="P157" i="366"/>
  <c r="Q55" i="367"/>
  <c r="R39" i="367" s="1"/>
  <c r="P55" i="367"/>
  <c r="Q106" i="366"/>
  <c r="R90" i="366" s="1"/>
  <c r="P106" i="366"/>
  <c r="Q157" i="367"/>
  <c r="R141" i="367" s="1"/>
  <c r="P157" i="367"/>
  <c r="Q174" i="366"/>
  <c r="R158" i="366" s="1"/>
  <c r="P174" i="366"/>
  <c r="Q38" i="366"/>
  <c r="R22" i="366" s="1"/>
  <c r="P38" i="366"/>
  <c r="Q140" i="363"/>
  <c r="R124" i="363" s="1"/>
  <c r="P140" i="363"/>
  <c r="Q106" i="364"/>
  <c r="R90" i="364" s="1"/>
  <c r="P106" i="364"/>
  <c r="Q89" i="364"/>
  <c r="R73" i="364" s="1"/>
  <c r="P89" i="364"/>
  <c r="Q89" i="363"/>
  <c r="R73" i="363" s="1"/>
  <c r="P89" i="363"/>
  <c r="Q191" i="363"/>
  <c r="R175" i="363" s="1"/>
  <c r="P191" i="363"/>
  <c r="Q72" i="364"/>
  <c r="R56" i="364" s="1"/>
  <c r="P72" i="364"/>
  <c r="Q72" i="363"/>
  <c r="R56" i="363" s="1"/>
  <c r="P72" i="363"/>
  <c r="D2" i="363"/>
  <c r="Q174" i="363"/>
  <c r="R158" i="363" s="1"/>
  <c r="P174" i="363"/>
  <c r="Q55" i="364"/>
  <c r="R39" i="364" s="1"/>
  <c r="P55" i="364"/>
  <c r="Q157" i="363"/>
  <c r="R141" i="363" s="1"/>
  <c r="P157" i="363"/>
  <c r="Q123" i="364"/>
  <c r="R107" i="364" s="1"/>
  <c r="P123" i="364"/>
  <c r="Q225" i="363"/>
  <c r="R209" i="363" s="1"/>
  <c r="P225" i="363"/>
  <c r="P123" i="360"/>
  <c r="Q123" i="360"/>
  <c r="R107" i="360" s="1"/>
  <c r="Q89" i="360"/>
  <c r="R73" i="360" s="1"/>
  <c r="P89" i="360"/>
  <c r="Q89" i="361"/>
  <c r="R73" i="361" s="1"/>
  <c r="P89" i="361"/>
  <c r="D2" i="361"/>
  <c r="P21" i="360"/>
  <c r="Q21" i="360"/>
  <c r="R5" i="360" s="1"/>
  <c r="D2" i="360"/>
  <c r="P38" i="361"/>
  <c r="Q38" i="361"/>
  <c r="R22" i="361" s="1"/>
  <c r="T157" i="358" l="1"/>
  <c r="S157" i="358"/>
  <c r="M157" i="358"/>
  <c r="AB157" i="358" s="1"/>
  <c r="AC141" i="358" s="1"/>
  <c r="L157" i="358"/>
  <c r="O157" i="358" s="1"/>
  <c r="K157" i="358"/>
  <c r="J157" i="358"/>
  <c r="I157" i="358"/>
  <c r="AA143" i="358"/>
  <c r="O143" i="358"/>
  <c r="M143" i="358"/>
  <c r="AB143" i="358" s="1"/>
  <c r="K143" i="358"/>
  <c r="G143" i="358"/>
  <c r="AB142" i="358"/>
  <c r="AA142" i="358"/>
  <c r="O142" i="358"/>
  <c r="M142" i="358"/>
  <c r="N142" i="358" s="1"/>
  <c r="K142" i="358"/>
  <c r="G142" i="358"/>
  <c r="AB141" i="358"/>
  <c r="AA141" i="358"/>
  <c r="Q141" i="358"/>
  <c r="O141" i="358"/>
  <c r="N141" i="358"/>
  <c r="P141" i="358" s="1"/>
  <c r="M141" i="358"/>
  <c r="K141" i="358"/>
  <c r="G141" i="358"/>
  <c r="T140" i="358"/>
  <c r="S140" i="358"/>
  <c r="L140" i="358"/>
  <c r="O140" i="358" s="1"/>
  <c r="J140" i="358"/>
  <c r="K140" i="358" s="1"/>
  <c r="I140" i="358"/>
  <c r="AB126" i="358"/>
  <c r="AA126" i="358"/>
  <c r="P126" i="358"/>
  <c r="O126" i="358"/>
  <c r="N126" i="358"/>
  <c r="M126" i="358"/>
  <c r="K126" i="358"/>
  <c r="Q126" i="358" s="1"/>
  <c r="G126" i="358"/>
  <c r="O125" i="358"/>
  <c r="M125" i="358"/>
  <c r="AB125" i="358" s="1"/>
  <c r="K125" i="358"/>
  <c r="G125" i="358"/>
  <c r="O124" i="358"/>
  <c r="N124" i="358"/>
  <c r="Q124" i="358" s="1"/>
  <c r="M124" i="358"/>
  <c r="M140" i="358" s="1"/>
  <c r="K124" i="358"/>
  <c r="G124" i="358"/>
  <c r="T123" i="358"/>
  <c r="S123" i="358"/>
  <c r="L123" i="358"/>
  <c r="O123" i="358" s="1"/>
  <c r="K123" i="358"/>
  <c r="J123" i="358"/>
  <c r="I123" i="358"/>
  <c r="AA111" i="358"/>
  <c r="O111" i="358"/>
  <c r="N111" i="358"/>
  <c r="Q111" i="358" s="1"/>
  <c r="M111" i="358"/>
  <c r="AB111" i="358" s="1"/>
  <c r="K111" i="358"/>
  <c r="G111" i="358"/>
  <c r="AB110" i="358"/>
  <c r="AA110" i="358"/>
  <c r="O110" i="358"/>
  <c r="N110" i="358"/>
  <c r="Q110" i="358" s="1"/>
  <c r="M110" i="358"/>
  <c r="K110" i="358"/>
  <c r="G110" i="358"/>
  <c r="AB109" i="358"/>
  <c r="AA109" i="358"/>
  <c r="P109" i="358"/>
  <c r="O109" i="358"/>
  <c r="N109" i="358"/>
  <c r="M109" i="358"/>
  <c r="K109" i="358"/>
  <c r="Q109" i="358" s="1"/>
  <c r="G109" i="358"/>
  <c r="O108" i="358"/>
  <c r="M108" i="358"/>
  <c r="M123" i="358" s="1"/>
  <c r="K108" i="358"/>
  <c r="G108" i="358"/>
  <c r="AB107" i="358"/>
  <c r="O107" i="358"/>
  <c r="N107" i="358"/>
  <c r="Q107" i="358" s="1"/>
  <c r="M107" i="358"/>
  <c r="AA107" i="358" s="1"/>
  <c r="K107" i="358"/>
  <c r="G107" i="358"/>
  <c r="T106" i="358"/>
  <c r="S106" i="358"/>
  <c r="L106" i="358"/>
  <c r="O106" i="358" s="1"/>
  <c r="K106" i="358"/>
  <c r="J106" i="358"/>
  <c r="I106" i="358"/>
  <c r="AA94" i="358"/>
  <c r="O94" i="358"/>
  <c r="N94" i="358"/>
  <c r="Q94" i="358" s="1"/>
  <c r="M94" i="358"/>
  <c r="AB94" i="358" s="1"/>
  <c r="K94" i="358"/>
  <c r="G94" i="358"/>
  <c r="AB93" i="358"/>
  <c r="AA93" i="358"/>
  <c r="O93" i="358"/>
  <c r="N93" i="358"/>
  <c r="P93" i="358" s="1"/>
  <c r="M93" i="358"/>
  <c r="K93" i="358"/>
  <c r="Q93" i="358" s="1"/>
  <c r="G93" i="358"/>
  <c r="AA92" i="358"/>
  <c r="P92" i="358"/>
  <c r="O92" i="358"/>
  <c r="N92" i="358"/>
  <c r="M92" i="358"/>
  <c r="AB92" i="358" s="1"/>
  <c r="K92" i="358"/>
  <c r="Q92" i="358" s="1"/>
  <c r="G92" i="358"/>
  <c r="O91" i="358"/>
  <c r="M91" i="358"/>
  <c r="M106" i="358" s="1"/>
  <c r="K91" i="358"/>
  <c r="G91" i="358"/>
  <c r="AB90" i="358"/>
  <c r="O90" i="358"/>
  <c r="N90" i="358"/>
  <c r="Q90" i="358" s="1"/>
  <c r="M90" i="358"/>
  <c r="AA90" i="358" s="1"/>
  <c r="K90" i="358"/>
  <c r="G90" i="358"/>
  <c r="T89" i="358"/>
  <c r="S89" i="358"/>
  <c r="L89" i="358"/>
  <c r="O89" i="358" s="1"/>
  <c r="K89" i="358"/>
  <c r="J89" i="358"/>
  <c r="I89" i="358"/>
  <c r="AA82" i="358"/>
  <c r="O82" i="358"/>
  <c r="N82" i="358"/>
  <c r="Q82" i="358" s="1"/>
  <c r="M82" i="358"/>
  <c r="AB82" i="358" s="1"/>
  <c r="K82" i="358"/>
  <c r="G82" i="358"/>
  <c r="AB81" i="358"/>
  <c r="AA81" i="358"/>
  <c r="Q81" i="358"/>
  <c r="O81" i="358"/>
  <c r="N81" i="358"/>
  <c r="P81" i="358" s="1"/>
  <c r="M81" i="358"/>
  <c r="K81" i="358"/>
  <c r="G81" i="358"/>
  <c r="AA80" i="358"/>
  <c r="P80" i="358"/>
  <c r="O80" i="358"/>
  <c r="N80" i="358"/>
  <c r="M80" i="358"/>
  <c r="AB80" i="358" s="1"/>
  <c r="K80" i="358"/>
  <c r="Q80" i="358" s="1"/>
  <c r="G80" i="358"/>
  <c r="O79" i="358"/>
  <c r="M79" i="358"/>
  <c r="AB79" i="358" s="1"/>
  <c r="K79" i="358"/>
  <c r="G79" i="358"/>
  <c r="AA78" i="358"/>
  <c r="O78" i="358"/>
  <c r="N78" i="358"/>
  <c r="P78" i="358" s="1"/>
  <c r="M78" i="358"/>
  <c r="AB78" i="358" s="1"/>
  <c r="K78" i="358"/>
  <c r="Q78" i="358" s="1"/>
  <c r="G78" i="358"/>
  <c r="AB77" i="358"/>
  <c r="AA77" i="358"/>
  <c r="Q77" i="358"/>
  <c r="O77" i="358"/>
  <c r="N77" i="358"/>
  <c r="P77" i="358" s="1"/>
  <c r="M77" i="358"/>
  <c r="K77" i="358"/>
  <c r="G77" i="358"/>
  <c r="AA76" i="358"/>
  <c r="P76" i="358"/>
  <c r="O76" i="358"/>
  <c r="N76" i="358"/>
  <c r="M76" i="358"/>
  <c r="AB76" i="358" s="1"/>
  <c r="K76" i="358"/>
  <c r="Q76" i="358" s="1"/>
  <c r="G76" i="358"/>
  <c r="O75" i="358"/>
  <c r="M75" i="358"/>
  <c r="AB75" i="358" s="1"/>
  <c r="K75" i="358"/>
  <c r="G75" i="358"/>
  <c r="AA74" i="358"/>
  <c r="O74" i="358"/>
  <c r="N74" i="358"/>
  <c r="Q74" i="358" s="1"/>
  <c r="M74" i="358"/>
  <c r="AB74" i="358" s="1"/>
  <c r="K74" i="358"/>
  <c r="G74" i="358"/>
  <c r="AB73" i="358"/>
  <c r="AA73" i="358"/>
  <c r="O73" i="358"/>
  <c r="M73" i="358"/>
  <c r="N73" i="358" s="1"/>
  <c r="K73" i="358"/>
  <c r="G73" i="358"/>
  <c r="T72" i="358"/>
  <c r="S72" i="358"/>
  <c r="L72" i="358"/>
  <c r="O72" i="358" s="1"/>
  <c r="J72" i="358"/>
  <c r="K72" i="358" s="1"/>
  <c r="I72" i="358"/>
  <c r="AB60" i="358"/>
  <c r="AA60" i="358"/>
  <c r="O60" i="358"/>
  <c r="N60" i="358"/>
  <c r="P60" i="358" s="1"/>
  <c r="M60" i="358"/>
  <c r="K60" i="358"/>
  <c r="Q60" i="358" s="1"/>
  <c r="G60" i="358"/>
  <c r="AA59" i="358"/>
  <c r="P59" i="358"/>
  <c r="O59" i="358"/>
  <c r="N59" i="358"/>
  <c r="M59" i="358"/>
  <c r="AB59" i="358" s="1"/>
  <c r="K59" i="358"/>
  <c r="Q59" i="358" s="1"/>
  <c r="G59" i="358"/>
  <c r="O58" i="358"/>
  <c r="M58" i="358"/>
  <c r="AB58" i="358" s="1"/>
  <c r="K58" i="358"/>
  <c r="G58" i="358"/>
  <c r="AA57" i="358"/>
  <c r="O57" i="358"/>
  <c r="N57" i="358"/>
  <c r="Q57" i="358" s="1"/>
  <c r="M57" i="358"/>
  <c r="AB57" i="358" s="1"/>
  <c r="K57" i="358"/>
  <c r="G57" i="358"/>
  <c r="AB56" i="358"/>
  <c r="Q56" i="358"/>
  <c r="O56" i="358"/>
  <c r="N56" i="358"/>
  <c r="P56" i="358" s="1"/>
  <c r="M56" i="358"/>
  <c r="AA56" i="358" s="1"/>
  <c r="K56" i="358"/>
  <c r="G56" i="358"/>
  <c r="T55" i="358"/>
  <c r="S55" i="358"/>
  <c r="L55" i="358"/>
  <c r="O55" i="358" s="1"/>
  <c r="J55" i="358"/>
  <c r="K55" i="358" s="1"/>
  <c r="I55" i="358"/>
  <c r="AB43" i="358"/>
  <c r="AA43" i="358"/>
  <c r="O42" i="358"/>
  <c r="M42" i="358"/>
  <c r="AB42" i="358" s="1"/>
  <c r="K42" i="358"/>
  <c r="G42" i="358"/>
  <c r="AB41" i="358"/>
  <c r="AA41" i="358"/>
  <c r="Q41" i="358"/>
  <c r="O41" i="358"/>
  <c r="N41" i="358"/>
  <c r="P41" i="358" s="1"/>
  <c r="M41" i="358"/>
  <c r="K41" i="358"/>
  <c r="G41" i="358"/>
  <c r="AB40" i="358"/>
  <c r="Q40" i="358"/>
  <c r="O40" i="358"/>
  <c r="N40" i="358"/>
  <c r="P40" i="358" s="1"/>
  <c r="M40" i="358"/>
  <c r="AA40" i="358" s="1"/>
  <c r="K40" i="358"/>
  <c r="G40" i="358"/>
  <c r="O39" i="358"/>
  <c r="N39" i="358"/>
  <c r="P39" i="358" s="1"/>
  <c r="M39" i="358"/>
  <c r="AB39" i="358" s="1"/>
  <c r="K39" i="358"/>
  <c r="G39" i="358"/>
  <c r="T38" i="358"/>
  <c r="S38" i="358"/>
  <c r="O38" i="358"/>
  <c r="L38" i="358"/>
  <c r="H1" i="358" s="1"/>
  <c r="J38" i="358"/>
  <c r="K38" i="358" s="1"/>
  <c r="I38" i="358"/>
  <c r="AQ29" i="358"/>
  <c r="O27" i="358"/>
  <c r="M27" i="358"/>
  <c r="AB27" i="358" s="1"/>
  <c r="K27" i="358"/>
  <c r="G27" i="358"/>
  <c r="AB26" i="358"/>
  <c r="AA26" i="358"/>
  <c r="O26" i="358"/>
  <c r="M26" i="358"/>
  <c r="N26" i="358" s="1"/>
  <c r="K26" i="358"/>
  <c r="G26" i="358"/>
  <c r="AB25" i="358"/>
  <c r="AA25" i="358"/>
  <c r="O25" i="358"/>
  <c r="M25" i="358"/>
  <c r="N25" i="358" s="1"/>
  <c r="K25" i="358"/>
  <c r="G25" i="358"/>
  <c r="AA24" i="358"/>
  <c r="O24" i="358"/>
  <c r="M24" i="358"/>
  <c r="N24" i="358" s="1"/>
  <c r="K24" i="358"/>
  <c r="G24" i="358"/>
  <c r="O23" i="358"/>
  <c r="M23" i="358"/>
  <c r="AB23" i="358" s="1"/>
  <c r="K23" i="358"/>
  <c r="G23" i="358"/>
  <c r="O22" i="358"/>
  <c r="N22" i="358"/>
  <c r="Q22" i="358" s="1"/>
  <c r="M22" i="358"/>
  <c r="AB22" i="358" s="1"/>
  <c r="K22" i="358"/>
  <c r="G22" i="358"/>
  <c r="T21" i="358"/>
  <c r="S21" i="358"/>
  <c r="M21" i="358"/>
  <c r="AB21" i="358" s="1"/>
  <c r="AC5" i="358" s="1"/>
  <c r="L21" i="358"/>
  <c r="O21" i="358" s="1"/>
  <c r="K21" i="358"/>
  <c r="J21" i="358"/>
  <c r="I21" i="358"/>
  <c r="AB7" i="358"/>
  <c r="AA7" i="358"/>
  <c r="O7" i="358"/>
  <c r="M7" i="358"/>
  <c r="N7" i="358" s="1"/>
  <c r="K7" i="358"/>
  <c r="G7" i="358"/>
  <c r="AB6" i="358"/>
  <c r="AA6" i="358"/>
  <c r="O6" i="358"/>
  <c r="M6" i="358"/>
  <c r="N6" i="358" s="1"/>
  <c r="K6" i="358"/>
  <c r="G6" i="358"/>
  <c r="AB5" i="358"/>
  <c r="AA5" i="358"/>
  <c r="Q5" i="358"/>
  <c r="O5" i="358"/>
  <c r="N5" i="358"/>
  <c r="P5" i="358" s="1"/>
  <c r="M5" i="358"/>
  <c r="K5" i="358"/>
  <c r="G5" i="358"/>
  <c r="H2" i="358"/>
  <c r="F1" i="358"/>
  <c r="F2" i="358" s="1"/>
  <c r="D1" i="358"/>
  <c r="T225" i="357"/>
  <c r="S225" i="357"/>
  <c r="O225" i="357"/>
  <c r="L225" i="357"/>
  <c r="K225" i="357"/>
  <c r="J225" i="357"/>
  <c r="I225" i="357"/>
  <c r="AB213" i="357"/>
  <c r="AA213" i="357"/>
  <c r="O213" i="357"/>
  <c r="N213" i="357"/>
  <c r="Q213" i="357" s="1"/>
  <c r="M213" i="357"/>
  <c r="K213" i="357"/>
  <c r="G213" i="357"/>
  <c r="AB212" i="357"/>
  <c r="AA212" i="357"/>
  <c r="O212" i="357"/>
  <c r="M212" i="357"/>
  <c r="N212" i="357" s="1"/>
  <c r="K212" i="357"/>
  <c r="G212" i="357"/>
  <c r="AA211" i="357"/>
  <c r="O211" i="357"/>
  <c r="M211" i="357"/>
  <c r="N211" i="357" s="1"/>
  <c r="K211" i="357"/>
  <c r="G211" i="357"/>
  <c r="O210" i="357"/>
  <c r="M210" i="357"/>
  <c r="AB210" i="357" s="1"/>
  <c r="K210" i="357"/>
  <c r="G210" i="357"/>
  <c r="AB209" i="357"/>
  <c r="O209" i="357"/>
  <c r="N209" i="357"/>
  <c r="Q209" i="357" s="1"/>
  <c r="M209" i="357"/>
  <c r="AA209" i="357" s="1"/>
  <c r="K209" i="357"/>
  <c r="G209" i="357"/>
  <c r="T208" i="357"/>
  <c r="S208" i="357"/>
  <c r="M208" i="357"/>
  <c r="AB208" i="357" s="1"/>
  <c r="AC192" i="357" s="1"/>
  <c r="L208" i="357"/>
  <c r="O208" i="357" s="1"/>
  <c r="K208" i="357"/>
  <c r="J208" i="357"/>
  <c r="I208" i="357"/>
  <c r="AB194" i="357"/>
  <c r="AA194" i="357"/>
  <c r="O194" i="357"/>
  <c r="N194" i="357"/>
  <c r="Q194" i="357" s="1"/>
  <c r="M194" i="357"/>
  <c r="K194" i="357"/>
  <c r="G194" i="357"/>
  <c r="AB193" i="357"/>
  <c r="AA193" i="357"/>
  <c r="O193" i="357"/>
  <c r="M193" i="357"/>
  <c r="N193" i="357" s="1"/>
  <c r="K193" i="357"/>
  <c r="G193" i="357"/>
  <c r="AB192" i="357"/>
  <c r="AA192" i="357"/>
  <c r="Q192" i="357"/>
  <c r="O192" i="357"/>
  <c r="N192" i="357"/>
  <c r="P192" i="357" s="1"/>
  <c r="M192" i="357"/>
  <c r="K192" i="357"/>
  <c r="G192" i="357"/>
  <c r="T191" i="357"/>
  <c r="S191" i="357"/>
  <c r="L191" i="357"/>
  <c r="O191" i="357" s="1"/>
  <c r="J191" i="357"/>
  <c r="K191" i="357" s="1"/>
  <c r="I191" i="357"/>
  <c r="AA177" i="357"/>
  <c r="O177" i="357"/>
  <c r="M177" i="357"/>
  <c r="N177" i="357" s="1"/>
  <c r="K177" i="357"/>
  <c r="G177" i="357"/>
  <c r="O176" i="357"/>
  <c r="M176" i="357"/>
  <c r="AB176" i="357" s="1"/>
  <c r="K176" i="357"/>
  <c r="G176" i="357"/>
  <c r="O175" i="357"/>
  <c r="N175" i="357"/>
  <c r="Q175" i="357" s="1"/>
  <c r="M175" i="357"/>
  <c r="M191" i="357" s="1"/>
  <c r="K175" i="357"/>
  <c r="G175" i="357"/>
  <c r="T174" i="357"/>
  <c r="S174" i="357"/>
  <c r="M174" i="357"/>
  <c r="AB174" i="357" s="1"/>
  <c r="AC158" i="357" s="1"/>
  <c r="L174" i="357"/>
  <c r="O174" i="357" s="1"/>
  <c r="K174" i="357"/>
  <c r="J174" i="357"/>
  <c r="I174" i="357"/>
  <c r="AB161" i="357"/>
  <c r="AA161" i="357"/>
  <c r="O161" i="357"/>
  <c r="N161" i="357"/>
  <c r="Q161" i="357" s="1"/>
  <c r="M161" i="357"/>
  <c r="K161" i="357"/>
  <c r="G161" i="357"/>
  <c r="AB160" i="357"/>
  <c r="AA160" i="357"/>
  <c r="O160" i="357"/>
  <c r="N160" i="357"/>
  <c r="P160" i="357" s="1"/>
  <c r="M160" i="357"/>
  <c r="K160" i="357"/>
  <c r="Q160" i="357" s="1"/>
  <c r="G160" i="357"/>
  <c r="AA159" i="357"/>
  <c r="P159" i="357"/>
  <c r="O159" i="357"/>
  <c r="N159" i="357"/>
  <c r="Q159" i="357" s="1"/>
  <c r="M159" i="357"/>
  <c r="AB159" i="357" s="1"/>
  <c r="K159" i="357"/>
  <c r="G159" i="357"/>
  <c r="Q158" i="357"/>
  <c r="O158" i="357"/>
  <c r="N158" i="357"/>
  <c r="P158" i="357" s="1"/>
  <c r="M158" i="357"/>
  <c r="AB158" i="357" s="1"/>
  <c r="K158" i="357"/>
  <c r="G158" i="357"/>
  <c r="T157" i="357"/>
  <c r="S157" i="357"/>
  <c r="N157" i="357"/>
  <c r="P157" i="357" s="1"/>
  <c r="M157" i="357"/>
  <c r="AB157" i="357" s="1"/>
  <c r="AC141" i="357" s="1"/>
  <c r="L157" i="357"/>
  <c r="O157" i="357" s="1"/>
  <c r="J157" i="357"/>
  <c r="K157" i="357" s="1"/>
  <c r="I157" i="357"/>
  <c r="AB141" i="357"/>
  <c r="Q141" i="357"/>
  <c r="O141" i="357"/>
  <c r="N141" i="357"/>
  <c r="P141" i="357" s="1"/>
  <c r="M141" i="357"/>
  <c r="AA141" i="357" s="1"/>
  <c r="K141" i="357"/>
  <c r="G141" i="357"/>
  <c r="T140" i="357"/>
  <c r="S140" i="357"/>
  <c r="L140" i="357"/>
  <c r="O140" i="357" s="1"/>
  <c r="J140" i="357"/>
  <c r="K140" i="357" s="1"/>
  <c r="I140" i="357"/>
  <c r="O127" i="357"/>
  <c r="M127" i="357"/>
  <c r="AB127" i="357" s="1"/>
  <c r="K127" i="357"/>
  <c r="G127" i="357"/>
  <c r="AB126" i="357"/>
  <c r="AA126" i="357"/>
  <c r="O126" i="357"/>
  <c r="N126" i="357"/>
  <c r="P126" i="357" s="1"/>
  <c r="M126" i="357"/>
  <c r="K126" i="357"/>
  <c r="Q126" i="357" s="1"/>
  <c r="G126" i="357"/>
  <c r="AB125" i="357"/>
  <c r="AA125" i="357"/>
  <c r="O125" i="357"/>
  <c r="N125" i="357"/>
  <c r="P125" i="357" s="1"/>
  <c r="M125" i="357"/>
  <c r="K125" i="357"/>
  <c r="Q125" i="357" s="1"/>
  <c r="G125" i="357"/>
  <c r="AB124" i="357"/>
  <c r="O124" i="357"/>
  <c r="M124" i="357"/>
  <c r="N124" i="357" s="1"/>
  <c r="K124" i="357"/>
  <c r="G124" i="357"/>
  <c r="T123" i="357"/>
  <c r="S123" i="357"/>
  <c r="L123" i="357"/>
  <c r="O123" i="357" s="1"/>
  <c r="J123" i="357"/>
  <c r="K123" i="357" s="1"/>
  <c r="I123" i="357"/>
  <c r="AA110" i="357"/>
  <c r="P110" i="357"/>
  <c r="O110" i="357"/>
  <c r="N110" i="357"/>
  <c r="Q110" i="357" s="1"/>
  <c r="M110" i="357"/>
  <c r="AB110" i="357" s="1"/>
  <c r="K110" i="357"/>
  <c r="G110" i="357"/>
  <c r="O109" i="357"/>
  <c r="M109" i="357"/>
  <c r="AB109" i="357" s="1"/>
  <c r="K109" i="357"/>
  <c r="G109" i="357"/>
  <c r="AA108" i="357"/>
  <c r="O108" i="357"/>
  <c r="N108" i="357"/>
  <c r="P108" i="357" s="1"/>
  <c r="M108" i="357"/>
  <c r="AB108" i="357" s="1"/>
  <c r="K108" i="357"/>
  <c r="Q108" i="357" s="1"/>
  <c r="G108" i="357"/>
  <c r="AB107" i="357"/>
  <c r="AA107" i="357"/>
  <c r="O107" i="357"/>
  <c r="N107" i="357"/>
  <c r="Q107" i="357" s="1"/>
  <c r="M107" i="357"/>
  <c r="M123" i="357" s="1"/>
  <c r="K107" i="357"/>
  <c r="G107" i="357"/>
  <c r="T106" i="357"/>
  <c r="S106" i="357"/>
  <c r="L106" i="357"/>
  <c r="O106" i="357" s="1"/>
  <c r="J106" i="357"/>
  <c r="K106" i="357" s="1"/>
  <c r="I106" i="357"/>
  <c r="AB92" i="357"/>
  <c r="AA92" i="357"/>
  <c r="O92" i="357"/>
  <c r="N92" i="357"/>
  <c r="Q92" i="357" s="1"/>
  <c r="M92" i="357"/>
  <c r="K92" i="357"/>
  <c r="G92" i="357"/>
  <c r="AA91" i="357"/>
  <c r="P91" i="357"/>
  <c r="O91" i="357"/>
  <c r="N91" i="357"/>
  <c r="Q91" i="357" s="1"/>
  <c r="M91" i="357"/>
  <c r="AB91" i="357" s="1"/>
  <c r="K91" i="357"/>
  <c r="G91" i="357"/>
  <c r="AB90" i="357"/>
  <c r="Q90" i="357"/>
  <c r="O90" i="357"/>
  <c r="N90" i="357"/>
  <c r="P90" i="357" s="1"/>
  <c r="M90" i="357"/>
  <c r="M106" i="357" s="1"/>
  <c r="K90" i="357"/>
  <c r="G90" i="357"/>
  <c r="T89" i="357"/>
  <c r="S89" i="357"/>
  <c r="L89" i="357"/>
  <c r="O89" i="357" s="1"/>
  <c r="J89" i="357"/>
  <c r="K89" i="357" s="1"/>
  <c r="I89" i="357"/>
  <c r="O77" i="357"/>
  <c r="M77" i="357"/>
  <c r="AB77" i="357" s="1"/>
  <c r="K77" i="357"/>
  <c r="G77" i="357"/>
  <c r="AA76" i="357"/>
  <c r="O76" i="357"/>
  <c r="N76" i="357"/>
  <c r="P76" i="357" s="1"/>
  <c r="M76" i="357"/>
  <c r="AB76" i="357" s="1"/>
  <c r="K76" i="357"/>
  <c r="Q76" i="357" s="1"/>
  <c r="G76" i="357"/>
  <c r="AB75" i="357"/>
  <c r="AA75" i="357"/>
  <c r="O75" i="357"/>
  <c r="N75" i="357"/>
  <c r="Q75" i="357" s="1"/>
  <c r="M75" i="357"/>
  <c r="K75" i="357"/>
  <c r="G75" i="357"/>
  <c r="AA74" i="357"/>
  <c r="P74" i="357"/>
  <c r="O74" i="357"/>
  <c r="N74" i="357"/>
  <c r="Q74" i="357" s="1"/>
  <c r="M74" i="357"/>
  <c r="AB74" i="357" s="1"/>
  <c r="K74" i="357"/>
  <c r="G74" i="357"/>
  <c r="AB73" i="357"/>
  <c r="Q73" i="357"/>
  <c r="O73" i="357"/>
  <c r="N73" i="357"/>
  <c r="P73" i="357" s="1"/>
  <c r="M73" i="357"/>
  <c r="AA73" i="357" s="1"/>
  <c r="K73" i="357"/>
  <c r="G73" i="357"/>
  <c r="T72" i="357"/>
  <c r="S72" i="357"/>
  <c r="N72" i="357"/>
  <c r="P72" i="357" s="1"/>
  <c r="M72" i="357"/>
  <c r="AB72" i="357" s="1"/>
  <c r="AC56" i="357" s="1"/>
  <c r="L72" i="357"/>
  <c r="O72" i="357" s="1"/>
  <c r="J72" i="357"/>
  <c r="K72" i="357" s="1"/>
  <c r="I72" i="357"/>
  <c r="Q56" i="357"/>
  <c r="O56" i="357"/>
  <c r="N56" i="357"/>
  <c r="P56" i="357" s="1"/>
  <c r="M56" i="357"/>
  <c r="AB56" i="357" s="1"/>
  <c r="K56" i="357"/>
  <c r="G56" i="357"/>
  <c r="T55" i="357"/>
  <c r="S55" i="357"/>
  <c r="L55" i="357"/>
  <c r="O55" i="357" s="1"/>
  <c r="J55" i="357"/>
  <c r="K55" i="357" s="1"/>
  <c r="I55" i="357"/>
  <c r="O41" i="357"/>
  <c r="M41" i="357"/>
  <c r="AB41" i="357" s="1"/>
  <c r="K41" i="357"/>
  <c r="G41" i="357"/>
  <c r="AA40" i="357"/>
  <c r="O40" i="357"/>
  <c r="N40" i="357"/>
  <c r="P40" i="357" s="1"/>
  <c r="M40" i="357"/>
  <c r="AB40" i="357" s="1"/>
  <c r="K40" i="357"/>
  <c r="Q40" i="357" s="1"/>
  <c r="G40" i="357"/>
  <c r="AB39" i="357"/>
  <c r="AA39" i="357"/>
  <c r="Q39" i="357"/>
  <c r="P39" i="357"/>
  <c r="O39" i="357"/>
  <c r="N39" i="357"/>
  <c r="M39" i="357"/>
  <c r="K39" i="357"/>
  <c r="G39" i="357"/>
  <c r="T38" i="357"/>
  <c r="S38" i="357"/>
  <c r="O38" i="357"/>
  <c r="L38" i="357"/>
  <c r="J38" i="357"/>
  <c r="K38" i="357" s="1"/>
  <c r="I38" i="357"/>
  <c r="AB23" i="357"/>
  <c r="AA23" i="357"/>
  <c r="O23" i="357"/>
  <c r="N23" i="357"/>
  <c r="Q23" i="357" s="1"/>
  <c r="M23" i="357"/>
  <c r="K23" i="357"/>
  <c r="G23" i="357"/>
  <c r="AB22" i="357"/>
  <c r="O22" i="357"/>
  <c r="M22" i="357"/>
  <c r="N22" i="357" s="1"/>
  <c r="K22" i="357"/>
  <c r="G22" i="357"/>
  <c r="T21" i="357"/>
  <c r="S21" i="357"/>
  <c r="L21" i="357"/>
  <c r="O21" i="357" s="1"/>
  <c r="J21" i="357"/>
  <c r="K21" i="357" s="1"/>
  <c r="I21" i="357"/>
  <c r="AA7" i="357"/>
  <c r="P7" i="357"/>
  <c r="O7" i="357"/>
  <c r="N7" i="357"/>
  <c r="Q7" i="357" s="1"/>
  <c r="M7" i="357"/>
  <c r="AB7" i="357" s="1"/>
  <c r="K7" i="357"/>
  <c r="G7" i="357"/>
  <c r="O6" i="357"/>
  <c r="M6" i="357"/>
  <c r="M21" i="357" s="1"/>
  <c r="K6" i="357"/>
  <c r="G6" i="357"/>
  <c r="AB5" i="357"/>
  <c r="AA5" i="357"/>
  <c r="O5" i="357"/>
  <c r="N5" i="357"/>
  <c r="Q5" i="357" s="1"/>
  <c r="M5" i="357"/>
  <c r="K5" i="357"/>
  <c r="G5" i="357"/>
  <c r="F1" i="357" s="1"/>
  <c r="H2" i="357"/>
  <c r="H1" i="357"/>
  <c r="D1" i="357"/>
  <c r="X29" i="356"/>
  <c r="W29" i="356"/>
  <c r="V29" i="356"/>
  <c r="T29" i="356"/>
  <c r="S29" i="356"/>
  <c r="P29" i="356"/>
  <c r="M8" i="356" s="1"/>
  <c r="O29" i="356"/>
  <c r="N29" i="356"/>
  <c r="M29" i="356"/>
  <c r="J29" i="356"/>
  <c r="H29" i="356"/>
  <c r="G29" i="356"/>
  <c r="D29" i="356"/>
  <c r="O15" i="356"/>
  <c r="N15" i="356"/>
  <c r="I8" i="356" s="1"/>
  <c r="K15" i="356"/>
  <c r="I15" i="356"/>
  <c r="H15" i="356"/>
  <c r="G15" i="356"/>
  <c r="F15" i="356"/>
  <c r="E15" i="356"/>
  <c r="D15" i="356"/>
  <c r="G8" i="356" s="1"/>
  <c r="K8" i="356"/>
  <c r="F8" i="356"/>
  <c r="M7" i="356"/>
  <c r="K7" i="356"/>
  <c r="I7" i="356"/>
  <c r="G7" i="356"/>
  <c r="F7" i="356"/>
  <c r="E7" i="356"/>
  <c r="M6" i="356"/>
  <c r="K6" i="356"/>
  <c r="I6" i="356"/>
  <c r="G6" i="356"/>
  <c r="F6" i="356"/>
  <c r="E6" i="356"/>
  <c r="F3" i="356"/>
  <c r="Q177" i="357" l="1"/>
  <c r="P177" i="357"/>
  <c r="P211" i="357"/>
  <c r="Q211" i="357"/>
  <c r="Q6" i="358"/>
  <c r="P6" i="358"/>
  <c r="N140" i="358"/>
  <c r="AB140" i="358"/>
  <c r="AC124" i="358" s="1"/>
  <c r="AA140" i="358"/>
  <c r="N191" i="357"/>
  <c r="AB191" i="357"/>
  <c r="AC175" i="357" s="1"/>
  <c r="AA191" i="357"/>
  <c r="Q26" i="358"/>
  <c r="P26" i="358"/>
  <c r="Q73" i="358"/>
  <c r="P73" i="358"/>
  <c r="N106" i="357"/>
  <c r="AA106" i="357"/>
  <c r="AB106" i="357"/>
  <c r="AC90" i="357" s="1"/>
  <c r="Q24" i="358"/>
  <c r="P24" i="358"/>
  <c r="Q212" i="357"/>
  <c r="P212" i="357"/>
  <c r="AB106" i="358"/>
  <c r="AC90" i="358" s="1"/>
  <c r="AA106" i="358"/>
  <c r="N106" i="358"/>
  <c r="AB123" i="358"/>
  <c r="AC107" i="358" s="1"/>
  <c r="AA123" i="358"/>
  <c r="N123" i="358"/>
  <c r="N21" i="357"/>
  <c r="AB21" i="357"/>
  <c r="AC5" i="357" s="1"/>
  <c r="AA21" i="357"/>
  <c r="N123" i="357"/>
  <c r="AB123" i="357"/>
  <c r="AC107" i="357" s="1"/>
  <c r="AA123" i="357"/>
  <c r="Q193" i="357"/>
  <c r="P193" i="357"/>
  <c r="Q7" i="358"/>
  <c r="P7" i="358"/>
  <c r="Q142" i="358"/>
  <c r="P142" i="358"/>
  <c r="F2" i="357"/>
  <c r="I3" i="356"/>
  <c r="P124" i="357"/>
  <c r="Q124" i="357"/>
  <c r="P22" i="357"/>
  <c r="Q22" i="357"/>
  <c r="Q25" i="358"/>
  <c r="P25" i="358"/>
  <c r="M55" i="357"/>
  <c r="M89" i="357"/>
  <c r="M140" i="357"/>
  <c r="M38" i="358"/>
  <c r="E8" i="356"/>
  <c r="N6" i="357"/>
  <c r="AA22" i="357"/>
  <c r="N41" i="357"/>
  <c r="N77" i="357"/>
  <c r="N109" i="357"/>
  <c r="AA124" i="357"/>
  <c r="N127" i="357"/>
  <c r="N176" i="357"/>
  <c r="N210" i="357"/>
  <c r="N23" i="358"/>
  <c r="N27" i="358"/>
  <c r="N58" i="358"/>
  <c r="N75" i="358"/>
  <c r="N79" i="358"/>
  <c r="N91" i="358"/>
  <c r="N108" i="358"/>
  <c r="N125" i="358"/>
  <c r="Q72" i="357"/>
  <c r="R56" i="357" s="1"/>
  <c r="Q157" i="357"/>
  <c r="R141" i="357" s="1"/>
  <c r="N174" i="357"/>
  <c r="AB177" i="357"/>
  <c r="N208" i="357"/>
  <c r="AB211" i="357"/>
  <c r="N21" i="358"/>
  <c r="AB24" i="358"/>
  <c r="Q39" i="358"/>
  <c r="N157" i="358"/>
  <c r="P5" i="357"/>
  <c r="AA56" i="357"/>
  <c r="AA90" i="357"/>
  <c r="AA158" i="357"/>
  <c r="P175" i="357"/>
  <c r="P209" i="357"/>
  <c r="P22" i="358"/>
  <c r="P90" i="358"/>
  <c r="P107" i="358"/>
  <c r="P124" i="358"/>
  <c r="N143" i="358"/>
  <c r="M89" i="358"/>
  <c r="AA6" i="357"/>
  <c r="M38" i="357"/>
  <c r="AA41" i="357"/>
  <c r="AA77" i="357"/>
  <c r="AA109" i="357"/>
  <c r="AA127" i="357"/>
  <c r="AA176" i="357"/>
  <c r="AA210" i="357"/>
  <c r="AA23" i="358"/>
  <c r="AA27" i="358"/>
  <c r="AA39" i="358"/>
  <c r="N42" i="358"/>
  <c r="M55" i="358"/>
  <c r="AA58" i="358"/>
  <c r="M72" i="358"/>
  <c r="AA75" i="358"/>
  <c r="AA79" i="358"/>
  <c r="AA91" i="358"/>
  <c r="AA108" i="358"/>
  <c r="AA125" i="358"/>
  <c r="M225" i="357"/>
  <c r="AB6" i="357"/>
  <c r="AA72" i="357"/>
  <c r="AA157" i="357"/>
  <c r="P161" i="357"/>
  <c r="P194" i="357"/>
  <c r="P213" i="357"/>
  <c r="P57" i="358"/>
  <c r="P74" i="358"/>
  <c r="P82" i="358"/>
  <c r="AB91" i="358"/>
  <c r="P94" i="358"/>
  <c r="AB108" i="358"/>
  <c r="P111" i="358"/>
  <c r="P107" i="357"/>
  <c r="AA175" i="357"/>
  <c r="AA22" i="358"/>
  <c r="AA124" i="358"/>
  <c r="AB175" i="357"/>
  <c r="AB124" i="358"/>
  <c r="P23" i="357"/>
  <c r="P75" i="357"/>
  <c r="P92" i="357"/>
  <c r="AA174" i="357"/>
  <c r="AA208" i="357"/>
  <c r="AA21" i="358"/>
  <c r="AA42" i="358"/>
  <c r="P110" i="358"/>
  <c r="AA157" i="358"/>
  <c r="N55" i="358" l="1"/>
  <c r="AB55" i="358"/>
  <c r="AC39" i="358" s="1"/>
  <c r="AA55" i="358"/>
  <c r="Q108" i="358"/>
  <c r="P108" i="358"/>
  <c r="Q77" i="357"/>
  <c r="P77" i="357"/>
  <c r="Q191" i="357"/>
  <c r="R175" i="357" s="1"/>
  <c r="P191" i="357"/>
  <c r="Q42" i="358"/>
  <c r="P42" i="358"/>
  <c r="AB89" i="358"/>
  <c r="AC73" i="358" s="1"/>
  <c r="AA89" i="358"/>
  <c r="N89" i="358"/>
  <c r="Q157" i="358"/>
  <c r="R141" i="358" s="1"/>
  <c r="P157" i="358"/>
  <c r="Q91" i="358"/>
  <c r="P91" i="358"/>
  <c r="Q41" i="357"/>
  <c r="P41" i="357"/>
  <c r="Q123" i="357"/>
  <c r="R107" i="357" s="1"/>
  <c r="P123" i="357"/>
  <c r="Q143" i="358"/>
  <c r="P143" i="358"/>
  <c r="Q79" i="358"/>
  <c r="P79" i="358"/>
  <c r="Q75" i="358"/>
  <c r="P75" i="358"/>
  <c r="Q6" i="357"/>
  <c r="P6" i="357"/>
  <c r="Q140" i="358"/>
  <c r="R124" i="358" s="1"/>
  <c r="P140" i="358"/>
  <c r="AA38" i="357"/>
  <c r="N38" i="357"/>
  <c r="AB38" i="357"/>
  <c r="AC22" i="357" s="1"/>
  <c r="AB225" i="357"/>
  <c r="AC209" i="357" s="1"/>
  <c r="AA225" i="357"/>
  <c r="N225" i="357"/>
  <c r="Q21" i="358"/>
  <c r="R5" i="358" s="1"/>
  <c r="P21" i="358"/>
  <c r="Q58" i="358"/>
  <c r="P58" i="358"/>
  <c r="Q21" i="357"/>
  <c r="R5" i="357" s="1"/>
  <c r="P21" i="357"/>
  <c r="N72" i="358"/>
  <c r="AB72" i="358"/>
  <c r="AC56" i="358" s="1"/>
  <c r="AA72" i="358"/>
  <c r="Q27" i="358"/>
  <c r="P27" i="358"/>
  <c r="AB38" i="358"/>
  <c r="AC22" i="358" s="1"/>
  <c r="AA38" i="358"/>
  <c r="N38" i="358"/>
  <c r="Q123" i="358"/>
  <c r="R107" i="358" s="1"/>
  <c r="P123" i="358"/>
  <c r="Q106" i="357"/>
  <c r="R90" i="357" s="1"/>
  <c r="P106" i="357"/>
  <c r="Q125" i="358"/>
  <c r="P125" i="358"/>
  <c r="Q208" i="357"/>
  <c r="R192" i="357" s="1"/>
  <c r="P208" i="357"/>
  <c r="Q23" i="358"/>
  <c r="P23" i="358"/>
  <c r="AB140" i="357"/>
  <c r="AC124" i="357" s="1"/>
  <c r="AA140" i="357"/>
  <c r="N140" i="357"/>
  <c r="Q210" i="357"/>
  <c r="P210" i="357"/>
  <c r="AB89" i="357"/>
  <c r="AC73" i="357" s="1"/>
  <c r="AA89" i="357"/>
  <c r="N89" i="357"/>
  <c r="Q109" i="357"/>
  <c r="P109" i="357"/>
  <c r="Q174" i="357"/>
  <c r="R158" i="357" s="1"/>
  <c r="P174" i="357"/>
  <c r="Q176" i="357"/>
  <c r="P176" i="357"/>
  <c r="AB55" i="357"/>
  <c r="AC39" i="357" s="1"/>
  <c r="AA55" i="357"/>
  <c r="N55" i="357"/>
  <c r="D2" i="357" s="1"/>
  <c r="Q106" i="358"/>
  <c r="R90" i="358" s="1"/>
  <c r="P106" i="358"/>
  <c r="Q127" i="357"/>
  <c r="P127" i="357"/>
  <c r="Q38" i="357" l="1"/>
  <c r="R22" i="357" s="1"/>
  <c r="P38" i="357"/>
  <c r="Q72" i="358"/>
  <c r="R56" i="358" s="1"/>
  <c r="P72" i="358"/>
  <c r="Q89" i="357"/>
  <c r="R73" i="357" s="1"/>
  <c r="P89" i="357"/>
  <c r="P55" i="357"/>
  <c r="Q55" i="357"/>
  <c r="R39" i="357" s="1"/>
  <c r="Q38" i="358"/>
  <c r="R22" i="358" s="1"/>
  <c r="P38" i="358"/>
  <c r="D2" i="358"/>
  <c r="P140" i="357"/>
  <c r="Q140" i="357"/>
  <c r="R124" i="357" s="1"/>
  <c r="Q225" i="357"/>
  <c r="R209" i="357" s="1"/>
  <c r="P225" i="357"/>
  <c r="Q89" i="358"/>
  <c r="R73" i="358" s="1"/>
  <c r="P89" i="358"/>
  <c r="Q55" i="358"/>
  <c r="R39" i="358" s="1"/>
  <c r="P55" i="358"/>
  <c r="T157" i="355" l="1"/>
  <c r="S157" i="355"/>
  <c r="M157" i="355"/>
  <c r="AB157" i="355" s="1"/>
  <c r="AC141" i="355" s="1"/>
  <c r="L157" i="355"/>
  <c r="O157" i="355" s="1"/>
  <c r="J157" i="355"/>
  <c r="K157" i="355" s="1"/>
  <c r="I157" i="355"/>
  <c r="AB143" i="355"/>
  <c r="AA143" i="355"/>
  <c r="O143" i="355"/>
  <c r="M143" i="355"/>
  <c r="N143" i="355" s="1"/>
  <c r="K143" i="355"/>
  <c r="G143" i="355"/>
  <c r="AB142" i="355"/>
  <c r="AA142" i="355"/>
  <c r="O142" i="355"/>
  <c r="M142" i="355"/>
  <c r="N142" i="355" s="1"/>
  <c r="K142" i="355"/>
  <c r="G142" i="355"/>
  <c r="AB141" i="355"/>
  <c r="AA141" i="355"/>
  <c r="Q141" i="355"/>
  <c r="P141" i="355"/>
  <c r="O141" i="355"/>
  <c r="N141" i="355"/>
  <c r="M141" i="355"/>
  <c r="K141" i="355"/>
  <c r="G141" i="355"/>
  <c r="T140" i="355"/>
  <c r="S140" i="355"/>
  <c r="O140" i="355"/>
  <c r="L140" i="355"/>
  <c r="J140" i="355"/>
  <c r="K140" i="355" s="1"/>
  <c r="I140" i="355"/>
  <c r="AA126" i="355"/>
  <c r="O126" i="355"/>
  <c r="M126" i="355"/>
  <c r="N126" i="355" s="1"/>
  <c r="K126" i="355"/>
  <c r="G126" i="355"/>
  <c r="AA125" i="355"/>
  <c r="O125" i="355"/>
  <c r="N125" i="355"/>
  <c r="Q125" i="355" s="1"/>
  <c r="M125" i="355"/>
  <c r="AB125" i="355" s="1"/>
  <c r="K125" i="355"/>
  <c r="G125" i="355"/>
  <c r="O124" i="355"/>
  <c r="N124" i="355"/>
  <c r="Q124" i="355" s="1"/>
  <c r="M124" i="355"/>
  <c r="M140" i="355" s="1"/>
  <c r="K124" i="355"/>
  <c r="G124" i="355"/>
  <c r="T123" i="355"/>
  <c r="S123" i="355"/>
  <c r="M123" i="355"/>
  <c r="AB123" i="355" s="1"/>
  <c r="AC107" i="355" s="1"/>
  <c r="L123" i="355"/>
  <c r="O123" i="355" s="1"/>
  <c r="J123" i="355"/>
  <c r="K123" i="355" s="1"/>
  <c r="I123" i="355"/>
  <c r="AB111" i="355"/>
  <c r="AA111" i="355"/>
  <c r="O111" i="355"/>
  <c r="N111" i="355"/>
  <c r="Q111" i="355" s="1"/>
  <c r="M111" i="355"/>
  <c r="K111" i="355"/>
  <c r="G111" i="355"/>
  <c r="AA110" i="355"/>
  <c r="Q110" i="355"/>
  <c r="P110" i="355"/>
  <c r="O110" i="355"/>
  <c r="N110" i="355"/>
  <c r="M110" i="355"/>
  <c r="AB110" i="355" s="1"/>
  <c r="K110" i="355"/>
  <c r="G110" i="355"/>
  <c r="AA109" i="355"/>
  <c r="O109" i="355"/>
  <c r="M109" i="355"/>
  <c r="N109" i="355" s="1"/>
  <c r="K109" i="355"/>
  <c r="G109" i="355"/>
  <c r="AA108" i="355"/>
  <c r="O108" i="355"/>
  <c r="N108" i="355"/>
  <c r="Q108" i="355" s="1"/>
  <c r="M108" i="355"/>
  <c r="AB108" i="355" s="1"/>
  <c r="K108" i="355"/>
  <c r="G108" i="355"/>
  <c r="O107" i="355"/>
  <c r="N107" i="355"/>
  <c r="Q107" i="355" s="1"/>
  <c r="M107" i="355"/>
  <c r="AB107" i="355" s="1"/>
  <c r="K107" i="355"/>
  <c r="G107" i="355"/>
  <c r="T106" i="355"/>
  <c r="S106" i="355"/>
  <c r="M106" i="355"/>
  <c r="AB106" i="355" s="1"/>
  <c r="AC90" i="355" s="1"/>
  <c r="L106" i="355"/>
  <c r="O106" i="355" s="1"/>
  <c r="J106" i="355"/>
  <c r="K106" i="355" s="1"/>
  <c r="I106" i="355"/>
  <c r="AB94" i="355"/>
  <c r="AA94" i="355"/>
  <c r="O94" i="355"/>
  <c r="N94" i="355"/>
  <c r="Q94" i="355" s="1"/>
  <c r="M94" i="355"/>
  <c r="K94" i="355"/>
  <c r="G94" i="355"/>
  <c r="AA93" i="355"/>
  <c r="Q93" i="355"/>
  <c r="P93" i="355"/>
  <c r="O93" i="355"/>
  <c r="N93" i="355"/>
  <c r="M93" i="355"/>
  <c r="AB93" i="355" s="1"/>
  <c r="K93" i="355"/>
  <c r="G93" i="355"/>
  <c r="AA92" i="355"/>
  <c r="O92" i="355"/>
  <c r="N92" i="355"/>
  <c r="Q92" i="355" s="1"/>
  <c r="M92" i="355"/>
  <c r="AB92" i="355" s="1"/>
  <c r="K92" i="355"/>
  <c r="G92" i="355"/>
  <c r="AA91" i="355"/>
  <c r="O91" i="355"/>
  <c r="N91" i="355"/>
  <c r="Q91" i="355" s="1"/>
  <c r="M91" i="355"/>
  <c r="AB91" i="355" s="1"/>
  <c r="K91" i="355"/>
  <c r="G91" i="355"/>
  <c r="O90" i="355"/>
  <c r="N90" i="355"/>
  <c r="Q90" i="355" s="1"/>
  <c r="M90" i="355"/>
  <c r="AB90" i="355" s="1"/>
  <c r="K90" i="355"/>
  <c r="G90" i="355"/>
  <c r="T89" i="355"/>
  <c r="S89" i="355"/>
  <c r="M89" i="355"/>
  <c r="AB89" i="355" s="1"/>
  <c r="AC73" i="355" s="1"/>
  <c r="L89" i="355"/>
  <c r="O89" i="355" s="1"/>
  <c r="J89" i="355"/>
  <c r="K89" i="355" s="1"/>
  <c r="I89" i="355"/>
  <c r="AB81" i="355"/>
  <c r="AA81" i="355"/>
  <c r="O81" i="355"/>
  <c r="N81" i="355"/>
  <c r="Q81" i="355" s="1"/>
  <c r="M81" i="355"/>
  <c r="K81" i="355"/>
  <c r="G81" i="355"/>
  <c r="AA80" i="355"/>
  <c r="Q80" i="355"/>
  <c r="P80" i="355"/>
  <c r="O80" i="355"/>
  <c r="N80" i="355"/>
  <c r="M80" i="355"/>
  <c r="AB80" i="355" s="1"/>
  <c r="K80" i="355"/>
  <c r="G80" i="355"/>
  <c r="AA79" i="355"/>
  <c r="O79" i="355"/>
  <c r="N79" i="355"/>
  <c r="Q79" i="355" s="1"/>
  <c r="M79" i="355"/>
  <c r="AB79" i="355" s="1"/>
  <c r="K79" i="355"/>
  <c r="G79" i="355"/>
  <c r="AA78" i="355"/>
  <c r="O78" i="355"/>
  <c r="N78" i="355"/>
  <c r="Q78" i="355" s="1"/>
  <c r="M78" i="355"/>
  <c r="AB78" i="355" s="1"/>
  <c r="K78" i="355"/>
  <c r="G78" i="355"/>
  <c r="AB77" i="355"/>
  <c r="AA77" i="355"/>
  <c r="O77" i="355"/>
  <c r="N77" i="355"/>
  <c r="Q77" i="355" s="1"/>
  <c r="M77" i="355"/>
  <c r="K77" i="355"/>
  <c r="G77" i="355"/>
  <c r="AA76" i="355"/>
  <c r="O76" i="355"/>
  <c r="M76" i="355"/>
  <c r="N76" i="355" s="1"/>
  <c r="K76" i="355"/>
  <c r="G76" i="355"/>
  <c r="AA75" i="355"/>
  <c r="O75" i="355"/>
  <c r="N75" i="355"/>
  <c r="Q75" i="355" s="1"/>
  <c r="M75" i="355"/>
  <c r="AB75" i="355" s="1"/>
  <c r="K75" i="355"/>
  <c r="G75" i="355"/>
  <c r="AA74" i="355"/>
  <c r="O74" i="355"/>
  <c r="N74" i="355"/>
  <c r="Q74" i="355" s="1"/>
  <c r="M74" i="355"/>
  <c r="AB74" i="355" s="1"/>
  <c r="K74" i="355"/>
  <c r="G74" i="355"/>
  <c r="O73" i="355"/>
  <c r="N73" i="355"/>
  <c r="Q73" i="355" s="1"/>
  <c r="M73" i="355"/>
  <c r="AB73" i="355" s="1"/>
  <c r="K73" i="355"/>
  <c r="G73" i="355"/>
  <c r="T72" i="355"/>
  <c r="S72" i="355"/>
  <c r="M72" i="355"/>
  <c r="AB72" i="355" s="1"/>
  <c r="AC56" i="355" s="1"/>
  <c r="L72" i="355"/>
  <c r="O72" i="355" s="1"/>
  <c r="J72" i="355"/>
  <c r="K72" i="355" s="1"/>
  <c r="I72" i="355"/>
  <c r="AB60" i="355"/>
  <c r="AA60" i="355"/>
  <c r="O60" i="355"/>
  <c r="N60" i="355"/>
  <c r="Q60" i="355" s="1"/>
  <c r="M60" i="355"/>
  <c r="K60" i="355"/>
  <c r="G60" i="355"/>
  <c r="AA59" i="355"/>
  <c r="O59" i="355"/>
  <c r="M59" i="355"/>
  <c r="N59" i="355" s="1"/>
  <c r="K59" i="355"/>
  <c r="G59" i="355"/>
  <c r="AA58" i="355"/>
  <c r="O58" i="355"/>
  <c r="N58" i="355"/>
  <c r="Q58" i="355" s="1"/>
  <c r="M58" i="355"/>
  <c r="AB58" i="355" s="1"/>
  <c r="K58" i="355"/>
  <c r="G58" i="355"/>
  <c r="AA57" i="355"/>
  <c r="O57" i="355"/>
  <c r="N57" i="355"/>
  <c r="Q57" i="355" s="1"/>
  <c r="M57" i="355"/>
  <c r="AB57" i="355" s="1"/>
  <c r="K57" i="355"/>
  <c r="G57" i="355"/>
  <c r="O56" i="355"/>
  <c r="N56" i="355"/>
  <c r="Q56" i="355" s="1"/>
  <c r="M56" i="355"/>
  <c r="AB56" i="355" s="1"/>
  <c r="K56" i="355"/>
  <c r="G56" i="355"/>
  <c r="T55" i="355"/>
  <c r="S55" i="355"/>
  <c r="M55" i="355"/>
  <c r="AB55" i="355" s="1"/>
  <c r="AC39" i="355" s="1"/>
  <c r="L55" i="355"/>
  <c r="O55" i="355" s="1"/>
  <c r="J55" i="355"/>
  <c r="K55" i="355" s="1"/>
  <c r="I55" i="355"/>
  <c r="AB43" i="355"/>
  <c r="AA43" i="355"/>
  <c r="O43" i="355"/>
  <c r="N43" i="355"/>
  <c r="Q43" i="355" s="1"/>
  <c r="M43" i="355"/>
  <c r="K43" i="355"/>
  <c r="G43" i="355"/>
  <c r="AA42" i="355"/>
  <c r="Q42" i="355"/>
  <c r="P42" i="355"/>
  <c r="O42" i="355"/>
  <c r="N42" i="355"/>
  <c r="M42" i="355"/>
  <c r="AB42" i="355" s="1"/>
  <c r="K42" i="355"/>
  <c r="G42" i="355"/>
  <c r="AA41" i="355"/>
  <c r="O41" i="355"/>
  <c r="N41" i="355"/>
  <c r="Q41" i="355" s="1"/>
  <c r="M41" i="355"/>
  <c r="AB41" i="355" s="1"/>
  <c r="K41" i="355"/>
  <c r="G41" i="355"/>
  <c r="AA40" i="355"/>
  <c r="O40" i="355"/>
  <c r="N40" i="355"/>
  <c r="Q40" i="355" s="1"/>
  <c r="M40" i="355"/>
  <c r="AB40" i="355" s="1"/>
  <c r="K40" i="355"/>
  <c r="G40" i="355"/>
  <c r="O39" i="355"/>
  <c r="N39" i="355"/>
  <c r="Q39" i="355" s="1"/>
  <c r="M39" i="355"/>
  <c r="AB39" i="355" s="1"/>
  <c r="K39" i="355"/>
  <c r="G39" i="355"/>
  <c r="F1" i="355" s="1"/>
  <c r="F2" i="355" s="1"/>
  <c r="T38" i="355"/>
  <c r="S38" i="355"/>
  <c r="L38" i="355"/>
  <c r="O38" i="355" s="1"/>
  <c r="J38" i="355"/>
  <c r="K38" i="355" s="1"/>
  <c r="I38" i="355"/>
  <c r="AQ29" i="355"/>
  <c r="O26" i="355"/>
  <c r="M26" i="355"/>
  <c r="AB26" i="355" s="1"/>
  <c r="K26" i="355"/>
  <c r="G26" i="355"/>
  <c r="AB25" i="355"/>
  <c r="AA25" i="355"/>
  <c r="O25" i="355"/>
  <c r="M25" i="355"/>
  <c r="N25" i="355" s="1"/>
  <c r="K25" i="355"/>
  <c r="G25" i="355"/>
  <c r="AB24" i="355"/>
  <c r="P24" i="355"/>
  <c r="O24" i="355"/>
  <c r="N24" i="355"/>
  <c r="Q24" i="355" s="1"/>
  <c r="M24" i="355"/>
  <c r="AA24" i="355" s="1"/>
  <c r="K24" i="355"/>
  <c r="G24" i="355"/>
  <c r="O23" i="355"/>
  <c r="M23" i="355"/>
  <c r="AB23" i="355" s="1"/>
  <c r="K23" i="355"/>
  <c r="G23" i="355"/>
  <c r="O22" i="355"/>
  <c r="N22" i="355"/>
  <c r="Q22" i="355" s="1"/>
  <c r="M22" i="355"/>
  <c r="AB22" i="355" s="1"/>
  <c r="K22" i="355"/>
  <c r="G22" i="355"/>
  <c r="T21" i="355"/>
  <c r="S21" i="355"/>
  <c r="L21" i="355"/>
  <c r="O21" i="355" s="1"/>
  <c r="K21" i="355"/>
  <c r="J21" i="355"/>
  <c r="I21" i="355"/>
  <c r="O8" i="355"/>
  <c r="M8" i="355"/>
  <c r="AB8" i="355" s="1"/>
  <c r="K8" i="355"/>
  <c r="G8" i="355"/>
  <c r="AB7" i="355"/>
  <c r="AA7" i="355"/>
  <c r="O7" i="355"/>
  <c r="M7" i="355"/>
  <c r="N7" i="355" s="1"/>
  <c r="K7" i="355"/>
  <c r="G7" i="355"/>
  <c r="AB6" i="355"/>
  <c r="AA6" i="355"/>
  <c r="P6" i="355"/>
  <c r="O6" i="355"/>
  <c r="N6" i="355"/>
  <c r="Q6" i="355" s="1"/>
  <c r="M6" i="355"/>
  <c r="K6" i="355"/>
  <c r="G6" i="355"/>
  <c r="O5" i="355"/>
  <c r="N5" i="355"/>
  <c r="Q5" i="355" s="1"/>
  <c r="M5" i="355"/>
  <c r="AB5" i="355" s="1"/>
  <c r="K5" i="355"/>
  <c r="G5" i="355"/>
  <c r="H2" i="355"/>
  <c r="D1" i="355"/>
  <c r="T225" i="354"/>
  <c r="S225" i="354"/>
  <c r="L225" i="354"/>
  <c r="O225" i="354" s="1"/>
  <c r="K225" i="354"/>
  <c r="J225" i="354"/>
  <c r="I225" i="354"/>
  <c r="AB213" i="354"/>
  <c r="AA213" i="354"/>
  <c r="O213" i="354"/>
  <c r="M213" i="354"/>
  <c r="N213" i="354" s="1"/>
  <c r="K213" i="354"/>
  <c r="G213" i="354"/>
  <c r="AB212" i="354"/>
  <c r="AA212" i="354"/>
  <c r="P212" i="354"/>
  <c r="O212" i="354"/>
  <c r="N212" i="354"/>
  <c r="Q212" i="354" s="1"/>
  <c r="M212" i="354"/>
  <c r="K212" i="354"/>
  <c r="G212" i="354"/>
  <c r="O211" i="354"/>
  <c r="M211" i="354"/>
  <c r="AB211" i="354" s="1"/>
  <c r="K211" i="354"/>
  <c r="G211" i="354"/>
  <c r="O210" i="354"/>
  <c r="M210" i="354"/>
  <c r="AB210" i="354" s="1"/>
  <c r="K210" i="354"/>
  <c r="G210" i="354"/>
  <c r="AB209" i="354"/>
  <c r="AA209" i="354"/>
  <c r="O209" i="354"/>
  <c r="M209" i="354"/>
  <c r="M225" i="354" s="1"/>
  <c r="K209" i="354"/>
  <c r="G209" i="354"/>
  <c r="T208" i="354"/>
  <c r="S208" i="354"/>
  <c r="L208" i="354"/>
  <c r="O208" i="354" s="1"/>
  <c r="K208" i="354"/>
  <c r="J208" i="354"/>
  <c r="I208" i="354"/>
  <c r="AB194" i="354"/>
  <c r="AA194" i="354"/>
  <c r="O194" i="354"/>
  <c r="M194" i="354"/>
  <c r="N194" i="354" s="1"/>
  <c r="K194" i="354"/>
  <c r="G194" i="354"/>
  <c r="AB193" i="354"/>
  <c r="AA193" i="354"/>
  <c r="O193" i="354"/>
  <c r="N193" i="354"/>
  <c r="Q193" i="354" s="1"/>
  <c r="M193" i="354"/>
  <c r="K193" i="354"/>
  <c r="G193" i="354"/>
  <c r="O192" i="354"/>
  <c r="N192" i="354"/>
  <c r="Q192" i="354" s="1"/>
  <c r="M192" i="354"/>
  <c r="M208" i="354" s="1"/>
  <c r="K192" i="354"/>
  <c r="G192" i="354"/>
  <c r="T191" i="354"/>
  <c r="S191" i="354"/>
  <c r="M191" i="354"/>
  <c r="AA191" i="354" s="1"/>
  <c r="L191" i="354"/>
  <c r="O191" i="354" s="1"/>
  <c r="J191" i="354"/>
  <c r="K191" i="354" s="1"/>
  <c r="I191" i="354"/>
  <c r="O178" i="354"/>
  <c r="M178" i="354"/>
  <c r="AB178" i="354" s="1"/>
  <c r="K178" i="354"/>
  <c r="G178" i="354"/>
  <c r="O177" i="354"/>
  <c r="M177" i="354"/>
  <c r="AB177" i="354" s="1"/>
  <c r="K177" i="354"/>
  <c r="G177" i="354"/>
  <c r="AB176" i="354"/>
  <c r="AA176" i="354"/>
  <c r="O176" i="354"/>
  <c r="M176" i="354"/>
  <c r="N176" i="354" s="1"/>
  <c r="K176" i="354"/>
  <c r="G176" i="354"/>
  <c r="O175" i="354"/>
  <c r="M175" i="354"/>
  <c r="N175" i="354" s="1"/>
  <c r="K175" i="354"/>
  <c r="G175" i="354"/>
  <c r="T174" i="354"/>
  <c r="S174" i="354"/>
  <c r="O174" i="354"/>
  <c r="L174" i="354"/>
  <c r="K174" i="354"/>
  <c r="J174" i="354"/>
  <c r="I174" i="354"/>
  <c r="AB162" i="354"/>
  <c r="AA162" i="354"/>
  <c r="O162" i="354"/>
  <c r="N162" i="354"/>
  <c r="P162" i="354" s="1"/>
  <c r="M162" i="354"/>
  <c r="K162" i="354"/>
  <c r="G162" i="354"/>
  <c r="O161" i="354"/>
  <c r="M161" i="354"/>
  <c r="AB161" i="354" s="1"/>
  <c r="K161" i="354"/>
  <c r="G161" i="354"/>
  <c r="O160" i="354"/>
  <c r="M160" i="354"/>
  <c r="AB160" i="354" s="1"/>
  <c r="K160" i="354"/>
  <c r="G160" i="354"/>
  <c r="AB159" i="354"/>
  <c r="AA159" i="354"/>
  <c r="O159" i="354"/>
  <c r="M159" i="354"/>
  <c r="N159" i="354" s="1"/>
  <c r="K159" i="354"/>
  <c r="G159" i="354"/>
  <c r="AB158" i="354"/>
  <c r="Q158" i="354"/>
  <c r="P158" i="354"/>
  <c r="O158" i="354"/>
  <c r="N158" i="354"/>
  <c r="M158" i="354"/>
  <c r="M174" i="354" s="1"/>
  <c r="K158" i="354"/>
  <c r="G158" i="354"/>
  <c r="T157" i="354"/>
  <c r="S157" i="354"/>
  <c r="O157" i="354"/>
  <c r="L157" i="354"/>
  <c r="K157" i="354"/>
  <c r="J157" i="354"/>
  <c r="I157" i="354"/>
  <c r="AB141" i="354"/>
  <c r="O141" i="354"/>
  <c r="M141" i="354"/>
  <c r="M157" i="354" s="1"/>
  <c r="K141" i="354"/>
  <c r="G141" i="354"/>
  <c r="T140" i="354"/>
  <c r="S140" i="354"/>
  <c r="O140" i="354"/>
  <c r="L140" i="354"/>
  <c r="K140" i="354"/>
  <c r="J140" i="354"/>
  <c r="I140" i="354"/>
  <c r="AB127" i="354"/>
  <c r="AA127" i="354"/>
  <c r="O127" i="354"/>
  <c r="N127" i="354"/>
  <c r="Q127" i="354" s="1"/>
  <c r="M127" i="354"/>
  <c r="K127" i="354"/>
  <c r="G127" i="354"/>
  <c r="O126" i="354"/>
  <c r="M126" i="354"/>
  <c r="AB126" i="354" s="1"/>
  <c r="K126" i="354"/>
  <c r="G126" i="354"/>
  <c r="O125" i="354"/>
  <c r="M125" i="354"/>
  <c r="AB125" i="354" s="1"/>
  <c r="K125" i="354"/>
  <c r="G125" i="354"/>
  <c r="AB124" i="354"/>
  <c r="AA124" i="354"/>
  <c r="O124" i="354"/>
  <c r="N124" i="354"/>
  <c r="Q124" i="354" s="1"/>
  <c r="M124" i="354"/>
  <c r="M140" i="354" s="1"/>
  <c r="K124" i="354"/>
  <c r="G124" i="354"/>
  <c r="T123" i="354"/>
  <c r="S123" i="354"/>
  <c r="L123" i="354"/>
  <c r="O123" i="354" s="1"/>
  <c r="K123" i="354"/>
  <c r="J123" i="354"/>
  <c r="I123" i="354"/>
  <c r="AB110" i="354"/>
  <c r="AA110" i="354"/>
  <c r="O110" i="354"/>
  <c r="M110" i="354"/>
  <c r="N110" i="354" s="1"/>
  <c r="K110" i="354"/>
  <c r="G110" i="354"/>
  <c r="AB109" i="354"/>
  <c r="AA109" i="354"/>
  <c r="O109" i="354"/>
  <c r="N109" i="354"/>
  <c r="Q109" i="354" s="1"/>
  <c r="M109" i="354"/>
  <c r="K109" i="354"/>
  <c r="G109" i="354"/>
  <c r="O108" i="354"/>
  <c r="M108" i="354"/>
  <c r="AB108" i="354" s="1"/>
  <c r="K108" i="354"/>
  <c r="G108" i="354"/>
  <c r="O107" i="354"/>
  <c r="N107" i="354"/>
  <c r="Q107" i="354" s="1"/>
  <c r="M107" i="354"/>
  <c r="AB107" i="354" s="1"/>
  <c r="K107" i="354"/>
  <c r="G107" i="354"/>
  <c r="T106" i="354"/>
  <c r="S106" i="354"/>
  <c r="L106" i="354"/>
  <c r="O106" i="354" s="1"/>
  <c r="J106" i="354"/>
  <c r="K106" i="354" s="1"/>
  <c r="I106" i="354"/>
  <c r="O92" i="354"/>
  <c r="M92" i="354"/>
  <c r="AB92" i="354" s="1"/>
  <c r="K92" i="354"/>
  <c r="G92" i="354"/>
  <c r="AB91" i="354"/>
  <c r="AA91" i="354"/>
  <c r="O91" i="354"/>
  <c r="M91" i="354"/>
  <c r="N91" i="354" s="1"/>
  <c r="K91" i="354"/>
  <c r="G91" i="354"/>
  <c r="AB90" i="354"/>
  <c r="AA90" i="354"/>
  <c r="O90" i="354"/>
  <c r="M90" i="354"/>
  <c r="N90" i="354" s="1"/>
  <c r="K90" i="354"/>
  <c r="G90" i="354"/>
  <c r="T89" i="354"/>
  <c r="S89" i="354"/>
  <c r="O89" i="354"/>
  <c r="L89" i="354"/>
  <c r="K89" i="354"/>
  <c r="J89" i="354"/>
  <c r="I89" i="354"/>
  <c r="AB77" i="354"/>
  <c r="AA77" i="354"/>
  <c r="O77" i="354"/>
  <c r="N77" i="354"/>
  <c r="Q77" i="354" s="1"/>
  <c r="M77" i="354"/>
  <c r="K77" i="354"/>
  <c r="G77" i="354"/>
  <c r="O76" i="354"/>
  <c r="M76" i="354"/>
  <c r="AB76" i="354" s="1"/>
  <c r="K76" i="354"/>
  <c r="G76" i="354"/>
  <c r="O75" i="354"/>
  <c r="M75" i="354"/>
  <c r="AB75" i="354" s="1"/>
  <c r="K75" i="354"/>
  <c r="G75" i="354"/>
  <c r="AB74" i="354"/>
  <c r="AA74" i="354"/>
  <c r="O74" i="354"/>
  <c r="M74" i="354"/>
  <c r="N74" i="354" s="1"/>
  <c r="K74" i="354"/>
  <c r="G74" i="354"/>
  <c r="AB73" i="354"/>
  <c r="O73" i="354"/>
  <c r="M73" i="354"/>
  <c r="M89" i="354" s="1"/>
  <c r="K73" i="354"/>
  <c r="G73" i="354"/>
  <c r="T72" i="354"/>
  <c r="S72" i="354"/>
  <c r="O72" i="354"/>
  <c r="L72" i="354"/>
  <c r="K72" i="354"/>
  <c r="J72" i="354"/>
  <c r="I72" i="354"/>
  <c r="AB56" i="354"/>
  <c r="O56" i="354"/>
  <c r="M56" i="354"/>
  <c r="M72" i="354" s="1"/>
  <c r="K56" i="354"/>
  <c r="G56" i="354"/>
  <c r="T55" i="354"/>
  <c r="S55" i="354"/>
  <c r="O55" i="354"/>
  <c r="L55" i="354"/>
  <c r="K55" i="354"/>
  <c r="J55" i="354"/>
  <c r="I55" i="354"/>
  <c r="AB41" i="354"/>
  <c r="AA41" i="354"/>
  <c r="O41" i="354"/>
  <c r="N41" i="354"/>
  <c r="P41" i="354" s="1"/>
  <c r="M41" i="354"/>
  <c r="K41" i="354"/>
  <c r="G41" i="354"/>
  <c r="O40" i="354"/>
  <c r="M40" i="354"/>
  <c r="AB40" i="354" s="1"/>
  <c r="K40" i="354"/>
  <c r="G40" i="354"/>
  <c r="AA39" i="354"/>
  <c r="O39" i="354"/>
  <c r="N39" i="354"/>
  <c r="Q39" i="354" s="1"/>
  <c r="M39" i="354"/>
  <c r="M55" i="354" s="1"/>
  <c r="K39" i="354"/>
  <c r="G39" i="354"/>
  <c r="T38" i="354"/>
  <c r="S38" i="354"/>
  <c r="L38" i="354"/>
  <c r="O38" i="354" s="1"/>
  <c r="J38" i="354"/>
  <c r="K38" i="354" s="1"/>
  <c r="I38" i="354"/>
  <c r="O22" i="354"/>
  <c r="N22" i="354"/>
  <c r="Q22" i="354" s="1"/>
  <c r="M22" i="354"/>
  <c r="AB22" i="354" s="1"/>
  <c r="K22" i="354"/>
  <c r="G22" i="354"/>
  <c r="F1" i="354" s="1"/>
  <c r="T21" i="354"/>
  <c r="S21" i="354"/>
  <c r="L21" i="354"/>
  <c r="O21" i="354" s="1"/>
  <c r="J21" i="354"/>
  <c r="K21" i="354" s="1"/>
  <c r="I21" i="354"/>
  <c r="O8" i="354"/>
  <c r="M8" i="354"/>
  <c r="AB8" i="354" s="1"/>
  <c r="K8" i="354"/>
  <c r="G8" i="354"/>
  <c r="AB7" i="354"/>
  <c r="AA7" i="354"/>
  <c r="O7" i="354"/>
  <c r="M7" i="354"/>
  <c r="N7" i="354" s="1"/>
  <c r="K7" i="354"/>
  <c r="G7" i="354"/>
  <c r="AB6" i="354"/>
  <c r="AA6" i="354"/>
  <c r="O6" i="354"/>
  <c r="N6" i="354"/>
  <c r="Q6" i="354" s="1"/>
  <c r="M6" i="354"/>
  <c r="K6" i="354"/>
  <c r="G6" i="354"/>
  <c r="O5" i="354"/>
  <c r="M5" i="354"/>
  <c r="N5" i="354" s="1"/>
  <c r="K5" i="354"/>
  <c r="G5" i="354"/>
  <c r="H2" i="354"/>
  <c r="D1" i="354"/>
  <c r="X29" i="353"/>
  <c r="W29" i="353"/>
  <c r="V29" i="353"/>
  <c r="T29" i="353"/>
  <c r="M8" i="353" s="1"/>
  <c r="S29" i="353"/>
  <c r="P29" i="353"/>
  <c r="O29" i="353"/>
  <c r="N29" i="353"/>
  <c r="M29" i="353"/>
  <c r="J29" i="353"/>
  <c r="H29" i="353"/>
  <c r="K8" i="353" s="1"/>
  <c r="G29" i="353"/>
  <c r="D29" i="353"/>
  <c r="O15" i="353"/>
  <c r="N15" i="353"/>
  <c r="I8" i="353" s="1"/>
  <c r="K15" i="353"/>
  <c r="E8" i="353" s="1"/>
  <c r="I15" i="353"/>
  <c r="H15" i="353"/>
  <c r="G15" i="353"/>
  <c r="F15" i="353"/>
  <c r="E15" i="353"/>
  <c r="D15" i="353"/>
  <c r="F8" i="353"/>
  <c r="M7" i="353"/>
  <c r="K7" i="353"/>
  <c r="I7" i="353"/>
  <c r="G7" i="353"/>
  <c r="F7" i="353"/>
  <c r="E7" i="353"/>
  <c r="M6" i="353"/>
  <c r="K6" i="353"/>
  <c r="I6" i="353"/>
  <c r="G6" i="353"/>
  <c r="F6" i="353"/>
  <c r="E6" i="353"/>
  <c r="F3" i="353"/>
  <c r="T157" i="352"/>
  <c r="S157" i="352"/>
  <c r="M157" i="352"/>
  <c r="AB157" i="352" s="1"/>
  <c r="AC141" i="352" s="1"/>
  <c r="L157" i="352"/>
  <c r="O157" i="352" s="1"/>
  <c r="J157" i="352"/>
  <c r="K157" i="352" s="1"/>
  <c r="I157" i="352"/>
  <c r="AA143" i="352"/>
  <c r="O143" i="352"/>
  <c r="M143" i="352"/>
  <c r="AB143" i="352" s="1"/>
  <c r="K143" i="352"/>
  <c r="G143" i="352"/>
  <c r="AB142" i="352"/>
  <c r="AA142" i="352"/>
  <c r="O142" i="352"/>
  <c r="M142" i="352"/>
  <c r="N142" i="352" s="1"/>
  <c r="K142" i="352"/>
  <c r="G142" i="352"/>
  <c r="AB141" i="352"/>
  <c r="AA141" i="352"/>
  <c r="Q141" i="352"/>
  <c r="O141" i="352"/>
  <c r="N141" i="352"/>
  <c r="P141" i="352" s="1"/>
  <c r="M141" i="352"/>
  <c r="K141" i="352"/>
  <c r="G141" i="352"/>
  <c r="T140" i="352"/>
  <c r="S140" i="352"/>
  <c r="O140" i="352"/>
  <c r="L140" i="352"/>
  <c r="J140" i="352"/>
  <c r="K140" i="352" s="1"/>
  <c r="I140" i="352"/>
  <c r="AB126" i="352"/>
  <c r="AA126" i="352"/>
  <c r="P126" i="352"/>
  <c r="O126" i="352"/>
  <c r="N126" i="352"/>
  <c r="M126" i="352"/>
  <c r="K126" i="352"/>
  <c r="Q126" i="352" s="1"/>
  <c r="G126" i="352"/>
  <c r="O125" i="352"/>
  <c r="M125" i="352"/>
  <c r="AB125" i="352" s="1"/>
  <c r="K125" i="352"/>
  <c r="G125" i="352"/>
  <c r="AB124" i="352"/>
  <c r="O124" i="352"/>
  <c r="N124" i="352"/>
  <c r="Q124" i="352" s="1"/>
  <c r="M124" i="352"/>
  <c r="M140" i="352" s="1"/>
  <c r="K124" i="352"/>
  <c r="G124" i="352"/>
  <c r="T123" i="352"/>
  <c r="S123" i="352"/>
  <c r="L123" i="352"/>
  <c r="O123" i="352" s="1"/>
  <c r="J123" i="352"/>
  <c r="K123" i="352" s="1"/>
  <c r="I123" i="352"/>
  <c r="AA111" i="352"/>
  <c r="O111" i="352"/>
  <c r="N111" i="352"/>
  <c r="Q111" i="352" s="1"/>
  <c r="M111" i="352"/>
  <c r="AB111" i="352" s="1"/>
  <c r="K111" i="352"/>
  <c r="G111" i="352"/>
  <c r="AB110" i="352"/>
  <c r="AA110" i="352"/>
  <c r="Q110" i="352"/>
  <c r="O110" i="352"/>
  <c r="N110" i="352"/>
  <c r="P110" i="352" s="1"/>
  <c r="M110" i="352"/>
  <c r="K110" i="352"/>
  <c r="G110" i="352"/>
  <c r="AA109" i="352"/>
  <c r="P109" i="352"/>
  <c r="O109" i="352"/>
  <c r="N109" i="352"/>
  <c r="M109" i="352"/>
  <c r="AB109" i="352" s="1"/>
  <c r="K109" i="352"/>
  <c r="Q109" i="352" s="1"/>
  <c r="G109" i="352"/>
  <c r="O108" i="352"/>
  <c r="M108" i="352"/>
  <c r="AB108" i="352" s="1"/>
  <c r="K108" i="352"/>
  <c r="G108" i="352"/>
  <c r="AB107" i="352"/>
  <c r="O107" i="352"/>
  <c r="N107" i="352"/>
  <c r="Q107" i="352" s="1"/>
  <c r="M107" i="352"/>
  <c r="AA107" i="352" s="1"/>
  <c r="K107" i="352"/>
  <c r="G107" i="352"/>
  <c r="T106" i="352"/>
  <c r="S106" i="352"/>
  <c r="L106" i="352"/>
  <c r="O106" i="352" s="1"/>
  <c r="J106" i="352"/>
  <c r="K106" i="352" s="1"/>
  <c r="I106" i="352"/>
  <c r="AB94" i="352"/>
  <c r="AA94" i="352"/>
  <c r="O94" i="352"/>
  <c r="N94" i="352"/>
  <c r="P94" i="352" s="1"/>
  <c r="M94" i="352"/>
  <c r="K94" i="352"/>
  <c r="Q94" i="352" s="1"/>
  <c r="G94" i="352"/>
  <c r="AB93" i="352"/>
  <c r="AA93" i="352"/>
  <c r="Q93" i="352"/>
  <c r="O93" i="352"/>
  <c r="N93" i="352"/>
  <c r="P93" i="352" s="1"/>
  <c r="M93" i="352"/>
  <c r="K93" i="352"/>
  <c r="G93" i="352"/>
  <c r="AA92" i="352"/>
  <c r="P92" i="352"/>
  <c r="O92" i="352"/>
  <c r="N92" i="352"/>
  <c r="M92" i="352"/>
  <c r="AB92" i="352" s="1"/>
  <c r="K92" i="352"/>
  <c r="Q92" i="352" s="1"/>
  <c r="G92" i="352"/>
  <c r="O91" i="352"/>
  <c r="M91" i="352"/>
  <c r="M106" i="352" s="1"/>
  <c r="K91" i="352"/>
  <c r="G91" i="352"/>
  <c r="AB90" i="352"/>
  <c r="O90" i="352"/>
  <c r="N90" i="352"/>
  <c r="Q90" i="352" s="1"/>
  <c r="M90" i="352"/>
  <c r="AA90" i="352" s="1"/>
  <c r="K90" i="352"/>
  <c r="G90" i="352"/>
  <c r="T89" i="352"/>
  <c r="S89" i="352"/>
  <c r="L89" i="352"/>
  <c r="O89" i="352" s="1"/>
  <c r="J89" i="352"/>
  <c r="K89" i="352" s="1"/>
  <c r="I89" i="352"/>
  <c r="AA81" i="352"/>
  <c r="O81" i="352"/>
  <c r="N81" i="352"/>
  <c r="Q81" i="352" s="1"/>
  <c r="M81" i="352"/>
  <c r="AB81" i="352" s="1"/>
  <c r="K81" i="352"/>
  <c r="G81" i="352"/>
  <c r="AB80" i="352"/>
  <c r="AA80" i="352"/>
  <c r="O80" i="352"/>
  <c r="M80" i="352"/>
  <c r="N80" i="352" s="1"/>
  <c r="K80" i="352"/>
  <c r="G80" i="352"/>
  <c r="AA79" i="352"/>
  <c r="P79" i="352"/>
  <c r="O79" i="352"/>
  <c r="N79" i="352"/>
  <c r="M79" i="352"/>
  <c r="AB79" i="352" s="1"/>
  <c r="K79" i="352"/>
  <c r="Q79" i="352" s="1"/>
  <c r="G79" i="352"/>
  <c r="O78" i="352"/>
  <c r="M78" i="352"/>
  <c r="AB78" i="352" s="1"/>
  <c r="K78" i="352"/>
  <c r="G78" i="352"/>
  <c r="AA77" i="352"/>
  <c r="O77" i="352"/>
  <c r="M77" i="352"/>
  <c r="AB77" i="352" s="1"/>
  <c r="K77" i="352"/>
  <c r="G77" i="352"/>
  <c r="AB76" i="352"/>
  <c r="AA76" i="352"/>
  <c r="O76" i="352"/>
  <c r="M76" i="352"/>
  <c r="N76" i="352" s="1"/>
  <c r="K76" i="352"/>
  <c r="G76" i="352"/>
  <c r="AA75" i="352"/>
  <c r="P75" i="352"/>
  <c r="O75" i="352"/>
  <c r="N75" i="352"/>
  <c r="M75" i="352"/>
  <c r="AB75" i="352" s="1"/>
  <c r="K75" i="352"/>
  <c r="Q75" i="352" s="1"/>
  <c r="G75" i="352"/>
  <c r="O74" i="352"/>
  <c r="M74" i="352"/>
  <c r="M89" i="352" s="1"/>
  <c r="K74" i="352"/>
  <c r="G74" i="352"/>
  <c r="AB73" i="352"/>
  <c r="O73" i="352"/>
  <c r="N73" i="352"/>
  <c r="Q73" i="352" s="1"/>
  <c r="M73" i="352"/>
  <c r="AA73" i="352" s="1"/>
  <c r="K73" i="352"/>
  <c r="G73" i="352"/>
  <c r="T72" i="352"/>
  <c r="S72" i="352"/>
  <c r="L72" i="352"/>
  <c r="O72" i="352" s="1"/>
  <c r="J72" i="352"/>
  <c r="K72" i="352" s="1"/>
  <c r="I72" i="352"/>
  <c r="AA60" i="352"/>
  <c r="O60" i="352"/>
  <c r="M60" i="352"/>
  <c r="AB60" i="352" s="1"/>
  <c r="K60" i="352"/>
  <c r="G60" i="352"/>
  <c r="AB59" i="352"/>
  <c r="AA59" i="352"/>
  <c r="O59" i="352"/>
  <c r="M59" i="352"/>
  <c r="N59" i="352" s="1"/>
  <c r="K59" i="352"/>
  <c r="G59" i="352"/>
  <c r="AA58" i="352"/>
  <c r="P58" i="352"/>
  <c r="O58" i="352"/>
  <c r="N58" i="352"/>
  <c r="M58" i="352"/>
  <c r="AB58" i="352" s="1"/>
  <c r="K58" i="352"/>
  <c r="Q58" i="352" s="1"/>
  <c r="G58" i="352"/>
  <c r="O57" i="352"/>
  <c r="M57" i="352"/>
  <c r="M72" i="352" s="1"/>
  <c r="K57" i="352"/>
  <c r="G57" i="352"/>
  <c r="AB56" i="352"/>
  <c r="O56" i="352"/>
  <c r="N56" i="352"/>
  <c r="Q56" i="352" s="1"/>
  <c r="M56" i="352"/>
  <c r="AA56" i="352" s="1"/>
  <c r="K56" i="352"/>
  <c r="G56" i="352"/>
  <c r="T55" i="352"/>
  <c r="S55" i="352"/>
  <c r="M55" i="352"/>
  <c r="AB55" i="352" s="1"/>
  <c r="AC39" i="352" s="1"/>
  <c r="L55" i="352"/>
  <c r="O55" i="352" s="1"/>
  <c r="J55" i="352"/>
  <c r="K55" i="352" s="1"/>
  <c r="I55" i="352"/>
  <c r="AA42" i="352"/>
  <c r="O42" i="352"/>
  <c r="M42" i="352"/>
  <c r="AB42" i="352" s="1"/>
  <c r="K42" i="352"/>
  <c r="G42" i="352"/>
  <c r="AB41" i="352"/>
  <c r="AA41" i="352"/>
  <c r="O41" i="352"/>
  <c r="M41" i="352"/>
  <c r="N41" i="352" s="1"/>
  <c r="K41" i="352"/>
  <c r="G41" i="352"/>
  <c r="AA40" i="352"/>
  <c r="P40" i="352"/>
  <c r="O40" i="352"/>
  <c r="N40" i="352"/>
  <c r="Q40" i="352" s="1"/>
  <c r="M40" i="352"/>
  <c r="AB40" i="352" s="1"/>
  <c r="K40" i="352"/>
  <c r="G40" i="352"/>
  <c r="O39" i="352"/>
  <c r="N39" i="352"/>
  <c r="Q39" i="352" s="1"/>
  <c r="M39" i="352"/>
  <c r="AB39" i="352" s="1"/>
  <c r="K39" i="352"/>
  <c r="G39" i="352"/>
  <c r="T38" i="352"/>
  <c r="S38" i="352"/>
  <c r="L38" i="352"/>
  <c r="O38" i="352" s="1"/>
  <c r="J38" i="352"/>
  <c r="K38" i="352" s="1"/>
  <c r="I38" i="352"/>
  <c r="AQ29" i="352"/>
  <c r="O27" i="352"/>
  <c r="M27" i="352"/>
  <c r="AB27" i="352" s="1"/>
  <c r="K27" i="352"/>
  <c r="G27" i="352"/>
  <c r="O26" i="352"/>
  <c r="M26" i="352"/>
  <c r="AB26" i="352" s="1"/>
  <c r="K26" i="352"/>
  <c r="G26" i="352"/>
  <c r="AB25" i="352"/>
  <c r="O25" i="352"/>
  <c r="M25" i="352"/>
  <c r="AA25" i="352" s="1"/>
  <c r="K25" i="352"/>
  <c r="G25" i="352"/>
  <c r="AB24" i="352"/>
  <c r="O24" i="352"/>
  <c r="M24" i="352"/>
  <c r="N24" i="352" s="1"/>
  <c r="K24" i="352"/>
  <c r="G24" i="352"/>
  <c r="O23" i="352"/>
  <c r="M23" i="352"/>
  <c r="AB23" i="352" s="1"/>
  <c r="K23" i="352"/>
  <c r="G23" i="352"/>
  <c r="O22" i="352"/>
  <c r="M22" i="352"/>
  <c r="AB22" i="352" s="1"/>
  <c r="K22" i="352"/>
  <c r="G22" i="352"/>
  <c r="T21" i="352"/>
  <c r="S21" i="352"/>
  <c r="L21" i="352"/>
  <c r="O21" i="352" s="1"/>
  <c r="K21" i="352"/>
  <c r="J21" i="352"/>
  <c r="I21" i="352"/>
  <c r="O8" i="352"/>
  <c r="M8" i="352"/>
  <c r="AB8" i="352" s="1"/>
  <c r="K8" i="352"/>
  <c r="G8" i="352"/>
  <c r="F1" i="352" s="1"/>
  <c r="F2" i="352" s="1"/>
  <c r="AB7" i="352"/>
  <c r="O7" i="352"/>
  <c r="M7" i="352"/>
  <c r="AA7" i="352" s="1"/>
  <c r="K7" i="352"/>
  <c r="G7" i="352"/>
  <c r="AB6" i="352"/>
  <c r="O6" i="352"/>
  <c r="M6" i="352"/>
  <c r="N6" i="352" s="1"/>
  <c r="K6" i="352"/>
  <c r="G6" i="352"/>
  <c r="O5" i="352"/>
  <c r="M5" i="352"/>
  <c r="N5" i="352" s="1"/>
  <c r="K5" i="352"/>
  <c r="G5" i="352"/>
  <c r="H2" i="352"/>
  <c r="D1" i="352"/>
  <c r="T225" i="351"/>
  <c r="S225" i="351"/>
  <c r="L225" i="351"/>
  <c r="J225" i="351"/>
  <c r="I225" i="351"/>
  <c r="K225" i="351" s="1"/>
  <c r="AB214" i="351"/>
  <c r="O214" i="351"/>
  <c r="N214" i="351"/>
  <c r="Q214" i="351" s="1"/>
  <c r="M214" i="351"/>
  <c r="AA214" i="351" s="1"/>
  <c r="K214" i="351"/>
  <c r="G214" i="351"/>
  <c r="AB213" i="351"/>
  <c r="AA213" i="351"/>
  <c r="O213" i="351"/>
  <c r="M213" i="351"/>
  <c r="N213" i="351" s="1"/>
  <c r="K213" i="351"/>
  <c r="G213" i="351"/>
  <c r="O212" i="351"/>
  <c r="M212" i="351"/>
  <c r="AB212" i="351" s="1"/>
  <c r="K212" i="351"/>
  <c r="G212" i="351"/>
  <c r="O211" i="351"/>
  <c r="M211" i="351"/>
  <c r="AB211" i="351" s="1"/>
  <c r="K211" i="351"/>
  <c r="G211" i="351"/>
  <c r="AB210" i="351"/>
  <c r="O210" i="351"/>
  <c r="N210" i="351"/>
  <c r="Q210" i="351" s="1"/>
  <c r="M210" i="351"/>
  <c r="AA210" i="351" s="1"/>
  <c r="K210" i="351"/>
  <c r="G210" i="351"/>
  <c r="AA209" i="351"/>
  <c r="O209" i="351"/>
  <c r="M209" i="351"/>
  <c r="N209" i="351" s="1"/>
  <c r="K209" i="351"/>
  <c r="G209" i="351"/>
  <c r="T208" i="351"/>
  <c r="S208" i="351"/>
  <c r="L208" i="351"/>
  <c r="O208" i="351" s="1"/>
  <c r="J208" i="351"/>
  <c r="K208" i="351" s="1"/>
  <c r="I208" i="351"/>
  <c r="AB194" i="351"/>
  <c r="AA194" i="351"/>
  <c r="O194" i="351"/>
  <c r="M194" i="351"/>
  <c r="N194" i="351" s="1"/>
  <c r="K194" i="351"/>
  <c r="G194" i="351"/>
  <c r="O193" i="351"/>
  <c r="M193" i="351"/>
  <c r="N193" i="351" s="1"/>
  <c r="K193" i="351"/>
  <c r="G193" i="351"/>
  <c r="O192" i="351"/>
  <c r="M192" i="351"/>
  <c r="M208" i="351" s="1"/>
  <c r="K192" i="351"/>
  <c r="G192" i="351"/>
  <c r="T191" i="351"/>
  <c r="S191" i="351"/>
  <c r="L191" i="351"/>
  <c r="O191" i="351" s="1"/>
  <c r="K191" i="351"/>
  <c r="J191" i="351"/>
  <c r="I191" i="351"/>
  <c r="O179" i="351"/>
  <c r="M179" i="351"/>
  <c r="AB179" i="351" s="1"/>
  <c r="K179" i="351"/>
  <c r="G179" i="351"/>
  <c r="AB178" i="351"/>
  <c r="AA178" i="351"/>
  <c r="O178" i="351"/>
  <c r="N178" i="351"/>
  <c r="Q178" i="351" s="1"/>
  <c r="M178" i="351"/>
  <c r="K178" i="351"/>
  <c r="G178" i="351"/>
  <c r="AB177" i="351"/>
  <c r="AA177" i="351"/>
  <c r="Q177" i="351"/>
  <c r="P177" i="351"/>
  <c r="O177" i="351"/>
  <c r="N177" i="351"/>
  <c r="M177" i="351"/>
  <c r="K177" i="351"/>
  <c r="G177" i="351"/>
  <c r="O176" i="351"/>
  <c r="M176" i="351"/>
  <c r="AB176" i="351" s="1"/>
  <c r="K176" i="351"/>
  <c r="G176" i="351"/>
  <c r="O175" i="351"/>
  <c r="M175" i="351"/>
  <c r="AB175" i="351" s="1"/>
  <c r="K175" i="351"/>
  <c r="G175" i="351"/>
  <c r="T174" i="351"/>
  <c r="S174" i="351"/>
  <c r="L174" i="351"/>
  <c r="H1" i="351" s="1"/>
  <c r="K174" i="351"/>
  <c r="J174" i="351"/>
  <c r="I174" i="351"/>
  <c r="O161" i="351"/>
  <c r="M161" i="351"/>
  <c r="AB161" i="351" s="1"/>
  <c r="K161" i="351"/>
  <c r="G161" i="351"/>
  <c r="AB160" i="351"/>
  <c r="AA160" i="351"/>
  <c r="O160" i="351"/>
  <c r="N160" i="351"/>
  <c r="Q160" i="351" s="1"/>
  <c r="M160" i="351"/>
  <c r="K160" i="351"/>
  <c r="G160" i="351"/>
  <c r="AB159" i="351"/>
  <c r="AA159" i="351"/>
  <c r="Q159" i="351"/>
  <c r="P159" i="351"/>
  <c r="O159" i="351"/>
  <c r="N159" i="351"/>
  <c r="M159" i="351"/>
  <c r="K159" i="351"/>
  <c r="G159" i="351"/>
  <c r="O158" i="351"/>
  <c r="M158" i="351"/>
  <c r="N158" i="351" s="1"/>
  <c r="K158" i="351"/>
  <c r="G158" i="351"/>
  <c r="T157" i="351"/>
  <c r="S157" i="351"/>
  <c r="O157" i="351"/>
  <c r="L157" i="351"/>
  <c r="J157" i="351"/>
  <c r="K157" i="351" s="1"/>
  <c r="I157" i="351"/>
  <c r="O141" i="351"/>
  <c r="M141" i="351"/>
  <c r="M157" i="351" s="1"/>
  <c r="K141" i="351"/>
  <c r="G141" i="351"/>
  <c r="T140" i="351"/>
  <c r="S140" i="351"/>
  <c r="O140" i="351"/>
  <c r="L140" i="351"/>
  <c r="J140" i="351"/>
  <c r="K140" i="351" s="1"/>
  <c r="I140" i="351"/>
  <c r="O127" i="351"/>
  <c r="M127" i="351"/>
  <c r="AB127" i="351" s="1"/>
  <c r="K127" i="351"/>
  <c r="G127" i="351"/>
  <c r="O126" i="351"/>
  <c r="M126" i="351"/>
  <c r="AB126" i="351" s="1"/>
  <c r="K126" i="351"/>
  <c r="G126" i="351"/>
  <c r="AB125" i="351"/>
  <c r="AA125" i="351"/>
  <c r="O125" i="351"/>
  <c r="N125" i="351"/>
  <c r="Q125" i="351" s="1"/>
  <c r="M125" i="351"/>
  <c r="K125" i="351"/>
  <c r="G125" i="351"/>
  <c r="AA124" i="351"/>
  <c r="O124" i="351"/>
  <c r="M124" i="351"/>
  <c r="M140" i="351" s="1"/>
  <c r="K124" i="351"/>
  <c r="G124" i="351"/>
  <c r="T123" i="351"/>
  <c r="S123" i="351"/>
  <c r="L123" i="351"/>
  <c r="O123" i="351" s="1"/>
  <c r="J123" i="351"/>
  <c r="K123" i="351" s="1"/>
  <c r="I123" i="351"/>
  <c r="AB110" i="351"/>
  <c r="AA110" i="351"/>
  <c r="Q110" i="351"/>
  <c r="P110" i="351"/>
  <c r="O110" i="351"/>
  <c r="N110" i="351"/>
  <c r="M110" i="351"/>
  <c r="K110" i="351"/>
  <c r="G110" i="351"/>
  <c r="O109" i="351"/>
  <c r="M109" i="351"/>
  <c r="AB109" i="351" s="1"/>
  <c r="K109" i="351"/>
  <c r="G109" i="351"/>
  <c r="O108" i="351"/>
  <c r="M108" i="351"/>
  <c r="AB108" i="351" s="1"/>
  <c r="K108" i="351"/>
  <c r="G108" i="351"/>
  <c r="AA107" i="351"/>
  <c r="O107" i="351"/>
  <c r="N107" i="351"/>
  <c r="Q107" i="351" s="1"/>
  <c r="M107" i="351"/>
  <c r="AB107" i="351" s="1"/>
  <c r="K107" i="351"/>
  <c r="P107" i="351" s="1"/>
  <c r="G107" i="351"/>
  <c r="T106" i="351"/>
  <c r="S106" i="351"/>
  <c r="L106" i="351"/>
  <c r="O106" i="351" s="1"/>
  <c r="J106" i="351"/>
  <c r="I106" i="351"/>
  <c r="K106" i="351" s="1"/>
  <c r="AB92" i="351"/>
  <c r="AA92" i="351"/>
  <c r="O92" i="351"/>
  <c r="M92" i="351"/>
  <c r="N92" i="351" s="1"/>
  <c r="K92" i="351"/>
  <c r="G92" i="351"/>
  <c r="AB91" i="351"/>
  <c r="AA91" i="351"/>
  <c r="Q91" i="351"/>
  <c r="P91" i="351"/>
  <c r="O91" i="351"/>
  <c r="N91" i="351"/>
  <c r="M91" i="351"/>
  <c r="K91" i="351"/>
  <c r="G91" i="351"/>
  <c r="O90" i="351"/>
  <c r="M90" i="351"/>
  <c r="N90" i="351" s="1"/>
  <c r="K90" i="351"/>
  <c r="G90" i="351"/>
  <c r="T89" i="351"/>
  <c r="S89" i="351"/>
  <c r="O89" i="351"/>
  <c r="L89" i="351"/>
  <c r="J89" i="351"/>
  <c r="K89" i="351" s="1"/>
  <c r="I89" i="351"/>
  <c r="O77" i="351"/>
  <c r="M77" i="351"/>
  <c r="AB77" i="351" s="1"/>
  <c r="K77" i="351"/>
  <c r="G77" i="351"/>
  <c r="O76" i="351"/>
  <c r="M76" i="351"/>
  <c r="AB76" i="351" s="1"/>
  <c r="K76" i="351"/>
  <c r="G76" i="351"/>
  <c r="AB75" i="351"/>
  <c r="AA75" i="351"/>
  <c r="O75" i="351"/>
  <c r="N75" i="351"/>
  <c r="Q75" i="351" s="1"/>
  <c r="M75" i="351"/>
  <c r="K75" i="351"/>
  <c r="G75" i="351"/>
  <c r="AB74" i="351"/>
  <c r="Q74" i="351"/>
  <c r="P74" i="351"/>
  <c r="O74" i="351"/>
  <c r="N74" i="351"/>
  <c r="M74" i="351"/>
  <c r="AA74" i="351" s="1"/>
  <c r="K74" i="351"/>
  <c r="G74" i="351"/>
  <c r="O73" i="351"/>
  <c r="M73" i="351"/>
  <c r="M89" i="351" s="1"/>
  <c r="K73" i="351"/>
  <c r="G73" i="351"/>
  <c r="T72" i="351"/>
  <c r="S72" i="351"/>
  <c r="O72" i="351"/>
  <c r="L72" i="351"/>
  <c r="J72" i="351"/>
  <c r="K72" i="351" s="1"/>
  <c r="I72" i="351"/>
  <c r="O56" i="351"/>
  <c r="M56" i="351"/>
  <c r="M72" i="351" s="1"/>
  <c r="K56" i="351"/>
  <c r="G56" i="351"/>
  <c r="T55" i="351"/>
  <c r="S55" i="351"/>
  <c r="O55" i="351"/>
  <c r="L55" i="351"/>
  <c r="J55" i="351"/>
  <c r="K55" i="351" s="1"/>
  <c r="I55" i="351"/>
  <c r="O41" i="351"/>
  <c r="M41" i="351"/>
  <c r="N41" i="351" s="1"/>
  <c r="K41" i="351"/>
  <c r="G41" i="351"/>
  <c r="O40" i="351"/>
  <c r="M40" i="351"/>
  <c r="AB40" i="351" s="1"/>
  <c r="K40" i="351"/>
  <c r="G40" i="351"/>
  <c r="AB39" i="351"/>
  <c r="AA39" i="351"/>
  <c r="O39" i="351"/>
  <c r="N39" i="351"/>
  <c r="Q39" i="351" s="1"/>
  <c r="M39" i="351"/>
  <c r="M55" i="351" s="1"/>
  <c r="K39" i="351"/>
  <c r="G39" i="351"/>
  <c r="T38" i="351"/>
  <c r="S38" i="351"/>
  <c r="L38" i="351"/>
  <c r="J38" i="351"/>
  <c r="I38" i="351"/>
  <c r="O38" i="351" s="1"/>
  <c r="O22" i="351"/>
  <c r="M22" i="351"/>
  <c r="AB22" i="351" s="1"/>
  <c r="K22" i="351"/>
  <c r="G22" i="351"/>
  <c r="T21" i="351"/>
  <c r="S21" i="351"/>
  <c r="L21" i="351"/>
  <c r="O21" i="351" s="1"/>
  <c r="J21" i="351"/>
  <c r="I21" i="351"/>
  <c r="K21" i="351" s="1"/>
  <c r="AB8" i="351"/>
  <c r="AA8" i="351"/>
  <c r="O8" i="351"/>
  <c r="N8" i="351"/>
  <c r="P8" i="351" s="1"/>
  <c r="M8" i="351"/>
  <c r="K8" i="351"/>
  <c r="Q8" i="351" s="1"/>
  <c r="G8" i="351"/>
  <c r="AB7" i="351"/>
  <c r="AA7" i="351"/>
  <c r="Q7" i="351"/>
  <c r="P7" i="351"/>
  <c r="O7" i="351"/>
  <c r="N7" i="351"/>
  <c r="M7" i="351"/>
  <c r="K7" i="351"/>
  <c r="G7" i="351"/>
  <c r="O6" i="351"/>
  <c r="M6" i="351"/>
  <c r="N6" i="351" s="1"/>
  <c r="K6" i="351"/>
  <c r="G6" i="351"/>
  <c r="O5" i="351"/>
  <c r="M5" i="351"/>
  <c r="AB5" i="351" s="1"/>
  <c r="K5" i="351"/>
  <c r="G5" i="351"/>
  <c r="F1" i="351" s="1"/>
  <c r="H2" i="351"/>
  <c r="D1" i="351"/>
  <c r="X29" i="350"/>
  <c r="W29" i="350"/>
  <c r="V29" i="350"/>
  <c r="T29" i="350"/>
  <c r="S29" i="350"/>
  <c r="M8" i="350" s="1"/>
  <c r="P29" i="350"/>
  <c r="O29" i="350"/>
  <c r="N29" i="350"/>
  <c r="M29" i="350"/>
  <c r="J29" i="350"/>
  <c r="H29" i="350"/>
  <c r="G29" i="350"/>
  <c r="D29" i="350"/>
  <c r="O15" i="350"/>
  <c r="I8" i="350" s="1"/>
  <c r="N15" i="350"/>
  <c r="K15" i="350"/>
  <c r="I15" i="350"/>
  <c r="G8" i="350" s="1"/>
  <c r="H15" i="350"/>
  <c r="G15" i="350"/>
  <c r="F15" i="350"/>
  <c r="E15" i="350"/>
  <c r="D15" i="350"/>
  <c r="K8" i="350"/>
  <c r="F8" i="350"/>
  <c r="M7" i="350"/>
  <c r="K7" i="350"/>
  <c r="I7" i="350"/>
  <c r="G7" i="350"/>
  <c r="F7" i="350"/>
  <c r="E7" i="350"/>
  <c r="M6" i="350"/>
  <c r="K6" i="350"/>
  <c r="I6" i="350"/>
  <c r="G6" i="350"/>
  <c r="F6" i="350"/>
  <c r="E6" i="350"/>
  <c r="F3" i="350"/>
  <c r="T157" i="349"/>
  <c r="S157" i="349"/>
  <c r="L157" i="349"/>
  <c r="O157" i="349" s="1"/>
  <c r="K157" i="349"/>
  <c r="J157" i="349"/>
  <c r="I157" i="349"/>
  <c r="AA143" i="349"/>
  <c r="O143" i="349"/>
  <c r="M143" i="349"/>
  <c r="AB143" i="349" s="1"/>
  <c r="K143" i="349"/>
  <c r="G143" i="349"/>
  <c r="AB142" i="349"/>
  <c r="AA142" i="349"/>
  <c r="O142" i="349"/>
  <c r="N142" i="349"/>
  <c r="Q142" i="349" s="1"/>
  <c r="M142" i="349"/>
  <c r="K142" i="349"/>
  <c r="G142" i="349"/>
  <c r="AB141" i="349"/>
  <c r="AA141" i="349"/>
  <c r="O141" i="349"/>
  <c r="N141" i="349"/>
  <c r="P141" i="349" s="1"/>
  <c r="M141" i="349"/>
  <c r="M157" i="349" s="1"/>
  <c r="K141" i="349"/>
  <c r="G141" i="349"/>
  <c r="T140" i="349"/>
  <c r="S140" i="349"/>
  <c r="L140" i="349"/>
  <c r="O140" i="349" s="1"/>
  <c r="J140" i="349"/>
  <c r="K140" i="349" s="1"/>
  <c r="I140" i="349"/>
  <c r="AA126" i="349"/>
  <c r="O126" i="349"/>
  <c r="M126" i="349"/>
  <c r="N126" i="349" s="1"/>
  <c r="K126" i="349"/>
  <c r="G126" i="349"/>
  <c r="O125" i="349"/>
  <c r="M125" i="349"/>
  <c r="M140" i="349" s="1"/>
  <c r="K125" i="349"/>
  <c r="G125" i="349"/>
  <c r="AB124" i="349"/>
  <c r="O124" i="349"/>
  <c r="N124" i="349"/>
  <c r="Q124" i="349" s="1"/>
  <c r="M124" i="349"/>
  <c r="AA124" i="349" s="1"/>
  <c r="K124" i="349"/>
  <c r="G124" i="349"/>
  <c r="T123" i="349"/>
  <c r="S123" i="349"/>
  <c r="L123" i="349"/>
  <c r="O123" i="349" s="1"/>
  <c r="K123" i="349"/>
  <c r="J123" i="349"/>
  <c r="I123" i="349"/>
  <c r="AB111" i="349"/>
  <c r="AA111" i="349"/>
  <c r="O111" i="349"/>
  <c r="N111" i="349"/>
  <c r="P111" i="349" s="1"/>
  <c r="M111" i="349"/>
  <c r="K111" i="349"/>
  <c r="Q111" i="349" s="1"/>
  <c r="G111" i="349"/>
  <c r="AB110" i="349"/>
  <c r="AA110" i="349"/>
  <c r="O110" i="349"/>
  <c r="N110" i="349"/>
  <c r="Q110" i="349" s="1"/>
  <c r="M110" i="349"/>
  <c r="K110" i="349"/>
  <c r="G110" i="349"/>
  <c r="AA109" i="349"/>
  <c r="O109" i="349"/>
  <c r="M109" i="349"/>
  <c r="N109" i="349" s="1"/>
  <c r="K109" i="349"/>
  <c r="G109" i="349"/>
  <c r="O108" i="349"/>
  <c r="M108" i="349"/>
  <c r="AB108" i="349" s="1"/>
  <c r="K108" i="349"/>
  <c r="G108" i="349"/>
  <c r="AB107" i="349"/>
  <c r="O107" i="349"/>
  <c r="N107" i="349"/>
  <c r="Q107" i="349" s="1"/>
  <c r="M107" i="349"/>
  <c r="AA107" i="349" s="1"/>
  <c r="K107" i="349"/>
  <c r="G107" i="349"/>
  <c r="T106" i="349"/>
  <c r="S106" i="349"/>
  <c r="L106" i="349"/>
  <c r="O106" i="349" s="1"/>
  <c r="K106" i="349"/>
  <c r="J106" i="349"/>
  <c r="I106" i="349"/>
  <c r="AA94" i="349"/>
  <c r="O94" i="349"/>
  <c r="M94" i="349"/>
  <c r="AB94" i="349" s="1"/>
  <c r="K94" i="349"/>
  <c r="G94" i="349"/>
  <c r="AB93" i="349"/>
  <c r="AA93" i="349"/>
  <c r="O93" i="349"/>
  <c r="N93" i="349"/>
  <c r="Q93" i="349" s="1"/>
  <c r="M93" i="349"/>
  <c r="K93" i="349"/>
  <c r="G93" i="349"/>
  <c r="AA92" i="349"/>
  <c r="P92" i="349"/>
  <c r="O92" i="349"/>
  <c r="N92" i="349"/>
  <c r="M92" i="349"/>
  <c r="AB92" i="349" s="1"/>
  <c r="K92" i="349"/>
  <c r="Q92" i="349" s="1"/>
  <c r="G92" i="349"/>
  <c r="O91" i="349"/>
  <c r="M91" i="349"/>
  <c r="AB91" i="349" s="1"/>
  <c r="K91" i="349"/>
  <c r="G91" i="349"/>
  <c r="AB90" i="349"/>
  <c r="O90" i="349"/>
  <c r="N90" i="349"/>
  <c r="Q90" i="349" s="1"/>
  <c r="M90" i="349"/>
  <c r="AA90" i="349" s="1"/>
  <c r="K90" i="349"/>
  <c r="G90" i="349"/>
  <c r="T89" i="349"/>
  <c r="S89" i="349"/>
  <c r="L89" i="349"/>
  <c r="O89" i="349" s="1"/>
  <c r="K89" i="349"/>
  <c r="J89" i="349"/>
  <c r="I89" i="349"/>
  <c r="AA81" i="349"/>
  <c r="O81" i="349"/>
  <c r="M81" i="349"/>
  <c r="AB81" i="349" s="1"/>
  <c r="K81" i="349"/>
  <c r="G81" i="349"/>
  <c r="AB80" i="349"/>
  <c r="AA80" i="349"/>
  <c r="O80" i="349"/>
  <c r="M80" i="349"/>
  <c r="N80" i="349" s="1"/>
  <c r="K80" i="349"/>
  <c r="G80" i="349"/>
  <c r="AA79" i="349"/>
  <c r="P79" i="349"/>
  <c r="O79" i="349"/>
  <c r="N79" i="349"/>
  <c r="M79" i="349"/>
  <c r="AB79" i="349" s="1"/>
  <c r="K79" i="349"/>
  <c r="Q79" i="349" s="1"/>
  <c r="G79" i="349"/>
  <c r="O78" i="349"/>
  <c r="M78" i="349"/>
  <c r="AB78" i="349" s="1"/>
  <c r="K78" i="349"/>
  <c r="G78" i="349"/>
  <c r="AA77" i="349"/>
  <c r="O77" i="349"/>
  <c r="M77" i="349"/>
  <c r="AB77" i="349" s="1"/>
  <c r="K77" i="349"/>
  <c r="G77" i="349"/>
  <c r="AB76" i="349"/>
  <c r="AA76" i="349"/>
  <c r="O76" i="349"/>
  <c r="M76" i="349"/>
  <c r="N76" i="349" s="1"/>
  <c r="K76" i="349"/>
  <c r="G76" i="349"/>
  <c r="AA75" i="349"/>
  <c r="O75" i="349"/>
  <c r="M75" i="349"/>
  <c r="N75" i="349" s="1"/>
  <c r="K75" i="349"/>
  <c r="G75" i="349"/>
  <c r="O74" i="349"/>
  <c r="M74" i="349"/>
  <c r="AB74" i="349" s="1"/>
  <c r="K74" i="349"/>
  <c r="G74" i="349"/>
  <c r="AB73" i="349"/>
  <c r="O73" i="349"/>
  <c r="N73" i="349"/>
  <c r="Q73" i="349" s="1"/>
  <c r="M73" i="349"/>
  <c r="AA73" i="349" s="1"/>
  <c r="K73" i="349"/>
  <c r="G73" i="349"/>
  <c r="T72" i="349"/>
  <c r="S72" i="349"/>
  <c r="L72" i="349"/>
  <c r="O72" i="349" s="1"/>
  <c r="K72" i="349"/>
  <c r="J72" i="349"/>
  <c r="I72" i="349"/>
  <c r="AA60" i="349"/>
  <c r="O60" i="349"/>
  <c r="M60" i="349"/>
  <c r="AB60" i="349" s="1"/>
  <c r="K60" i="349"/>
  <c r="G60" i="349"/>
  <c r="AB59" i="349"/>
  <c r="AA59" i="349"/>
  <c r="O59" i="349"/>
  <c r="M59" i="349"/>
  <c r="N59" i="349" s="1"/>
  <c r="K59" i="349"/>
  <c r="G59" i="349"/>
  <c r="AA58" i="349"/>
  <c r="P58" i="349"/>
  <c r="O58" i="349"/>
  <c r="N58" i="349"/>
  <c r="M58" i="349"/>
  <c r="AB58" i="349" s="1"/>
  <c r="K58" i="349"/>
  <c r="Q58" i="349" s="1"/>
  <c r="G58" i="349"/>
  <c r="O57" i="349"/>
  <c r="M57" i="349"/>
  <c r="AB57" i="349" s="1"/>
  <c r="K57" i="349"/>
  <c r="G57" i="349"/>
  <c r="AB56" i="349"/>
  <c r="O56" i="349"/>
  <c r="N56" i="349"/>
  <c r="Q56" i="349" s="1"/>
  <c r="M56" i="349"/>
  <c r="AA56" i="349" s="1"/>
  <c r="K56" i="349"/>
  <c r="G56" i="349"/>
  <c r="T55" i="349"/>
  <c r="S55" i="349"/>
  <c r="M55" i="349"/>
  <c r="AB55" i="349" s="1"/>
  <c r="AC39" i="349" s="1"/>
  <c r="L55" i="349"/>
  <c r="O55" i="349" s="1"/>
  <c r="K55" i="349"/>
  <c r="J55" i="349"/>
  <c r="I55" i="349"/>
  <c r="AA42" i="349"/>
  <c r="O42" i="349"/>
  <c r="M42" i="349"/>
  <c r="AB42" i="349" s="1"/>
  <c r="K42" i="349"/>
  <c r="G42" i="349"/>
  <c r="AB41" i="349"/>
  <c r="AA41" i="349"/>
  <c r="O41" i="349"/>
  <c r="M41" i="349"/>
  <c r="N41" i="349" s="1"/>
  <c r="K41" i="349"/>
  <c r="G41" i="349"/>
  <c r="AA40" i="349"/>
  <c r="P40" i="349"/>
  <c r="O40" i="349"/>
  <c r="N40" i="349"/>
  <c r="M40" i="349"/>
  <c r="AB40" i="349" s="1"/>
  <c r="K40" i="349"/>
  <c r="Q40" i="349" s="1"/>
  <c r="G40" i="349"/>
  <c r="Q39" i="349"/>
  <c r="O39" i="349"/>
  <c r="N39" i="349"/>
  <c r="P39" i="349" s="1"/>
  <c r="M39" i="349"/>
  <c r="AB39" i="349" s="1"/>
  <c r="K39" i="349"/>
  <c r="G39" i="349"/>
  <c r="T38" i="349"/>
  <c r="S38" i="349"/>
  <c r="L38" i="349"/>
  <c r="O38" i="349" s="1"/>
  <c r="J38" i="349"/>
  <c r="K38" i="349" s="1"/>
  <c r="I38" i="349"/>
  <c r="AQ29" i="349"/>
  <c r="O27" i="349"/>
  <c r="N27" i="349"/>
  <c r="Q27" i="349" s="1"/>
  <c r="M27" i="349"/>
  <c r="AB27" i="349" s="1"/>
  <c r="K27" i="349"/>
  <c r="G27" i="349"/>
  <c r="AB26" i="349"/>
  <c r="O26" i="349"/>
  <c r="M26" i="349"/>
  <c r="AA26" i="349" s="1"/>
  <c r="K26" i="349"/>
  <c r="G26" i="349"/>
  <c r="AB25" i="349"/>
  <c r="O25" i="349"/>
  <c r="M25" i="349"/>
  <c r="AA25" i="349" s="1"/>
  <c r="K25" i="349"/>
  <c r="G25" i="349"/>
  <c r="O24" i="349"/>
  <c r="M24" i="349"/>
  <c r="N24" i="349" s="1"/>
  <c r="K24" i="349"/>
  <c r="G24" i="349"/>
  <c r="O23" i="349"/>
  <c r="N23" i="349"/>
  <c r="Q23" i="349" s="1"/>
  <c r="M23" i="349"/>
  <c r="AB23" i="349" s="1"/>
  <c r="K23" i="349"/>
  <c r="G23" i="349"/>
  <c r="O22" i="349"/>
  <c r="M22" i="349"/>
  <c r="AB22" i="349" s="1"/>
  <c r="K22" i="349"/>
  <c r="G22" i="349"/>
  <c r="T21" i="349"/>
  <c r="S21" i="349"/>
  <c r="L21" i="349"/>
  <c r="O21" i="349" s="1"/>
  <c r="K21" i="349"/>
  <c r="J21" i="349"/>
  <c r="I21" i="349"/>
  <c r="AB8" i="349"/>
  <c r="O8" i="349"/>
  <c r="M8" i="349"/>
  <c r="AA8" i="349" s="1"/>
  <c r="K8" i="349"/>
  <c r="G8" i="349"/>
  <c r="F1" i="349" s="1"/>
  <c r="F2" i="349" s="1"/>
  <c r="AB7" i="349"/>
  <c r="O7" i="349"/>
  <c r="M7" i="349"/>
  <c r="AA7" i="349" s="1"/>
  <c r="K7" i="349"/>
  <c r="G7" i="349"/>
  <c r="O6" i="349"/>
  <c r="M6" i="349"/>
  <c r="N6" i="349" s="1"/>
  <c r="K6" i="349"/>
  <c r="G6" i="349"/>
  <c r="O5" i="349"/>
  <c r="M5" i="349"/>
  <c r="N5" i="349" s="1"/>
  <c r="K5" i="349"/>
  <c r="G5" i="349"/>
  <c r="H2" i="349"/>
  <c r="D1" i="349"/>
  <c r="T225" i="348"/>
  <c r="S225" i="348"/>
  <c r="L225" i="348"/>
  <c r="O225" i="348" s="1"/>
  <c r="J225" i="348"/>
  <c r="K225" i="348" s="1"/>
  <c r="I225" i="348"/>
  <c r="AA214" i="348"/>
  <c r="P214" i="348"/>
  <c r="O214" i="348"/>
  <c r="N214" i="348"/>
  <c r="Q214" i="348" s="1"/>
  <c r="M214" i="348"/>
  <c r="AB214" i="348" s="1"/>
  <c r="K214" i="348"/>
  <c r="G214" i="348"/>
  <c r="O213" i="348"/>
  <c r="M213" i="348"/>
  <c r="N213" i="348" s="1"/>
  <c r="K213" i="348"/>
  <c r="G213" i="348"/>
  <c r="AA212" i="348"/>
  <c r="O212" i="348"/>
  <c r="N212" i="348"/>
  <c r="Q212" i="348" s="1"/>
  <c r="M212" i="348"/>
  <c r="AB212" i="348" s="1"/>
  <c r="K212" i="348"/>
  <c r="G212" i="348"/>
  <c r="AB211" i="348"/>
  <c r="O211" i="348"/>
  <c r="M211" i="348"/>
  <c r="AA211" i="348" s="1"/>
  <c r="K211" i="348"/>
  <c r="G211" i="348"/>
  <c r="AA210" i="348"/>
  <c r="P210" i="348"/>
  <c r="O210" i="348"/>
  <c r="N210" i="348"/>
  <c r="Q210" i="348" s="1"/>
  <c r="M210" i="348"/>
  <c r="AB210" i="348" s="1"/>
  <c r="K210" i="348"/>
  <c r="G210" i="348"/>
  <c r="AB209" i="348"/>
  <c r="AA209" i="348"/>
  <c r="O209" i="348"/>
  <c r="M209" i="348"/>
  <c r="N209" i="348" s="1"/>
  <c r="K209" i="348"/>
  <c r="G209" i="348"/>
  <c r="T208" i="348"/>
  <c r="S208" i="348"/>
  <c r="L208" i="348"/>
  <c r="O208" i="348" s="1"/>
  <c r="J208" i="348"/>
  <c r="K208" i="348" s="1"/>
  <c r="I208" i="348"/>
  <c r="O194" i="348"/>
  <c r="M194" i="348"/>
  <c r="N194" i="348" s="1"/>
  <c r="K194" i="348"/>
  <c r="G194" i="348"/>
  <c r="AA193" i="348"/>
  <c r="O193" i="348"/>
  <c r="N193" i="348"/>
  <c r="Q193" i="348" s="1"/>
  <c r="M193" i="348"/>
  <c r="AB193" i="348" s="1"/>
  <c r="K193" i="348"/>
  <c r="G193" i="348"/>
  <c r="O192" i="348"/>
  <c r="M192" i="348"/>
  <c r="M208" i="348" s="1"/>
  <c r="K192" i="348"/>
  <c r="G192" i="348"/>
  <c r="T191" i="348"/>
  <c r="S191" i="348"/>
  <c r="L191" i="348"/>
  <c r="O191" i="348" s="1"/>
  <c r="J191" i="348"/>
  <c r="K191" i="348" s="1"/>
  <c r="I191" i="348"/>
  <c r="AB179" i="348"/>
  <c r="O179" i="348"/>
  <c r="M179" i="348"/>
  <c r="AA179" i="348" s="1"/>
  <c r="K179" i="348"/>
  <c r="G179" i="348"/>
  <c r="AA178" i="348"/>
  <c r="P178" i="348"/>
  <c r="O178" i="348"/>
  <c r="N178" i="348"/>
  <c r="Q178" i="348" s="1"/>
  <c r="M178" i="348"/>
  <c r="AB178" i="348" s="1"/>
  <c r="K178" i="348"/>
  <c r="G178" i="348"/>
  <c r="O177" i="348"/>
  <c r="M177" i="348"/>
  <c r="N177" i="348" s="1"/>
  <c r="K177" i="348"/>
  <c r="G177" i="348"/>
  <c r="AA176" i="348"/>
  <c r="O176" i="348"/>
  <c r="N176" i="348"/>
  <c r="Q176" i="348" s="1"/>
  <c r="M176" i="348"/>
  <c r="AB176" i="348" s="1"/>
  <c r="K176" i="348"/>
  <c r="G176" i="348"/>
  <c r="O175" i="348"/>
  <c r="M175" i="348"/>
  <c r="AB175" i="348" s="1"/>
  <c r="K175" i="348"/>
  <c r="G175" i="348"/>
  <c r="T174" i="348"/>
  <c r="S174" i="348"/>
  <c r="L174" i="348"/>
  <c r="H1" i="348" s="1"/>
  <c r="J174" i="348"/>
  <c r="K174" i="348" s="1"/>
  <c r="I174" i="348"/>
  <c r="AB161" i="348"/>
  <c r="O161" i="348"/>
  <c r="M161" i="348"/>
  <c r="AA161" i="348" s="1"/>
  <c r="K161" i="348"/>
  <c r="G161" i="348"/>
  <c r="AA160" i="348"/>
  <c r="P160" i="348"/>
  <c r="O160" i="348"/>
  <c r="N160" i="348"/>
  <c r="Q160" i="348" s="1"/>
  <c r="M160" i="348"/>
  <c r="AB160" i="348" s="1"/>
  <c r="K160" i="348"/>
  <c r="G160" i="348"/>
  <c r="O159" i="348"/>
  <c r="M159" i="348"/>
  <c r="N159" i="348" s="1"/>
  <c r="K159" i="348"/>
  <c r="G159" i="348"/>
  <c r="P158" i="348"/>
  <c r="O158" i="348"/>
  <c r="N158" i="348"/>
  <c r="M158" i="348"/>
  <c r="AB158" i="348" s="1"/>
  <c r="K158" i="348"/>
  <c r="Q158" i="348" s="1"/>
  <c r="G158" i="348"/>
  <c r="T157" i="348"/>
  <c r="S157" i="348"/>
  <c r="O157" i="348"/>
  <c r="L157" i="348"/>
  <c r="K157" i="348"/>
  <c r="J157" i="348"/>
  <c r="I157" i="348"/>
  <c r="AB141" i="348"/>
  <c r="O141" i="348"/>
  <c r="M141" i="348"/>
  <c r="M157" i="348" s="1"/>
  <c r="K141" i="348"/>
  <c r="G141" i="348"/>
  <c r="T140" i="348"/>
  <c r="S140" i="348"/>
  <c r="O140" i="348"/>
  <c r="L140" i="348"/>
  <c r="K140" i="348"/>
  <c r="J140" i="348"/>
  <c r="I140" i="348"/>
  <c r="AA127" i="348"/>
  <c r="O127" i="348"/>
  <c r="N127" i="348"/>
  <c r="Q127" i="348" s="1"/>
  <c r="M127" i="348"/>
  <c r="AB127" i="348" s="1"/>
  <c r="K127" i="348"/>
  <c r="G127" i="348"/>
  <c r="AB126" i="348"/>
  <c r="O126" i="348"/>
  <c r="M126" i="348"/>
  <c r="AA126" i="348" s="1"/>
  <c r="K126" i="348"/>
  <c r="G126" i="348"/>
  <c r="AA125" i="348"/>
  <c r="P125" i="348"/>
  <c r="O125" i="348"/>
  <c r="N125" i="348"/>
  <c r="Q125" i="348" s="1"/>
  <c r="M125" i="348"/>
  <c r="AB125" i="348" s="1"/>
  <c r="K125" i="348"/>
  <c r="G125" i="348"/>
  <c r="AB124" i="348"/>
  <c r="AA124" i="348"/>
  <c r="O124" i="348"/>
  <c r="M124" i="348"/>
  <c r="M140" i="348" s="1"/>
  <c r="K124" i="348"/>
  <c r="G124" i="348"/>
  <c r="T123" i="348"/>
  <c r="S123" i="348"/>
  <c r="L123" i="348"/>
  <c r="O123" i="348" s="1"/>
  <c r="J123" i="348"/>
  <c r="K123" i="348" s="1"/>
  <c r="I123" i="348"/>
  <c r="O110" i="348"/>
  <c r="M110" i="348"/>
  <c r="N110" i="348" s="1"/>
  <c r="K110" i="348"/>
  <c r="G110" i="348"/>
  <c r="AA109" i="348"/>
  <c r="O109" i="348"/>
  <c r="N109" i="348"/>
  <c r="Q109" i="348" s="1"/>
  <c r="M109" i="348"/>
  <c r="AB109" i="348" s="1"/>
  <c r="K109" i="348"/>
  <c r="G109" i="348"/>
  <c r="AB108" i="348"/>
  <c r="O108" i="348"/>
  <c r="M108" i="348"/>
  <c r="AA108" i="348" s="1"/>
  <c r="K108" i="348"/>
  <c r="G108" i="348"/>
  <c r="O107" i="348"/>
  <c r="N107" i="348"/>
  <c r="Q107" i="348" s="1"/>
  <c r="M107" i="348"/>
  <c r="AB107" i="348" s="1"/>
  <c r="K107" i="348"/>
  <c r="G107" i="348"/>
  <c r="T106" i="348"/>
  <c r="S106" i="348"/>
  <c r="L106" i="348"/>
  <c r="O106" i="348" s="1"/>
  <c r="J106" i="348"/>
  <c r="K106" i="348" s="1"/>
  <c r="I106" i="348"/>
  <c r="AA92" i="348"/>
  <c r="P92" i="348"/>
  <c r="O92" i="348"/>
  <c r="N92" i="348"/>
  <c r="Q92" i="348" s="1"/>
  <c r="M92" i="348"/>
  <c r="AB92" i="348" s="1"/>
  <c r="K92" i="348"/>
  <c r="G92" i="348"/>
  <c r="O91" i="348"/>
  <c r="M91" i="348"/>
  <c r="N91" i="348" s="1"/>
  <c r="K91" i="348"/>
  <c r="G91" i="348"/>
  <c r="AB90" i="348"/>
  <c r="AA90" i="348"/>
  <c r="Q90" i="348"/>
  <c r="P90" i="348"/>
  <c r="O90" i="348"/>
  <c r="N90" i="348"/>
  <c r="M90" i="348"/>
  <c r="M106" i="348" s="1"/>
  <c r="K90" i="348"/>
  <c r="G90" i="348"/>
  <c r="T89" i="348"/>
  <c r="S89" i="348"/>
  <c r="O89" i="348"/>
  <c r="L89" i="348"/>
  <c r="K89" i="348"/>
  <c r="J89" i="348"/>
  <c r="I89" i="348"/>
  <c r="AA77" i="348"/>
  <c r="O77" i="348"/>
  <c r="N77" i="348"/>
  <c r="Q77" i="348" s="1"/>
  <c r="M77" i="348"/>
  <c r="AB77" i="348" s="1"/>
  <c r="K77" i="348"/>
  <c r="G77" i="348"/>
  <c r="AB76" i="348"/>
  <c r="AA76" i="348"/>
  <c r="O76" i="348"/>
  <c r="N76" i="348"/>
  <c r="Q76" i="348" s="1"/>
  <c r="M76" i="348"/>
  <c r="K76" i="348"/>
  <c r="G76" i="348"/>
  <c r="AA75" i="348"/>
  <c r="P75" i="348"/>
  <c r="O75" i="348"/>
  <c r="N75" i="348"/>
  <c r="Q75" i="348" s="1"/>
  <c r="M75" i="348"/>
  <c r="AB75" i="348" s="1"/>
  <c r="K75" i="348"/>
  <c r="G75" i="348"/>
  <c r="O74" i="348"/>
  <c r="M74" i="348"/>
  <c r="N74" i="348" s="1"/>
  <c r="K74" i="348"/>
  <c r="G74" i="348"/>
  <c r="AB73" i="348"/>
  <c r="AA73" i="348"/>
  <c r="Q73" i="348"/>
  <c r="P73" i="348"/>
  <c r="O73" i="348"/>
  <c r="N73" i="348"/>
  <c r="M73" i="348"/>
  <c r="M89" i="348" s="1"/>
  <c r="K73" i="348"/>
  <c r="G73" i="348"/>
  <c r="T72" i="348"/>
  <c r="S72" i="348"/>
  <c r="O72" i="348"/>
  <c r="L72" i="348"/>
  <c r="K72" i="348"/>
  <c r="J72" i="348"/>
  <c r="I72" i="348"/>
  <c r="O56" i="348"/>
  <c r="M56" i="348"/>
  <c r="M72" i="348" s="1"/>
  <c r="K56" i="348"/>
  <c r="G56" i="348"/>
  <c r="T55" i="348"/>
  <c r="S55" i="348"/>
  <c r="O55" i="348"/>
  <c r="L55" i="348"/>
  <c r="K55" i="348"/>
  <c r="J55" i="348"/>
  <c r="I55" i="348"/>
  <c r="AA41" i="348"/>
  <c r="O41" i="348"/>
  <c r="N41" i="348"/>
  <c r="Q41" i="348" s="1"/>
  <c r="M41" i="348"/>
  <c r="AB41" i="348" s="1"/>
  <c r="K41" i="348"/>
  <c r="G41" i="348"/>
  <c r="AB40" i="348"/>
  <c r="AA40" i="348"/>
  <c r="O40" i="348"/>
  <c r="N40" i="348"/>
  <c r="P40" i="348" s="1"/>
  <c r="M40" i="348"/>
  <c r="K40" i="348"/>
  <c r="Q40" i="348" s="1"/>
  <c r="G40" i="348"/>
  <c r="AB39" i="348"/>
  <c r="AA39" i="348"/>
  <c r="O39" i="348"/>
  <c r="N39" i="348"/>
  <c r="Q39" i="348" s="1"/>
  <c r="M39" i="348"/>
  <c r="M55" i="348" s="1"/>
  <c r="K39" i="348"/>
  <c r="G39" i="348"/>
  <c r="AB38" i="348"/>
  <c r="AC22" i="348" s="1"/>
  <c r="T38" i="348"/>
  <c r="S38" i="348"/>
  <c r="M38" i="348"/>
  <c r="N38" i="348" s="1"/>
  <c r="L38" i="348"/>
  <c r="O38" i="348" s="1"/>
  <c r="J38" i="348"/>
  <c r="K38" i="348" s="1"/>
  <c r="I38" i="348"/>
  <c r="AB22" i="348"/>
  <c r="AA22" i="348"/>
  <c r="O22" i="348"/>
  <c r="N22" i="348"/>
  <c r="Q22" i="348" s="1"/>
  <c r="M22" i="348"/>
  <c r="K22" i="348"/>
  <c r="G22" i="348"/>
  <c r="T21" i="348"/>
  <c r="S21" i="348"/>
  <c r="L21" i="348"/>
  <c r="O21" i="348" s="1"/>
  <c r="J21" i="348"/>
  <c r="K21" i="348" s="1"/>
  <c r="I21" i="348"/>
  <c r="AA8" i="348"/>
  <c r="P8" i="348"/>
  <c r="O8" i="348"/>
  <c r="N8" i="348"/>
  <c r="M8" i="348"/>
  <c r="AB8" i="348" s="1"/>
  <c r="K8" i="348"/>
  <c r="Q8" i="348" s="1"/>
  <c r="G8" i="348"/>
  <c r="AA7" i="348"/>
  <c r="O7" i="348"/>
  <c r="M7" i="348"/>
  <c r="N7" i="348" s="1"/>
  <c r="K7" i="348"/>
  <c r="G7" i="348"/>
  <c r="AA6" i="348"/>
  <c r="O6" i="348"/>
  <c r="N6" i="348"/>
  <c r="Q6" i="348" s="1"/>
  <c r="M6" i="348"/>
  <c r="AB6" i="348" s="1"/>
  <c r="K6" i="348"/>
  <c r="G6" i="348"/>
  <c r="O5" i="348"/>
  <c r="M5" i="348"/>
  <c r="AB5" i="348" s="1"/>
  <c r="K5" i="348"/>
  <c r="G5" i="348"/>
  <c r="F1" i="348" s="1"/>
  <c r="H2" i="348"/>
  <c r="D1" i="348"/>
  <c r="X29" i="347"/>
  <c r="W29" i="347"/>
  <c r="V29" i="347"/>
  <c r="T29" i="347"/>
  <c r="S29" i="347"/>
  <c r="P29" i="347"/>
  <c r="M8" i="347" s="1"/>
  <c r="O29" i="347"/>
  <c r="N29" i="347"/>
  <c r="M29" i="347"/>
  <c r="J29" i="347"/>
  <c r="H29" i="347"/>
  <c r="G29" i="347"/>
  <c r="D29" i="347"/>
  <c r="K8" i="347" s="1"/>
  <c r="N15" i="347"/>
  <c r="L15" i="347"/>
  <c r="I8" i="347" s="1"/>
  <c r="K15" i="347"/>
  <c r="I15" i="347"/>
  <c r="H15" i="347"/>
  <c r="G15" i="347"/>
  <c r="F15" i="347"/>
  <c r="E15" i="347"/>
  <c r="D15" i="347"/>
  <c r="G8" i="347" s="1"/>
  <c r="F8" i="347"/>
  <c r="E8" i="347"/>
  <c r="M7" i="347"/>
  <c r="K7" i="347"/>
  <c r="I7" i="347"/>
  <c r="G7" i="347"/>
  <c r="F7" i="347"/>
  <c r="E7" i="347"/>
  <c r="M6" i="347"/>
  <c r="K6" i="347"/>
  <c r="I6" i="347"/>
  <c r="G6" i="347"/>
  <c r="F6" i="347"/>
  <c r="E6" i="347"/>
  <c r="F3" i="347"/>
  <c r="Q126" i="355" l="1"/>
  <c r="P126" i="355"/>
  <c r="Q110" i="354"/>
  <c r="P110" i="354"/>
  <c r="N140" i="354"/>
  <c r="AB140" i="354"/>
  <c r="AC124" i="354" s="1"/>
  <c r="AA140" i="354"/>
  <c r="Q76" i="355"/>
  <c r="P76" i="355"/>
  <c r="N140" i="355"/>
  <c r="AB140" i="355"/>
  <c r="AC124" i="355" s="1"/>
  <c r="AA140" i="355"/>
  <c r="P90" i="354"/>
  <c r="Q90" i="354"/>
  <c r="P7" i="354"/>
  <c r="Q7" i="354"/>
  <c r="Q159" i="354"/>
  <c r="P159" i="354"/>
  <c r="Q59" i="355"/>
  <c r="P59" i="355"/>
  <c r="Q143" i="355"/>
  <c r="P143" i="355"/>
  <c r="N55" i="354"/>
  <c r="AA55" i="354"/>
  <c r="AB55" i="354"/>
  <c r="AC39" i="354" s="1"/>
  <c r="Q25" i="355"/>
  <c r="P25" i="355"/>
  <c r="Q213" i="354"/>
  <c r="P213" i="354"/>
  <c r="N72" i="354"/>
  <c r="AA72" i="354"/>
  <c r="AB72" i="354"/>
  <c r="AC56" i="354" s="1"/>
  <c r="I3" i="353"/>
  <c r="F2" i="354"/>
  <c r="P91" i="354"/>
  <c r="Q91" i="354"/>
  <c r="N157" i="354"/>
  <c r="AB157" i="354"/>
  <c r="AC141" i="354" s="1"/>
  <c r="AA157" i="354"/>
  <c r="N174" i="354"/>
  <c r="AB174" i="354"/>
  <c r="AC158" i="354" s="1"/>
  <c r="AA174" i="354"/>
  <c r="P175" i="354"/>
  <c r="Q175" i="354"/>
  <c r="N208" i="354"/>
  <c r="AB208" i="354"/>
  <c r="AC192" i="354" s="1"/>
  <c r="AA208" i="354"/>
  <c r="Q194" i="354"/>
  <c r="P194" i="354"/>
  <c r="N225" i="354"/>
  <c r="AB225" i="354"/>
  <c r="AC209" i="354" s="1"/>
  <c r="AA225" i="354"/>
  <c r="Q7" i="355"/>
  <c r="P7" i="355"/>
  <c r="N89" i="354"/>
  <c r="AB89" i="354"/>
  <c r="AC73" i="354" s="1"/>
  <c r="AA89" i="354"/>
  <c r="P74" i="354"/>
  <c r="Q74" i="354"/>
  <c r="Q142" i="355"/>
  <c r="P142" i="355"/>
  <c r="Q5" i="354"/>
  <c r="P5" i="354"/>
  <c r="Q176" i="354"/>
  <c r="P176" i="354"/>
  <c r="Q109" i="355"/>
  <c r="P109" i="355"/>
  <c r="G8" i="353"/>
  <c r="P6" i="354"/>
  <c r="P77" i="354"/>
  <c r="P109" i="354"/>
  <c r="P127" i="354"/>
  <c r="N191" i="354"/>
  <c r="P193" i="354"/>
  <c r="N40" i="354"/>
  <c r="Q41" i="354"/>
  <c r="AA56" i="354"/>
  <c r="AA73" i="354"/>
  <c r="N76" i="354"/>
  <c r="N108" i="354"/>
  <c r="N126" i="354"/>
  <c r="AA141" i="354"/>
  <c r="AA158" i="354"/>
  <c r="N161" i="354"/>
  <c r="Q162" i="354"/>
  <c r="AA175" i="354"/>
  <c r="N178" i="354"/>
  <c r="P192" i="354"/>
  <c r="N211" i="354"/>
  <c r="P5" i="355"/>
  <c r="N23" i="355"/>
  <c r="P41" i="355"/>
  <c r="P58" i="355"/>
  <c r="AB59" i="355"/>
  <c r="P75" i="355"/>
  <c r="AB76" i="355"/>
  <c r="P79" i="355"/>
  <c r="P92" i="355"/>
  <c r="M21" i="354"/>
  <c r="M38" i="354"/>
  <c r="M106" i="354"/>
  <c r="AB175" i="354"/>
  <c r="M21" i="355"/>
  <c r="H1" i="354"/>
  <c r="AA5" i="354"/>
  <c r="N8" i="354"/>
  <c r="P22" i="354"/>
  <c r="P39" i="354"/>
  <c r="N75" i="354"/>
  <c r="N92" i="354"/>
  <c r="P107" i="354"/>
  <c r="N125" i="354"/>
  <c r="N160" i="354"/>
  <c r="N177" i="354"/>
  <c r="AA192" i="354"/>
  <c r="N210" i="354"/>
  <c r="H1" i="355"/>
  <c r="AA5" i="355"/>
  <c r="N8" i="355"/>
  <c r="P22" i="355"/>
  <c r="N26" i="355"/>
  <c r="P40" i="355"/>
  <c r="N55" i="355"/>
  <c r="P57" i="355"/>
  <c r="N72" i="355"/>
  <c r="P74" i="355"/>
  <c r="P78" i="355"/>
  <c r="N89" i="355"/>
  <c r="P91" i="355"/>
  <c r="N106" i="355"/>
  <c r="P108" i="355"/>
  <c r="AB109" i="355"/>
  <c r="N123" i="355"/>
  <c r="P125" i="355"/>
  <c r="AB126" i="355"/>
  <c r="N157" i="355"/>
  <c r="M38" i="355"/>
  <c r="AB5" i="354"/>
  <c r="AA40" i="354"/>
  <c r="AA76" i="354"/>
  <c r="AA108" i="354"/>
  <c r="M123" i="354"/>
  <c r="AA126" i="354"/>
  <c r="AA161" i="354"/>
  <c r="AA178" i="354"/>
  <c r="AB192" i="354"/>
  <c r="N209" i="354"/>
  <c r="AA211" i="354"/>
  <c r="AA23" i="355"/>
  <c r="P39" i="355"/>
  <c r="P56" i="355"/>
  <c r="P73" i="355"/>
  <c r="P90" i="355"/>
  <c r="P107" i="355"/>
  <c r="P124" i="355"/>
  <c r="AA22" i="354"/>
  <c r="AA107" i="354"/>
  <c r="P124" i="354"/>
  <c r="AB191" i="354"/>
  <c r="AC175" i="354" s="1"/>
  <c r="AA22" i="355"/>
  <c r="P43" i="355"/>
  <c r="P60" i="355"/>
  <c r="P77" i="355"/>
  <c r="P81" i="355"/>
  <c r="P94" i="355"/>
  <c r="P111" i="355"/>
  <c r="AA8" i="354"/>
  <c r="AB39" i="354"/>
  <c r="N56" i="354"/>
  <c r="N73" i="354"/>
  <c r="AA75" i="354"/>
  <c r="AA92" i="354"/>
  <c r="AA125" i="354"/>
  <c r="N141" i="354"/>
  <c r="AA160" i="354"/>
  <c r="AA177" i="354"/>
  <c r="AA210" i="354"/>
  <c r="AA8" i="355"/>
  <c r="AA26" i="355"/>
  <c r="AA39" i="355"/>
  <c r="AA56" i="355"/>
  <c r="AA73" i="355"/>
  <c r="AA90" i="355"/>
  <c r="AA107" i="355"/>
  <c r="AA124" i="355"/>
  <c r="AB124" i="355"/>
  <c r="AA55" i="355"/>
  <c r="AA72" i="355"/>
  <c r="AA89" i="355"/>
  <c r="AA106" i="355"/>
  <c r="AA123" i="355"/>
  <c r="AA157" i="355"/>
  <c r="P6" i="351"/>
  <c r="Q6" i="351"/>
  <c r="Q213" i="351"/>
  <c r="P213" i="351"/>
  <c r="Q59" i="352"/>
  <c r="P59" i="352"/>
  <c r="P193" i="351"/>
  <c r="Q193" i="351"/>
  <c r="AB72" i="352"/>
  <c r="AC56" i="352" s="1"/>
  <c r="AA72" i="352"/>
  <c r="N72" i="352"/>
  <c r="Q92" i="351"/>
  <c r="P92" i="351"/>
  <c r="Q24" i="352"/>
  <c r="P24" i="352"/>
  <c r="Q41" i="352"/>
  <c r="P41" i="352"/>
  <c r="AB89" i="351"/>
  <c r="AC73" i="351" s="1"/>
  <c r="N89" i="351"/>
  <c r="AA89" i="351"/>
  <c r="Q209" i="351"/>
  <c r="P209" i="351"/>
  <c r="I3" i="350"/>
  <c r="F2" i="351"/>
  <c r="N140" i="351"/>
  <c r="AB140" i="351"/>
  <c r="AC124" i="351" s="1"/>
  <c r="AA140" i="351"/>
  <c r="P158" i="351"/>
  <c r="Q158" i="351"/>
  <c r="P194" i="351"/>
  <c r="Q194" i="351"/>
  <c r="AB72" i="351"/>
  <c r="AC56" i="351" s="1"/>
  <c r="AA72" i="351"/>
  <c r="N72" i="351"/>
  <c r="P5" i="352"/>
  <c r="Q5" i="352"/>
  <c r="AB106" i="352"/>
  <c r="AC90" i="352" s="1"/>
  <c r="AA106" i="352"/>
  <c r="N106" i="352"/>
  <c r="Q90" i="351"/>
  <c r="P90" i="351"/>
  <c r="AB157" i="351"/>
  <c r="AC141" i="351" s="1"/>
  <c r="AA157" i="351"/>
  <c r="N157" i="351"/>
  <c r="Q80" i="352"/>
  <c r="P80" i="352"/>
  <c r="P41" i="351"/>
  <c r="Q41" i="351"/>
  <c r="AB55" i="351"/>
  <c r="AC39" i="351" s="1"/>
  <c r="N55" i="351"/>
  <c r="AA55" i="351"/>
  <c r="N208" i="351"/>
  <c r="AA208" i="351"/>
  <c r="AB208" i="351"/>
  <c r="AC192" i="351" s="1"/>
  <c r="Q76" i="352"/>
  <c r="P76" i="352"/>
  <c r="Q142" i="352"/>
  <c r="P142" i="352"/>
  <c r="N140" i="352"/>
  <c r="AB140" i="352"/>
  <c r="AC124" i="352" s="1"/>
  <c r="AA140" i="352"/>
  <c r="P6" i="352"/>
  <c r="Q6" i="352"/>
  <c r="AB89" i="352"/>
  <c r="AC73" i="352" s="1"/>
  <c r="AA89" i="352"/>
  <c r="N89" i="352"/>
  <c r="N127" i="351"/>
  <c r="N176" i="351"/>
  <c r="N212" i="351"/>
  <c r="N23" i="352"/>
  <c r="N27" i="352"/>
  <c r="N5" i="351"/>
  <c r="AB124" i="351"/>
  <c r="M174" i="351"/>
  <c r="N175" i="351"/>
  <c r="M191" i="351"/>
  <c r="N192" i="351"/>
  <c r="AB209" i="351"/>
  <c r="AA6" i="352"/>
  <c r="M21" i="352"/>
  <c r="N22" i="352"/>
  <c r="AA24" i="352"/>
  <c r="P39" i="352"/>
  <c r="N57" i="352"/>
  <c r="N74" i="352"/>
  <c r="N78" i="352"/>
  <c r="N91" i="352"/>
  <c r="N108" i="352"/>
  <c r="N125" i="352"/>
  <c r="M38" i="352"/>
  <c r="N40" i="351"/>
  <c r="AA56" i="351"/>
  <c r="AA73" i="351"/>
  <c r="N76" i="351"/>
  <c r="AA90" i="351"/>
  <c r="N108" i="351"/>
  <c r="N126" i="351"/>
  <c r="AA141" i="351"/>
  <c r="AA158" i="351"/>
  <c r="N161" i="351"/>
  <c r="O174" i="351"/>
  <c r="N179" i="351"/>
  <c r="N211" i="351"/>
  <c r="H1" i="352"/>
  <c r="AA5" i="352"/>
  <c r="N8" i="352"/>
  <c r="N26" i="352"/>
  <c r="N55" i="352"/>
  <c r="N157" i="352"/>
  <c r="N77" i="351"/>
  <c r="N109" i="351"/>
  <c r="AA6" i="351"/>
  <c r="M21" i="351"/>
  <c r="N22" i="351"/>
  <c r="M38" i="351"/>
  <c r="AA41" i="351"/>
  <c r="AB56" i="351"/>
  <c r="AB73" i="351"/>
  <c r="AA77" i="351"/>
  <c r="AB90" i="351"/>
  <c r="M106" i="351"/>
  <c r="AA109" i="351"/>
  <c r="AA127" i="351"/>
  <c r="AB141" i="351"/>
  <c r="AB158" i="351"/>
  <c r="AA176" i="351"/>
  <c r="AA193" i="351"/>
  <c r="AA212" i="351"/>
  <c r="M225" i="351"/>
  <c r="AB5" i="352"/>
  <c r="AA23" i="352"/>
  <c r="AA27" i="352"/>
  <c r="AA39" i="352"/>
  <c r="N42" i="352"/>
  <c r="P56" i="352"/>
  <c r="N60" i="352"/>
  <c r="P73" i="352"/>
  <c r="N77" i="352"/>
  <c r="P90" i="352"/>
  <c r="P107" i="352"/>
  <c r="P124" i="352"/>
  <c r="N143" i="352"/>
  <c r="K38" i="351"/>
  <c r="AB6" i="351"/>
  <c r="AB41" i="351"/>
  <c r="AB193" i="351"/>
  <c r="AA57" i="352"/>
  <c r="AA74" i="352"/>
  <c r="AA78" i="352"/>
  <c r="AA91" i="352"/>
  <c r="AA108" i="352"/>
  <c r="AA125" i="352"/>
  <c r="M123" i="352"/>
  <c r="AA5" i="351"/>
  <c r="P39" i="351"/>
  <c r="AA175" i="351"/>
  <c r="AA192" i="351"/>
  <c r="O225" i="351"/>
  <c r="N7" i="352"/>
  <c r="AA22" i="352"/>
  <c r="N25" i="352"/>
  <c r="AB57" i="352"/>
  <c r="AB74" i="352"/>
  <c r="P81" i="352"/>
  <c r="AB91" i="352"/>
  <c r="P111" i="352"/>
  <c r="AA40" i="351"/>
  <c r="AA76" i="351"/>
  <c r="AA108" i="351"/>
  <c r="M123" i="351"/>
  <c r="N124" i="351"/>
  <c r="AA126" i="351"/>
  <c r="AA161" i="351"/>
  <c r="AA179" i="351"/>
  <c r="AB192" i="351"/>
  <c r="AA211" i="351"/>
  <c r="AA8" i="352"/>
  <c r="AA26" i="352"/>
  <c r="AA124" i="352"/>
  <c r="P75" i="351"/>
  <c r="P125" i="351"/>
  <c r="P160" i="351"/>
  <c r="P178" i="351"/>
  <c r="P210" i="351"/>
  <c r="P214" i="351"/>
  <c r="AA22" i="351"/>
  <c r="AA55" i="352"/>
  <c r="AA157" i="352"/>
  <c r="E8" i="350"/>
  <c r="N56" i="351"/>
  <c r="N73" i="351"/>
  <c r="N141" i="351"/>
  <c r="Q6" i="349"/>
  <c r="P6" i="349"/>
  <c r="Q80" i="349"/>
  <c r="P80" i="349"/>
  <c r="P126" i="349"/>
  <c r="Q126" i="349"/>
  <c r="Q38" i="348"/>
  <c r="R22" i="348" s="1"/>
  <c r="P38" i="348"/>
  <c r="AB140" i="348"/>
  <c r="AC124" i="348" s="1"/>
  <c r="AA140" i="348"/>
  <c r="N140" i="348"/>
  <c r="Q209" i="348"/>
  <c r="P209" i="348"/>
  <c r="Q213" i="348"/>
  <c r="P213" i="348"/>
  <c r="Q76" i="349"/>
  <c r="P76" i="349"/>
  <c r="P109" i="349"/>
  <c r="Q109" i="349"/>
  <c r="AB106" i="348"/>
  <c r="AC90" i="348" s="1"/>
  <c r="N106" i="348"/>
  <c r="AA106" i="348"/>
  <c r="Q159" i="348"/>
  <c r="P159" i="348"/>
  <c r="Q7" i="348"/>
  <c r="P7" i="348"/>
  <c r="Q74" i="348"/>
  <c r="P74" i="348"/>
  <c r="Q110" i="348"/>
  <c r="P110" i="348"/>
  <c r="Q194" i="348"/>
  <c r="P194" i="348"/>
  <c r="Q24" i="349"/>
  <c r="P24" i="349"/>
  <c r="Q177" i="348"/>
  <c r="P177" i="348"/>
  <c r="AB55" i="348"/>
  <c r="AC39" i="348" s="1"/>
  <c r="AA55" i="348"/>
  <c r="N55" i="348"/>
  <c r="Q59" i="349"/>
  <c r="P59" i="349"/>
  <c r="N208" i="348"/>
  <c r="AB208" i="348"/>
  <c r="AC192" i="348" s="1"/>
  <c r="AA208" i="348"/>
  <c r="Q41" i="349"/>
  <c r="P41" i="349"/>
  <c r="F2" i="348"/>
  <c r="I3" i="347"/>
  <c r="AB89" i="348"/>
  <c r="AC73" i="348" s="1"/>
  <c r="AA89" i="348"/>
  <c r="N89" i="348"/>
  <c r="P5" i="349"/>
  <c r="Q5" i="349"/>
  <c r="AB157" i="349"/>
  <c r="AC141" i="349" s="1"/>
  <c r="AA157" i="349"/>
  <c r="N157" i="349"/>
  <c r="AB72" i="348"/>
  <c r="AC56" i="348" s="1"/>
  <c r="AA72" i="348"/>
  <c r="N72" i="348"/>
  <c r="Q91" i="348"/>
  <c r="P91" i="348"/>
  <c r="AB157" i="348"/>
  <c r="AC141" i="348" s="1"/>
  <c r="AA157" i="348"/>
  <c r="N157" i="348"/>
  <c r="P75" i="349"/>
  <c r="Q75" i="349"/>
  <c r="N140" i="349"/>
  <c r="AB140" i="349"/>
  <c r="AC124" i="349" s="1"/>
  <c r="AA140" i="349"/>
  <c r="AA38" i="348"/>
  <c r="M38" i="349"/>
  <c r="Q141" i="349"/>
  <c r="AA74" i="348"/>
  <c r="AA91" i="348"/>
  <c r="AA110" i="348"/>
  <c r="AA159" i="348"/>
  <c r="M174" i="348"/>
  <c r="N175" i="348"/>
  <c r="AA177" i="348"/>
  <c r="M191" i="348"/>
  <c r="N192" i="348"/>
  <c r="AA194" i="348"/>
  <c r="AA213" i="348"/>
  <c r="AA6" i="349"/>
  <c r="M21" i="349"/>
  <c r="N22" i="349"/>
  <c r="AA24" i="349"/>
  <c r="N57" i="349"/>
  <c r="N74" i="349"/>
  <c r="N78" i="349"/>
  <c r="N91" i="349"/>
  <c r="N108" i="349"/>
  <c r="N125" i="349"/>
  <c r="N5" i="348"/>
  <c r="P6" i="348"/>
  <c r="AB7" i="348"/>
  <c r="P41" i="348"/>
  <c r="AB74" i="348"/>
  <c r="P77" i="348"/>
  <c r="AB91" i="348"/>
  <c r="P109" i="348"/>
  <c r="AB110" i="348"/>
  <c r="P127" i="348"/>
  <c r="AB159" i="348"/>
  <c r="P176" i="348"/>
  <c r="AB177" i="348"/>
  <c r="P193" i="348"/>
  <c r="AB194" i="348"/>
  <c r="P212" i="348"/>
  <c r="AB213" i="348"/>
  <c r="AB6" i="349"/>
  <c r="P23" i="349"/>
  <c r="AB24" i="349"/>
  <c r="P27" i="349"/>
  <c r="M72" i="349"/>
  <c r="M89" i="349"/>
  <c r="M106" i="349"/>
  <c r="M123" i="349"/>
  <c r="AA56" i="348"/>
  <c r="N108" i="348"/>
  <c r="N126" i="348"/>
  <c r="AA141" i="348"/>
  <c r="AA158" i="348"/>
  <c r="N161" i="348"/>
  <c r="O174" i="348"/>
  <c r="N179" i="348"/>
  <c r="N211" i="348"/>
  <c r="H1" i="349"/>
  <c r="AA5" i="349"/>
  <c r="N8" i="349"/>
  <c r="N26" i="349"/>
  <c r="N55" i="349"/>
  <c r="AB75" i="349"/>
  <c r="AB109" i="349"/>
  <c r="AB126" i="349"/>
  <c r="M21" i="348"/>
  <c r="AB56" i="348"/>
  <c r="M225" i="348"/>
  <c r="AB5" i="349"/>
  <c r="AA23" i="349"/>
  <c r="AA27" i="349"/>
  <c r="AA39" i="349"/>
  <c r="N42" i="349"/>
  <c r="P56" i="349"/>
  <c r="N60" i="349"/>
  <c r="P73" i="349"/>
  <c r="N77" i="349"/>
  <c r="N81" i="349"/>
  <c r="P90" i="349"/>
  <c r="N94" i="349"/>
  <c r="P107" i="349"/>
  <c r="P124" i="349"/>
  <c r="N143" i="349"/>
  <c r="P76" i="348"/>
  <c r="AA57" i="349"/>
  <c r="AA74" i="349"/>
  <c r="AA78" i="349"/>
  <c r="AA91" i="349"/>
  <c r="AA108" i="349"/>
  <c r="AA125" i="349"/>
  <c r="AA5" i="348"/>
  <c r="P22" i="348"/>
  <c r="P39" i="348"/>
  <c r="P107" i="348"/>
  <c r="AA175" i="348"/>
  <c r="AA192" i="348"/>
  <c r="N7" i="349"/>
  <c r="AA22" i="349"/>
  <c r="N25" i="349"/>
  <c r="AB125" i="349"/>
  <c r="M123" i="348"/>
  <c r="N124" i="348"/>
  <c r="AB192" i="348"/>
  <c r="AA107" i="348"/>
  <c r="AA55" i="349"/>
  <c r="P93" i="349"/>
  <c r="P110" i="349"/>
  <c r="P142" i="349"/>
  <c r="N56" i="348"/>
  <c r="N141" i="348"/>
  <c r="Q178" i="354" l="1"/>
  <c r="P178" i="354"/>
  <c r="P40" i="354"/>
  <c r="Q40" i="354"/>
  <c r="Q225" i="354"/>
  <c r="R209" i="354" s="1"/>
  <c r="P225" i="354"/>
  <c r="Q161" i="354"/>
  <c r="P161" i="354"/>
  <c r="Q8" i="355"/>
  <c r="P8" i="355"/>
  <c r="P55" i="354"/>
  <c r="Q55" i="354"/>
  <c r="R39" i="354" s="1"/>
  <c r="N123" i="354"/>
  <c r="AB123" i="354"/>
  <c r="AC107" i="354" s="1"/>
  <c r="AA123" i="354"/>
  <c r="Q106" i="355"/>
  <c r="R90" i="355" s="1"/>
  <c r="P106" i="355"/>
  <c r="Q8" i="354"/>
  <c r="P8" i="354"/>
  <c r="P140" i="355"/>
  <c r="Q140" i="355"/>
  <c r="R124" i="355" s="1"/>
  <c r="Q89" i="355"/>
  <c r="R73" i="355" s="1"/>
  <c r="P89" i="355"/>
  <c r="Q210" i="354"/>
  <c r="P210" i="354"/>
  <c r="Q108" i="354"/>
  <c r="P108" i="354"/>
  <c r="Q55" i="355"/>
  <c r="R39" i="355" s="1"/>
  <c r="P55" i="355"/>
  <c r="Q208" i="354"/>
  <c r="R192" i="354" s="1"/>
  <c r="P208" i="354"/>
  <c r="AB21" i="355"/>
  <c r="AC5" i="355" s="1"/>
  <c r="AA21" i="355"/>
  <c r="N21" i="355"/>
  <c r="Q23" i="355"/>
  <c r="P23" i="355"/>
  <c r="Q76" i="354"/>
  <c r="P76" i="354"/>
  <c r="P89" i="354"/>
  <c r="Q89" i="354"/>
  <c r="R73" i="354" s="1"/>
  <c r="P141" i="354"/>
  <c r="Q141" i="354"/>
  <c r="Q177" i="354"/>
  <c r="P177" i="354"/>
  <c r="P72" i="354"/>
  <c r="Q72" i="354"/>
  <c r="R56" i="354" s="1"/>
  <c r="Q126" i="354"/>
  <c r="P126" i="354"/>
  <c r="AB38" i="355"/>
  <c r="AC22" i="355" s="1"/>
  <c r="AA38" i="355"/>
  <c r="N38" i="355"/>
  <c r="Q72" i="355"/>
  <c r="R56" i="355" s="1"/>
  <c r="P72" i="355"/>
  <c r="P160" i="354"/>
  <c r="Q160" i="354"/>
  <c r="AB106" i="354"/>
  <c r="AC90" i="354" s="1"/>
  <c r="AA106" i="354"/>
  <c r="N106" i="354"/>
  <c r="Q211" i="354"/>
  <c r="P211" i="354"/>
  <c r="P140" i="354"/>
  <c r="Q140" i="354"/>
  <c r="R124" i="354" s="1"/>
  <c r="Q209" i="354"/>
  <c r="P209" i="354"/>
  <c r="Q157" i="355"/>
  <c r="R141" i="355" s="1"/>
  <c r="P157" i="355"/>
  <c r="P125" i="354"/>
  <c r="Q125" i="354"/>
  <c r="AA38" i="354"/>
  <c r="AB38" i="354"/>
  <c r="AC22" i="354" s="1"/>
  <c r="N38" i="354"/>
  <c r="P174" i="354"/>
  <c r="Q174" i="354"/>
  <c r="R158" i="354" s="1"/>
  <c r="AA21" i="354"/>
  <c r="N21" i="354"/>
  <c r="AB21" i="354"/>
  <c r="AC5" i="354" s="1"/>
  <c r="Q73" i="354"/>
  <c r="P73" i="354"/>
  <c r="P92" i="354"/>
  <c r="Q92" i="354"/>
  <c r="P56" i="354"/>
  <c r="Q56" i="354"/>
  <c r="Q123" i="355"/>
  <c r="R107" i="355" s="1"/>
  <c r="P123" i="355"/>
  <c r="Q26" i="355"/>
  <c r="P26" i="355"/>
  <c r="P75" i="354"/>
  <c r="Q75" i="354"/>
  <c r="Q191" i="354"/>
  <c r="R175" i="354" s="1"/>
  <c r="P191" i="354"/>
  <c r="Q157" i="354"/>
  <c r="R141" i="354" s="1"/>
  <c r="P157" i="354"/>
  <c r="Q72" i="352"/>
  <c r="R56" i="352" s="1"/>
  <c r="P72" i="352"/>
  <c r="Q42" i="352"/>
  <c r="P42" i="352"/>
  <c r="P77" i="351"/>
  <c r="Q77" i="351"/>
  <c r="Q78" i="352"/>
  <c r="P78" i="352"/>
  <c r="P141" i="351"/>
  <c r="Q141" i="351"/>
  <c r="Q55" i="352"/>
  <c r="R39" i="352" s="1"/>
  <c r="P55" i="352"/>
  <c r="Q108" i="351"/>
  <c r="P108" i="351"/>
  <c r="Q57" i="352"/>
  <c r="P57" i="352"/>
  <c r="Q5" i="351"/>
  <c r="P5" i="351"/>
  <c r="Q73" i="351"/>
  <c r="P73" i="351"/>
  <c r="Q26" i="352"/>
  <c r="P26" i="352"/>
  <c r="Q8" i="352"/>
  <c r="P8" i="352"/>
  <c r="Q23" i="352"/>
  <c r="P23" i="352"/>
  <c r="Q72" i="351"/>
  <c r="R56" i="351" s="1"/>
  <c r="P72" i="351"/>
  <c r="P27" i="352"/>
  <c r="Q27" i="352"/>
  <c r="P56" i="351"/>
  <c r="Q56" i="351"/>
  <c r="AB123" i="352"/>
  <c r="AC107" i="352" s="1"/>
  <c r="AA123" i="352"/>
  <c r="N123" i="352"/>
  <c r="AA225" i="351"/>
  <c r="N225" i="351"/>
  <c r="AB225" i="351"/>
  <c r="AC209" i="351" s="1"/>
  <c r="Q22" i="352"/>
  <c r="P22" i="352"/>
  <c r="Q212" i="351"/>
  <c r="P212" i="351"/>
  <c r="P140" i="352"/>
  <c r="Q140" i="352"/>
  <c r="R124" i="352" s="1"/>
  <c r="Q76" i="351"/>
  <c r="P76" i="351"/>
  <c r="AA38" i="351"/>
  <c r="N38" i="351"/>
  <c r="AB38" i="351"/>
  <c r="AC22" i="351" s="1"/>
  <c r="Q211" i="351"/>
  <c r="P211" i="351"/>
  <c r="Q40" i="351"/>
  <c r="P40" i="351"/>
  <c r="P127" i="351"/>
  <c r="Q127" i="351"/>
  <c r="Q89" i="351"/>
  <c r="R73" i="351" s="1"/>
  <c r="P89" i="351"/>
  <c r="Q77" i="352"/>
  <c r="P77" i="352"/>
  <c r="Q22" i="351"/>
  <c r="P22" i="351"/>
  <c r="Q179" i="351"/>
  <c r="P179" i="351"/>
  <c r="AB38" i="352"/>
  <c r="AC22" i="352" s="1"/>
  <c r="AA38" i="352"/>
  <c r="N38" i="352"/>
  <c r="Q89" i="352"/>
  <c r="R73" i="352" s="1"/>
  <c r="P89" i="352"/>
  <c r="Q176" i="351"/>
  <c r="P176" i="351"/>
  <c r="Q157" i="351"/>
  <c r="R141" i="351" s="1"/>
  <c r="P157" i="351"/>
  <c r="AB21" i="351"/>
  <c r="AC5" i="351" s="1"/>
  <c r="AA21" i="351"/>
  <c r="N21" i="351"/>
  <c r="Q125" i="352"/>
  <c r="P125" i="352"/>
  <c r="Q192" i="351"/>
  <c r="P192" i="351"/>
  <c r="Q143" i="352"/>
  <c r="P143" i="352"/>
  <c r="AB21" i="352"/>
  <c r="AC5" i="352" s="1"/>
  <c r="AA21" i="352"/>
  <c r="N21" i="352"/>
  <c r="Q25" i="352"/>
  <c r="P25" i="352"/>
  <c r="Q60" i="352"/>
  <c r="P60" i="352"/>
  <c r="Q161" i="351"/>
  <c r="P161" i="351"/>
  <c r="Q108" i="352"/>
  <c r="P108" i="352"/>
  <c r="AB191" i="351"/>
  <c r="AC175" i="351" s="1"/>
  <c r="AA191" i="351"/>
  <c r="N191" i="351"/>
  <c r="P208" i="351"/>
  <c r="Q208" i="351"/>
  <c r="R192" i="351" s="1"/>
  <c r="Q124" i="351"/>
  <c r="P124" i="351"/>
  <c r="Q7" i="352"/>
  <c r="P7" i="352"/>
  <c r="P109" i="351"/>
  <c r="Q109" i="351"/>
  <c r="Q91" i="352"/>
  <c r="P91" i="352"/>
  <c r="Q175" i="351"/>
  <c r="P175" i="351"/>
  <c r="Q106" i="352"/>
  <c r="R90" i="352" s="1"/>
  <c r="P106" i="352"/>
  <c r="N123" i="351"/>
  <c r="AA123" i="351"/>
  <c r="AB123" i="351"/>
  <c r="AC107" i="351" s="1"/>
  <c r="AB174" i="351"/>
  <c r="AC158" i="351" s="1"/>
  <c r="AA174" i="351"/>
  <c r="N174" i="351"/>
  <c r="Q55" i="351"/>
  <c r="R39" i="351" s="1"/>
  <c r="P55" i="351"/>
  <c r="AB106" i="351"/>
  <c r="AC90" i="351" s="1"/>
  <c r="N106" i="351"/>
  <c r="AA106" i="351"/>
  <c r="Q157" i="352"/>
  <c r="R141" i="352" s="1"/>
  <c r="P157" i="352"/>
  <c r="Q126" i="351"/>
  <c r="P126" i="351"/>
  <c r="Q74" i="352"/>
  <c r="P74" i="352"/>
  <c r="Q140" i="351"/>
  <c r="R124" i="351" s="1"/>
  <c r="P140" i="351"/>
  <c r="P141" i="348"/>
  <c r="Q141" i="348"/>
  <c r="Q55" i="349"/>
  <c r="R39" i="349" s="1"/>
  <c r="P55" i="349"/>
  <c r="Q108" i="348"/>
  <c r="P108" i="348"/>
  <c r="Q140" i="348"/>
  <c r="R124" i="348" s="1"/>
  <c r="P140" i="348"/>
  <c r="Q8" i="349"/>
  <c r="P8" i="349"/>
  <c r="AB123" i="349"/>
  <c r="AC107" i="349" s="1"/>
  <c r="AA123" i="349"/>
  <c r="N123" i="349"/>
  <c r="Q5" i="348"/>
  <c r="P5" i="348"/>
  <c r="AB89" i="349"/>
  <c r="AC73" i="349" s="1"/>
  <c r="AA89" i="349"/>
  <c r="N89" i="349"/>
  <c r="Q108" i="349"/>
  <c r="P108" i="349"/>
  <c r="AB191" i="348"/>
  <c r="AC175" i="348" s="1"/>
  <c r="AA191" i="348"/>
  <c r="N191" i="348"/>
  <c r="Q157" i="349"/>
  <c r="R141" i="349" s="1"/>
  <c r="P157" i="349"/>
  <c r="Q211" i="348"/>
  <c r="P211" i="348"/>
  <c r="AB72" i="349"/>
  <c r="AC56" i="349" s="1"/>
  <c r="AA72" i="349"/>
  <c r="N72" i="349"/>
  <c r="Q91" i="349"/>
  <c r="P91" i="349"/>
  <c r="Q140" i="349"/>
  <c r="R124" i="349" s="1"/>
  <c r="P140" i="349"/>
  <c r="Q7" i="349"/>
  <c r="P7" i="349"/>
  <c r="Q143" i="349"/>
  <c r="P143" i="349"/>
  <c r="N225" i="348"/>
  <c r="AB225" i="348"/>
  <c r="AC209" i="348" s="1"/>
  <c r="AA225" i="348"/>
  <c r="Q175" i="348"/>
  <c r="P175" i="348"/>
  <c r="P208" i="348"/>
  <c r="Q208" i="348"/>
  <c r="R192" i="348" s="1"/>
  <c r="Q74" i="349"/>
  <c r="P74" i="349"/>
  <c r="AB174" i="348"/>
  <c r="AC158" i="348" s="1"/>
  <c r="AA174" i="348"/>
  <c r="N174" i="348"/>
  <c r="Q26" i="349"/>
  <c r="P26" i="349"/>
  <c r="Q124" i="348"/>
  <c r="P124" i="348"/>
  <c r="Q81" i="349"/>
  <c r="P81" i="349"/>
  <c r="N21" i="348"/>
  <c r="AA21" i="348"/>
  <c r="AB21" i="348"/>
  <c r="AC5" i="348" s="1"/>
  <c r="Q161" i="348"/>
  <c r="P161" i="348"/>
  <c r="Q57" i="349"/>
  <c r="P57" i="349"/>
  <c r="Q157" i="348"/>
  <c r="R141" i="348" s="1"/>
  <c r="P157" i="348"/>
  <c r="P56" i="348"/>
  <c r="Q56" i="348"/>
  <c r="Q72" i="348"/>
  <c r="R56" i="348" s="1"/>
  <c r="P72" i="348"/>
  <c r="Q94" i="349"/>
  <c r="P94" i="349"/>
  <c r="Q179" i="348"/>
  <c r="P179" i="348"/>
  <c r="N123" i="348"/>
  <c r="AB123" i="348"/>
  <c r="AC107" i="348" s="1"/>
  <c r="AA123" i="348"/>
  <c r="Q77" i="349"/>
  <c r="P77" i="349"/>
  <c r="Q89" i="348"/>
  <c r="R73" i="348" s="1"/>
  <c r="P89" i="348"/>
  <c r="Q55" i="348"/>
  <c r="R39" i="348" s="1"/>
  <c r="P55" i="348"/>
  <c r="AB38" i="349"/>
  <c r="AC22" i="349" s="1"/>
  <c r="AA38" i="349"/>
  <c r="N38" i="349"/>
  <c r="AB106" i="349"/>
  <c r="AC90" i="349" s="1"/>
  <c r="AA106" i="349"/>
  <c r="N106" i="349"/>
  <c r="Q125" i="349"/>
  <c r="P125" i="349"/>
  <c r="Q192" i="348"/>
  <c r="P192" i="348"/>
  <c r="Q22" i="349"/>
  <c r="P22" i="349"/>
  <c r="Q42" i="349"/>
  <c r="P42" i="349"/>
  <c r="Q106" i="348"/>
  <c r="R90" i="348" s="1"/>
  <c r="P106" i="348"/>
  <c r="Q78" i="349"/>
  <c r="P78" i="349"/>
  <c r="Q25" i="349"/>
  <c r="P25" i="349"/>
  <c r="Q60" i="349"/>
  <c r="P60" i="349"/>
  <c r="Q126" i="348"/>
  <c r="P126" i="348"/>
  <c r="AB21" i="349"/>
  <c r="AC5" i="349" s="1"/>
  <c r="AA21" i="349"/>
  <c r="N21" i="349"/>
  <c r="Q106" i="354" l="1"/>
  <c r="R90" i="354" s="1"/>
  <c r="P106" i="354"/>
  <c r="Q21" i="355"/>
  <c r="R5" i="355" s="1"/>
  <c r="P21" i="355"/>
  <c r="D2" i="355"/>
  <c r="Q38" i="354"/>
  <c r="R22" i="354" s="1"/>
  <c r="P38" i="354"/>
  <c r="Q38" i="355"/>
  <c r="R22" i="355" s="1"/>
  <c r="P38" i="355"/>
  <c r="Q21" i="354"/>
  <c r="R5" i="354" s="1"/>
  <c r="P21" i="354"/>
  <c r="D2" i="354"/>
  <c r="Q123" i="354"/>
  <c r="R107" i="354" s="1"/>
  <c r="P123" i="354"/>
  <c r="Q21" i="352"/>
  <c r="R5" i="352" s="1"/>
  <c r="P21" i="352"/>
  <c r="D2" i="352"/>
  <c r="Q106" i="351"/>
  <c r="R90" i="351" s="1"/>
  <c r="P106" i="351"/>
  <c r="Q191" i="351"/>
  <c r="R175" i="351" s="1"/>
  <c r="P191" i="351"/>
  <c r="Q123" i="352"/>
  <c r="R107" i="352" s="1"/>
  <c r="P123" i="352"/>
  <c r="Q174" i="351"/>
  <c r="R158" i="351" s="1"/>
  <c r="P174" i="351"/>
  <c r="P38" i="352"/>
  <c r="Q38" i="352"/>
  <c r="R22" i="352" s="1"/>
  <c r="Q38" i="351"/>
  <c r="R22" i="351" s="1"/>
  <c r="P38" i="351"/>
  <c r="Q21" i="351"/>
  <c r="R5" i="351" s="1"/>
  <c r="P21" i="351"/>
  <c r="D2" i="351"/>
  <c r="P123" i="351"/>
  <c r="Q123" i="351"/>
  <c r="R107" i="351" s="1"/>
  <c r="Q225" i="351"/>
  <c r="R209" i="351" s="1"/>
  <c r="P225" i="351"/>
  <c r="Q191" i="348"/>
  <c r="R175" i="348" s="1"/>
  <c r="P191" i="348"/>
  <c r="Q21" i="348"/>
  <c r="R5" i="348" s="1"/>
  <c r="P21" i="348"/>
  <c r="D2" i="348"/>
  <c r="Q72" i="349"/>
  <c r="R56" i="349" s="1"/>
  <c r="P72" i="349"/>
  <c r="Q89" i="349"/>
  <c r="R73" i="349" s="1"/>
  <c r="P89" i="349"/>
  <c r="Q106" i="349"/>
  <c r="R90" i="349" s="1"/>
  <c r="P106" i="349"/>
  <c r="Q225" i="348"/>
  <c r="R209" i="348" s="1"/>
  <c r="P225" i="348"/>
  <c r="P123" i="348"/>
  <c r="Q123" i="348"/>
  <c r="R107" i="348" s="1"/>
  <c r="Q174" i="348"/>
  <c r="R158" i="348" s="1"/>
  <c r="P174" i="348"/>
  <c r="Q21" i="349"/>
  <c r="R5" i="349" s="1"/>
  <c r="P21" i="349"/>
  <c r="D2" i="349"/>
  <c r="Q38" i="349"/>
  <c r="R22" i="349" s="1"/>
  <c r="P38" i="349"/>
  <c r="Q123" i="349"/>
  <c r="R107" i="349" s="1"/>
  <c r="P123" i="349"/>
  <c r="T157" i="346" l="1"/>
  <c r="S157" i="346"/>
  <c r="O157" i="346"/>
  <c r="M157" i="346"/>
  <c r="AB157" i="346" s="1"/>
  <c r="AC141" i="346" s="1"/>
  <c r="L157" i="346"/>
  <c r="J157" i="346"/>
  <c r="AA157" i="346" s="1"/>
  <c r="I157" i="346"/>
  <c r="AB143" i="346"/>
  <c r="AA143" i="346"/>
  <c r="O143" i="346"/>
  <c r="N143" i="346"/>
  <c r="Q143" i="346" s="1"/>
  <c r="M143" i="346"/>
  <c r="K143" i="346"/>
  <c r="G143" i="346"/>
  <c r="AB142" i="346"/>
  <c r="AA142" i="346"/>
  <c r="O142" i="346"/>
  <c r="M142" i="346"/>
  <c r="N142" i="346" s="1"/>
  <c r="K142" i="346"/>
  <c r="G142" i="346"/>
  <c r="AB141" i="346"/>
  <c r="AA141" i="346"/>
  <c r="Q141" i="346"/>
  <c r="O141" i="346"/>
  <c r="N141" i="346"/>
  <c r="P141" i="346" s="1"/>
  <c r="M141" i="346"/>
  <c r="K141" i="346"/>
  <c r="G141" i="346"/>
  <c r="T140" i="346"/>
  <c r="S140" i="346"/>
  <c r="L140" i="346"/>
  <c r="O140" i="346" s="1"/>
  <c r="J140" i="346"/>
  <c r="K140" i="346" s="1"/>
  <c r="I140" i="346"/>
  <c r="O126" i="346"/>
  <c r="M126" i="346"/>
  <c r="N126" i="346" s="1"/>
  <c r="K126" i="346"/>
  <c r="G126" i="346"/>
  <c r="O125" i="346"/>
  <c r="N125" i="346"/>
  <c r="P125" i="346" s="1"/>
  <c r="M125" i="346"/>
  <c r="AB125" i="346" s="1"/>
  <c r="K125" i="346"/>
  <c r="Q125" i="346" s="1"/>
  <c r="G125" i="346"/>
  <c r="O124" i="346"/>
  <c r="M124" i="346"/>
  <c r="M140" i="346" s="1"/>
  <c r="K124" i="346"/>
  <c r="G124" i="346"/>
  <c r="T123" i="346"/>
  <c r="S123" i="346"/>
  <c r="O123" i="346"/>
  <c r="L123" i="346"/>
  <c r="J123" i="346"/>
  <c r="K123" i="346" s="1"/>
  <c r="I123" i="346"/>
  <c r="AB111" i="346"/>
  <c r="AA111" i="346"/>
  <c r="O111" i="346"/>
  <c r="N111" i="346"/>
  <c r="Q111" i="346" s="1"/>
  <c r="M111" i="346"/>
  <c r="K111" i="346"/>
  <c r="G111" i="346"/>
  <c r="AB110" i="346"/>
  <c r="AA110" i="346"/>
  <c r="Q110" i="346"/>
  <c r="P110" i="346"/>
  <c r="O110" i="346"/>
  <c r="N110" i="346"/>
  <c r="M110" i="346"/>
  <c r="K110" i="346"/>
  <c r="G110" i="346"/>
  <c r="O109" i="346"/>
  <c r="M109" i="346"/>
  <c r="N109" i="346" s="1"/>
  <c r="K109" i="346"/>
  <c r="G109" i="346"/>
  <c r="O108" i="346"/>
  <c r="N108" i="346"/>
  <c r="P108" i="346" s="1"/>
  <c r="M108" i="346"/>
  <c r="AB108" i="346" s="1"/>
  <c r="K108" i="346"/>
  <c r="Q108" i="346" s="1"/>
  <c r="G108" i="346"/>
  <c r="O107" i="346"/>
  <c r="M107" i="346"/>
  <c r="AB107" i="346" s="1"/>
  <c r="K107" i="346"/>
  <c r="G107" i="346"/>
  <c r="T106" i="346"/>
  <c r="S106" i="346"/>
  <c r="O106" i="346"/>
  <c r="L106" i="346"/>
  <c r="J106" i="346"/>
  <c r="K106" i="346" s="1"/>
  <c r="I106" i="346"/>
  <c r="AB94" i="346"/>
  <c r="AA94" i="346"/>
  <c r="O94" i="346"/>
  <c r="N94" i="346"/>
  <c r="Q94" i="346" s="1"/>
  <c r="M94" i="346"/>
  <c r="K94" i="346"/>
  <c r="G94" i="346"/>
  <c r="AB93" i="346"/>
  <c r="AA93" i="346"/>
  <c r="O93" i="346"/>
  <c r="M93" i="346"/>
  <c r="N93" i="346" s="1"/>
  <c r="K93" i="346"/>
  <c r="G93" i="346"/>
  <c r="O92" i="346"/>
  <c r="M92" i="346"/>
  <c r="N92" i="346" s="1"/>
  <c r="K92" i="346"/>
  <c r="G92" i="346"/>
  <c r="O91" i="346"/>
  <c r="N91" i="346"/>
  <c r="P91" i="346" s="1"/>
  <c r="M91" i="346"/>
  <c r="AB91" i="346" s="1"/>
  <c r="K91" i="346"/>
  <c r="Q91" i="346" s="1"/>
  <c r="G91" i="346"/>
  <c r="O90" i="346"/>
  <c r="M90" i="346"/>
  <c r="AB90" i="346" s="1"/>
  <c r="K90" i="346"/>
  <c r="G90" i="346"/>
  <c r="T89" i="346"/>
  <c r="S89" i="346"/>
  <c r="O89" i="346"/>
  <c r="L89" i="346"/>
  <c r="J89" i="346"/>
  <c r="K89" i="346" s="1"/>
  <c r="I89" i="346"/>
  <c r="AB81" i="346"/>
  <c r="AA81" i="346"/>
  <c r="O81" i="346"/>
  <c r="N81" i="346"/>
  <c r="Q81" i="346" s="1"/>
  <c r="M81" i="346"/>
  <c r="K81" i="346"/>
  <c r="G81" i="346"/>
  <c r="AB80" i="346"/>
  <c r="AA80" i="346"/>
  <c r="O80" i="346"/>
  <c r="M80" i="346"/>
  <c r="N80" i="346" s="1"/>
  <c r="K80" i="346"/>
  <c r="G80" i="346"/>
  <c r="O79" i="346"/>
  <c r="M79" i="346"/>
  <c r="N79" i="346" s="1"/>
  <c r="K79" i="346"/>
  <c r="G79" i="346"/>
  <c r="O78" i="346"/>
  <c r="N78" i="346"/>
  <c r="P78" i="346" s="1"/>
  <c r="M78" i="346"/>
  <c r="AB78" i="346" s="1"/>
  <c r="K78" i="346"/>
  <c r="Q78" i="346" s="1"/>
  <c r="G78" i="346"/>
  <c r="AB77" i="346"/>
  <c r="AA77" i="346"/>
  <c r="O77" i="346"/>
  <c r="N77" i="346"/>
  <c r="Q77" i="346" s="1"/>
  <c r="M77" i="346"/>
  <c r="K77" i="346"/>
  <c r="G77" i="346"/>
  <c r="AB76" i="346"/>
  <c r="AA76" i="346"/>
  <c r="O76" i="346"/>
  <c r="M76" i="346"/>
  <c r="N76" i="346" s="1"/>
  <c r="K76" i="346"/>
  <c r="G76" i="346"/>
  <c r="O75" i="346"/>
  <c r="M75" i="346"/>
  <c r="N75" i="346" s="1"/>
  <c r="K75" i="346"/>
  <c r="G75" i="346"/>
  <c r="O74" i="346"/>
  <c r="N74" i="346"/>
  <c r="P74" i="346" s="1"/>
  <c r="M74" i="346"/>
  <c r="AB74" i="346" s="1"/>
  <c r="K74" i="346"/>
  <c r="Q74" i="346" s="1"/>
  <c r="G74" i="346"/>
  <c r="O73" i="346"/>
  <c r="M73" i="346"/>
  <c r="AB73" i="346" s="1"/>
  <c r="K73" i="346"/>
  <c r="G73" i="346"/>
  <c r="T72" i="346"/>
  <c r="S72" i="346"/>
  <c r="O72" i="346"/>
  <c r="L72" i="346"/>
  <c r="J72" i="346"/>
  <c r="K72" i="346" s="1"/>
  <c r="I72" i="346"/>
  <c r="AB61" i="346"/>
  <c r="AA61" i="346"/>
  <c r="O61" i="346"/>
  <c r="N61" i="346"/>
  <c r="Q61" i="346" s="1"/>
  <c r="M61" i="346"/>
  <c r="K61" i="346"/>
  <c r="G61" i="346"/>
  <c r="AA60" i="346"/>
  <c r="O60" i="346"/>
  <c r="M60" i="346"/>
  <c r="N60" i="346" s="1"/>
  <c r="K60" i="346"/>
  <c r="G60" i="346"/>
  <c r="O59" i="346"/>
  <c r="M59" i="346"/>
  <c r="N59" i="346" s="1"/>
  <c r="K59" i="346"/>
  <c r="G59" i="346"/>
  <c r="O58" i="346"/>
  <c r="N58" i="346"/>
  <c r="P58" i="346" s="1"/>
  <c r="M58" i="346"/>
  <c r="AB58" i="346" s="1"/>
  <c r="K58" i="346"/>
  <c r="Q58" i="346" s="1"/>
  <c r="G58" i="346"/>
  <c r="AB57" i="346"/>
  <c r="AA57" i="346"/>
  <c r="O57" i="346"/>
  <c r="N57" i="346"/>
  <c r="Q57" i="346" s="1"/>
  <c r="M57" i="346"/>
  <c r="K57" i="346"/>
  <c r="G57" i="346"/>
  <c r="AB56" i="346"/>
  <c r="O56" i="346"/>
  <c r="M56" i="346"/>
  <c r="AA56" i="346" s="1"/>
  <c r="K56" i="346"/>
  <c r="G56" i="346"/>
  <c r="T55" i="346"/>
  <c r="S55" i="346"/>
  <c r="L55" i="346"/>
  <c r="O55" i="346" s="1"/>
  <c r="J55" i="346"/>
  <c r="K55" i="346" s="1"/>
  <c r="I55" i="346"/>
  <c r="AA42" i="346"/>
  <c r="O42" i="346"/>
  <c r="M42" i="346"/>
  <c r="N42" i="346" s="1"/>
  <c r="K42" i="346"/>
  <c r="G42" i="346"/>
  <c r="O41" i="346"/>
  <c r="M41" i="346"/>
  <c r="N41" i="346" s="1"/>
  <c r="K41" i="346"/>
  <c r="G41" i="346"/>
  <c r="AA40" i="346"/>
  <c r="O40" i="346"/>
  <c r="N40" i="346"/>
  <c r="P40" i="346" s="1"/>
  <c r="M40" i="346"/>
  <c r="AB40" i="346" s="1"/>
  <c r="K40" i="346"/>
  <c r="Q40" i="346" s="1"/>
  <c r="G40" i="346"/>
  <c r="O39" i="346"/>
  <c r="M39" i="346"/>
  <c r="AB39" i="346" s="1"/>
  <c r="K39" i="346"/>
  <c r="G39" i="346"/>
  <c r="T38" i="346"/>
  <c r="S38" i="346"/>
  <c r="O38" i="346"/>
  <c r="L38" i="346"/>
  <c r="J38" i="346"/>
  <c r="K38" i="346" s="1"/>
  <c r="I38" i="346"/>
  <c r="AQ29" i="346"/>
  <c r="O27" i="346"/>
  <c r="M27" i="346"/>
  <c r="AB27" i="346" s="1"/>
  <c r="K27" i="346"/>
  <c r="G27" i="346"/>
  <c r="AB26" i="346"/>
  <c r="AA26" i="346"/>
  <c r="O26" i="346"/>
  <c r="M26" i="346"/>
  <c r="N26" i="346" s="1"/>
  <c r="K26" i="346"/>
  <c r="G26" i="346"/>
  <c r="AA25" i="346"/>
  <c r="P25" i="346"/>
  <c r="O25" i="346"/>
  <c r="N25" i="346"/>
  <c r="Q25" i="346" s="1"/>
  <c r="M25" i="346"/>
  <c r="AB25" i="346" s="1"/>
  <c r="K25" i="346"/>
  <c r="G25" i="346"/>
  <c r="O24" i="346"/>
  <c r="M24" i="346"/>
  <c r="AA24" i="346" s="1"/>
  <c r="K24" i="346"/>
  <c r="G24" i="346"/>
  <c r="O23" i="346"/>
  <c r="M23" i="346"/>
  <c r="AB23" i="346" s="1"/>
  <c r="K23" i="346"/>
  <c r="G23" i="346"/>
  <c r="AB22" i="346"/>
  <c r="AA22" i="346"/>
  <c r="O22" i="346"/>
  <c r="N22" i="346"/>
  <c r="Q22" i="346" s="1"/>
  <c r="M22" i="346"/>
  <c r="M38" i="346" s="1"/>
  <c r="K22" i="346"/>
  <c r="G22" i="346"/>
  <c r="AA21" i="346"/>
  <c r="T21" i="346"/>
  <c r="S21" i="346"/>
  <c r="M21" i="346"/>
  <c r="N21" i="346" s="1"/>
  <c r="L21" i="346"/>
  <c r="O21" i="346" s="1"/>
  <c r="J21" i="346"/>
  <c r="K21" i="346" s="1"/>
  <c r="I21" i="346"/>
  <c r="AB6" i="346"/>
  <c r="AA6" i="346"/>
  <c r="O6" i="346"/>
  <c r="M6" i="346"/>
  <c r="N6" i="346" s="1"/>
  <c r="K6" i="346"/>
  <c r="G6" i="346"/>
  <c r="AB5" i="346"/>
  <c r="AA5" i="346"/>
  <c r="O5" i="346"/>
  <c r="M5" i="346"/>
  <c r="N5" i="346" s="1"/>
  <c r="K5" i="346"/>
  <c r="G5" i="346"/>
  <c r="H2" i="346"/>
  <c r="F1" i="346"/>
  <c r="F2" i="346" s="1"/>
  <c r="D1" i="346"/>
  <c r="T242" i="345"/>
  <c r="S242" i="345"/>
  <c r="L242" i="345"/>
  <c r="K242" i="345"/>
  <c r="J242" i="345"/>
  <c r="I242" i="345"/>
  <c r="O242" i="345" s="1"/>
  <c r="AA231" i="345"/>
  <c r="O231" i="345"/>
  <c r="N231" i="345"/>
  <c r="Q231" i="345" s="1"/>
  <c r="M231" i="345"/>
  <c r="AB231" i="345" s="1"/>
  <c r="K231" i="345"/>
  <c r="G231" i="345"/>
  <c r="AB230" i="345"/>
  <c r="AA230" i="345"/>
  <c r="O230" i="345"/>
  <c r="M230" i="345"/>
  <c r="N230" i="345" s="1"/>
  <c r="K230" i="345"/>
  <c r="G230" i="345"/>
  <c r="AA229" i="345"/>
  <c r="P229" i="345"/>
  <c r="O229" i="345"/>
  <c r="N229" i="345"/>
  <c r="Q229" i="345" s="1"/>
  <c r="M229" i="345"/>
  <c r="AB229" i="345" s="1"/>
  <c r="K229" i="345"/>
  <c r="G229" i="345"/>
  <c r="O228" i="345"/>
  <c r="M228" i="345"/>
  <c r="AA228" i="345" s="1"/>
  <c r="K228" i="345"/>
  <c r="G228" i="345"/>
  <c r="AA227" i="345"/>
  <c r="O227" i="345"/>
  <c r="N227" i="345"/>
  <c r="Q227" i="345" s="1"/>
  <c r="M227" i="345"/>
  <c r="AB227" i="345" s="1"/>
  <c r="K227" i="345"/>
  <c r="G227" i="345"/>
  <c r="AB226" i="345"/>
  <c r="AA226" i="345"/>
  <c r="O226" i="345"/>
  <c r="N226" i="345"/>
  <c r="Q226" i="345" s="1"/>
  <c r="M226" i="345"/>
  <c r="M242" i="345" s="1"/>
  <c r="K226" i="345"/>
  <c r="G226" i="345"/>
  <c r="T225" i="345"/>
  <c r="S225" i="345"/>
  <c r="L225" i="345"/>
  <c r="O225" i="345" s="1"/>
  <c r="J225" i="345"/>
  <c r="K225" i="345" s="1"/>
  <c r="I225" i="345"/>
  <c r="AB211" i="345"/>
  <c r="AA211" i="345"/>
  <c r="O211" i="345"/>
  <c r="M211" i="345"/>
  <c r="N211" i="345" s="1"/>
  <c r="K211" i="345"/>
  <c r="G211" i="345"/>
  <c r="AA210" i="345"/>
  <c r="P210" i="345"/>
  <c r="O210" i="345"/>
  <c r="N210" i="345"/>
  <c r="Q210" i="345" s="1"/>
  <c r="M210" i="345"/>
  <c r="AB210" i="345" s="1"/>
  <c r="K210" i="345"/>
  <c r="G210" i="345"/>
  <c r="O209" i="345"/>
  <c r="M209" i="345"/>
  <c r="N209" i="345" s="1"/>
  <c r="K209" i="345"/>
  <c r="G209" i="345"/>
  <c r="T208" i="345"/>
  <c r="S208" i="345"/>
  <c r="L208" i="345"/>
  <c r="O208" i="345" s="1"/>
  <c r="J208" i="345"/>
  <c r="K208" i="345" s="1"/>
  <c r="I208" i="345"/>
  <c r="O196" i="345"/>
  <c r="M196" i="345"/>
  <c r="AA196" i="345" s="1"/>
  <c r="K196" i="345"/>
  <c r="G196" i="345"/>
  <c r="AA195" i="345"/>
  <c r="O195" i="345"/>
  <c r="N195" i="345"/>
  <c r="Q195" i="345" s="1"/>
  <c r="M195" i="345"/>
  <c r="AB195" i="345" s="1"/>
  <c r="K195" i="345"/>
  <c r="G195" i="345"/>
  <c r="AB194" i="345"/>
  <c r="AA194" i="345"/>
  <c r="Q194" i="345"/>
  <c r="O194" i="345"/>
  <c r="N194" i="345"/>
  <c r="P194" i="345" s="1"/>
  <c r="M194" i="345"/>
  <c r="K194" i="345"/>
  <c r="G194" i="345"/>
  <c r="AA193" i="345"/>
  <c r="P193" i="345"/>
  <c r="O193" i="345"/>
  <c r="N193" i="345"/>
  <c r="Q193" i="345" s="1"/>
  <c r="M193" i="345"/>
  <c r="AB193" i="345" s="1"/>
  <c r="K193" i="345"/>
  <c r="G193" i="345"/>
  <c r="O192" i="345"/>
  <c r="M192" i="345"/>
  <c r="M208" i="345" s="1"/>
  <c r="K192" i="345"/>
  <c r="G192" i="345"/>
  <c r="T191" i="345"/>
  <c r="S191" i="345"/>
  <c r="L191" i="345"/>
  <c r="H1" i="345" s="1"/>
  <c r="J191" i="345"/>
  <c r="K191" i="345" s="1"/>
  <c r="I191" i="345"/>
  <c r="O178" i="345"/>
  <c r="M178" i="345"/>
  <c r="M191" i="345" s="1"/>
  <c r="K178" i="345"/>
  <c r="G178" i="345"/>
  <c r="AA177" i="345"/>
  <c r="O177" i="345"/>
  <c r="N177" i="345"/>
  <c r="Q177" i="345" s="1"/>
  <c r="M177" i="345"/>
  <c r="AB177" i="345" s="1"/>
  <c r="K177" i="345"/>
  <c r="G177" i="345"/>
  <c r="AB176" i="345"/>
  <c r="AA176" i="345"/>
  <c r="Q176" i="345"/>
  <c r="O176" i="345"/>
  <c r="N176" i="345"/>
  <c r="P176" i="345" s="1"/>
  <c r="M176" i="345"/>
  <c r="K176" i="345"/>
  <c r="G176" i="345"/>
  <c r="O175" i="345"/>
  <c r="M175" i="345"/>
  <c r="N175" i="345" s="1"/>
  <c r="K175" i="345"/>
  <c r="G175" i="345"/>
  <c r="T174" i="345"/>
  <c r="S174" i="345"/>
  <c r="O174" i="345"/>
  <c r="L174" i="345"/>
  <c r="J174" i="345"/>
  <c r="K174" i="345" s="1"/>
  <c r="I174" i="345"/>
  <c r="AB158" i="345"/>
  <c r="O158" i="345"/>
  <c r="M158" i="345"/>
  <c r="M174" i="345" s="1"/>
  <c r="K158" i="345"/>
  <c r="G158" i="345"/>
  <c r="T157" i="345"/>
  <c r="S157" i="345"/>
  <c r="O157" i="345"/>
  <c r="L157" i="345"/>
  <c r="J157" i="345"/>
  <c r="K157" i="345" s="1"/>
  <c r="I157" i="345"/>
  <c r="AA144" i="345"/>
  <c r="P144" i="345"/>
  <c r="O144" i="345"/>
  <c r="N144" i="345"/>
  <c r="Q144" i="345" s="1"/>
  <c r="M144" i="345"/>
  <c r="AB144" i="345" s="1"/>
  <c r="K144" i="345"/>
  <c r="G144" i="345"/>
  <c r="O143" i="345"/>
  <c r="M143" i="345"/>
  <c r="AA143" i="345" s="1"/>
  <c r="K143" i="345"/>
  <c r="G143" i="345"/>
  <c r="AA142" i="345"/>
  <c r="O142" i="345"/>
  <c r="N142" i="345"/>
  <c r="Q142" i="345" s="1"/>
  <c r="M142" i="345"/>
  <c r="AB142" i="345" s="1"/>
  <c r="K142" i="345"/>
  <c r="G142" i="345"/>
  <c r="AB141" i="345"/>
  <c r="AA141" i="345"/>
  <c r="O141" i="345"/>
  <c r="N141" i="345"/>
  <c r="Q141" i="345" s="1"/>
  <c r="M141" i="345"/>
  <c r="M157" i="345" s="1"/>
  <c r="K141" i="345"/>
  <c r="G141" i="345"/>
  <c r="T140" i="345"/>
  <c r="S140" i="345"/>
  <c r="L140" i="345"/>
  <c r="O140" i="345" s="1"/>
  <c r="J140" i="345"/>
  <c r="K140" i="345" s="1"/>
  <c r="I140" i="345"/>
  <c r="AB127" i="345"/>
  <c r="AA127" i="345"/>
  <c r="Q127" i="345"/>
  <c r="O127" i="345"/>
  <c r="N127" i="345"/>
  <c r="P127" i="345" s="1"/>
  <c r="M127" i="345"/>
  <c r="K127" i="345"/>
  <c r="G127" i="345"/>
  <c r="AB126" i="345"/>
  <c r="AA126" i="345"/>
  <c r="P126" i="345"/>
  <c r="O126" i="345"/>
  <c r="N126" i="345"/>
  <c r="Q126" i="345" s="1"/>
  <c r="M126" i="345"/>
  <c r="K126" i="345"/>
  <c r="G126" i="345"/>
  <c r="O125" i="345"/>
  <c r="M125" i="345"/>
  <c r="AA125" i="345" s="1"/>
  <c r="K125" i="345"/>
  <c r="G125" i="345"/>
  <c r="AB124" i="345"/>
  <c r="AA124" i="345"/>
  <c r="O124" i="345"/>
  <c r="N124" i="345"/>
  <c r="P124" i="345" s="1"/>
  <c r="M124" i="345"/>
  <c r="K124" i="345"/>
  <c r="Q124" i="345" s="1"/>
  <c r="G124" i="345"/>
  <c r="AB123" i="345"/>
  <c r="AC107" i="345" s="1"/>
  <c r="T123" i="345"/>
  <c r="S123" i="345"/>
  <c r="M123" i="345"/>
  <c r="AA123" i="345" s="1"/>
  <c r="L123" i="345"/>
  <c r="K123" i="345"/>
  <c r="J123" i="345"/>
  <c r="I123" i="345"/>
  <c r="O123" i="345" s="1"/>
  <c r="AA109" i="345"/>
  <c r="O109" i="345"/>
  <c r="N109" i="345"/>
  <c r="Q109" i="345" s="1"/>
  <c r="M109" i="345"/>
  <c r="AB109" i="345" s="1"/>
  <c r="K109" i="345"/>
  <c r="G109" i="345"/>
  <c r="AB108" i="345"/>
  <c r="AA108" i="345"/>
  <c r="Q108" i="345"/>
  <c r="O108" i="345"/>
  <c r="N108" i="345"/>
  <c r="P108" i="345" s="1"/>
  <c r="M108" i="345"/>
  <c r="K108" i="345"/>
  <c r="G108" i="345"/>
  <c r="AB107" i="345"/>
  <c r="Q107" i="345"/>
  <c r="P107" i="345"/>
  <c r="O107" i="345"/>
  <c r="N107" i="345"/>
  <c r="M107" i="345"/>
  <c r="AA107" i="345" s="1"/>
  <c r="K107" i="345"/>
  <c r="G107" i="345"/>
  <c r="T106" i="345"/>
  <c r="S106" i="345"/>
  <c r="O106" i="345"/>
  <c r="L106" i="345"/>
  <c r="J106" i="345"/>
  <c r="K106" i="345" s="1"/>
  <c r="I106" i="345"/>
  <c r="AA92" i="345"/>
  <c r="P92" i="345"/>
  <c r="O92" i="345"/>
  <c r="N92" i="345"/>
  <c r="Q92" i="345" s="1"/>
  <c r="M92" i="345"/>
  <c r="AB92" i="345" s="1"/>
  <c r="K92" i="345"/>
  <c r="G92" i="345"/>
  <c r="O91" i="345"/>
  <c r="M91" i="345"/>
  <c r="M106" i="345" s="1"/>
  <c r="K91" i="345"/>
  <c r="G91" i="345"/>
  <c r="AB90" i="345"/>
  <c r="AA90" i="345"/>
  <c r="O90" i="345"/>
  <c r="N90" i="345"/>
  <c r="P90" i="345" s="1"/>
  <c r="M90" i="345"/>
  <c r="K90" i="345"/>
  <c r="Q90" i="345" s="1"/>
  <c r="G90" i="345"/>
  <c r="AB89" i="345"/>
  <c r="AC73" i="345" s="1"/>
  <c r="T89" i="345"/>
  <c r="S89" i="345"/>
  <c r="M89" i="345"/>
  <c r="AA89" i="345" s="1"/>
  <c r="L89" i="345"/>
  <c r="J89" i="345"/>
  <c r="I89" i="345"/>
  <c r="O89" i="345" s="1"/>
  <c r="AB73" i="345"/>
  <c r="AA73" i="345"/>
  <c r="O73" i="345"/>
  <c r="N73" i="345"/>
  <c r="P73" i="345" s="1"/>
  <c r="M73" i="345"/>
  <c r="K73" i="345"/>
  <c r="Q73" i="345" s="1"/>
  <c r="G73" i="345"/>
  <c r="AB72" i="345"/>
  <c r="AC56" i="345" s="1"/>
  <c r="T72" i="345"/>
  <c r="S72" i="345"/>
  <c r="M72" i="345"/>
  <c r="AA72" i="345" s="1"/>
  <c r="L72" i="345"/>
  <c r="O72" i="345" s="1"/>
  <c r="K72" i="345"/>
  <c r="J72" i="345"/>
  <c r="I72" i="345"/>
  <c r="AB56" i="345"/>
  <c r="O56" i="345"/>
  <c r="N56" i="345"/>
  <c r="P56" i="345" s="1"/>
  <c r="M56" i="345"/>
  <c r="AA56" i="345" s="1"/>
  <c r="K56" i="345"/>
  <c r="Q56" i="345" s="1"/>
  <c r="G56" i="345"/>
  <c r="AB55" i="345"/>
  <c r="AC39" i="345" s="1"/>
  <c r="T55" i="345"/>
  <c r="S55" i="345"/>
  <c r="M55" i="345"/>
  <c r="AA55" i="345" s="1"/>
  <c r="L55" i="345"/>
  <c r="O55" i="345" s="1"/>
  <c r="K55" i="345"/>
  <c r="J55" i="345"/>
  <c r="I55" i="345"/>
  <c r="AA41" i="345"/>
  <c r="O41" i="345"/>
  <c r="N41" i="345"/>
  <c r="Q41" i="345" s="1"/>
  <c r="M41" i="345"/>
  <c r="AB41" i="345" s="1"/>
  <c r="K41" i="345"/>
  <c r="G41" i="345"/>
  <c r="AB40" i="345"/>
  <c r="AA40" i="345"/>
  <c r="Q40" i="345"/>
  <c r="O40" i="345"/>
  <c r="N40" i="345"/>
  <c r="P40" i="345" s="1"/>
  <c r="M40" i="345"/>
  <c r="K40" i="345"/>
  <c r="G40" i="345"/>
  <c r="AB39" i="345"/>
  <c r="P39" i="345"/>
  <c r="O39" i="345"/>
  <c r="N39" i="345"/>
  <c r="Q39" i="345" s="1"/>
  <c r="M39" i="345"/>
  <c r="AA39" i="345" s="1"/>
  <c r="K39" i="345"/>
  <c r="G39" i="345"/>
  <c r="T38" i="345"/>
  <c r="S38" i="345"/>
  <c r="O38" i="345"/>
  <c r="M38" i="345"/>
  <c r="N38" i="345" s="1"/>
  <c r="L38" i="345"/>
  <c r="J38" i="345"/>
  <c r="K38" i="345" s="1"/>
  <c r="I38" i="345"/>
  <c r="AB22" i="345"/>
  <c r="P22" i="345"/>
  <c r="O22" i="345"/>
  <c r="N22" i="345"/>
  <c r="Q22" i="345" s="1"/>
  <c r="M22" i="345"/>
  <c r="AA22" i="345" s="1"/>
  <c r="K22" i="345"/>
  <c r="G22" i="345"/>
  <c r="T21" i="345"/>
  <c r="S21" i="345"/>
  <c r="O21" i="345"/>
  <c r="L21" i="345"/>
  <c r="J21" i="345"/>
  <c r="K21" i="345" s="1"/>
  <c r="I21" i="345"/>
  <c r="AA7" i="345"/>
  <c r="O7" i="345"/>
  <c r="N7" i="345"/>
  <c r="P7" i="345" s="1"/>
  <c r="M7" i="345"/>
  <c r="AB7" i="345" s="1"/>
  <c r="K7" i="345"/>
  <c r="G7" i="345"/>
  <c r="O6" i="345"/>
  <c r="M6" i="345"/>
  <c r="M21" i="345" s="1"/>
  <c r="K6" i="345"/>
  <c r="G6" i="345"/>
  <c r="AB5" i="345"/>
  <c r="AA5" i="345"/>
  <c r="O5" i="345"/>
  <c r="N5" i="345"/>
  <c r="P5" i="345" s="1"/>
  <c r="M5" i="345"/>
  <c r="K5" i="345"/>
  <c r="Q5" i="345" s="1"/>
  <c r="G5" i="345"/>
  <c r="F1" i="345" s="1"/>
  <c r="H2" i="345"/>
  <c r="D1" i="345"/>
  <c r="X29" i="344"/>
  <c r="W29" i="344"/>
  <c r="V29" i="344"/>
  <c r="T29" i="344"/>
  <c r="S29" i="344"/>
  <c r="M8" i="344" s="1"/>
  <c r="P29" i="344"/>
  <c r="O29" i="344"/>
  <c r="N29" i="344"/>
  <c r="M29" i="344"/>
  <c r="K29" i="344"/>
  <c r="J29" i="344"/>
  <c r="H29" i="344"/>
  <c r="K8" i="344" s="1"/>
  <c r="G29" i="344"/>
  <c r="D29" i="344"/>
  <c r="N15" i="344"/>
  <c r="L15" i="344"/>
  <c r="I8" i="344" s="1"/>
  <c r="K15" i="344"/>
  <c r="I15" i="344"/>
  <c r="H15" i="344"/>
  <c r="E8" i="344" s="1"/>
  <c r="G15" i="344"/>
  <c r="F15" i="344"/>
  <c r="E15" i="344"/>
  <c r="D15" i="344"/>
  <c r="F8" i="344"/>
  <c r="M7" i="344"/>
  <c r="K7" i="344"/>
  <c r="I7" i="344"/>
  <c r="G7" i="344"/>
  <c r="F7" i="344"/>
  <c r="E7" i="344"/>
  <c r="M6" i="344"/>
  <c r="K6" i="344"/>
  <c r="I6" i="344"/>
  <c r="G6" i="344"/>
  <c r="F6" i="344"/>
  <c r="E6" i="344"/>
  <c r="F3" i="344"/>
  <c r="T157" i="343"/>
  <c r="S157" i="343"/>
  <c r="M157" i="343"/>
  <c r="AB157" i="343" s="1"/>
  <c r="AC141" i="343" s="1"/>
  <c r="L157" i="343"/>
  <c r="O157" i="343" s="1"/>
  <c r="J157" i="343"/>
  <c r="K157" i="343" s="1"/>
  <c r="I157" i="343"/>
  <c r="AA143" i="343"/>
  <c r="O143" i="343"/>
  <c r="N143" i="343"/>
  <c r="Q143" i="343" s="1"/>
  <c r="M143" i="343"/>
  <c r="AB143" i="343" s="1"/>
  <c r="K143" i="343"/>
  <c r="G143" i="343"/>
  <c r="AB142" i="343"/>
  <c r="AA142" i="343"/>
  <c r="O142" i="343"/>
  <c r="M142" i="343"/>
  <c r="N142" i="343" s="1"/>
  <c r="K142" i="343"/>
  <c r="G142" i="343"/>
  <c r="AB141" i="343"/>
  <c r="AA141" i="343"/>
  <c r="Q141" i="343"/>
  <c r="O141" i="343"/>
  <c r="N141" i="343"/>
  <c r="P141" i="343" s="1"/>
  <c r="M141" i="343"/>
  <c r="K141" i="343"/>
  <c r="G141" i="343"/>
  <c r="T140" i="343"/>
  <c r="S140" i="343"/>
  <c r="L140" i="343"/>
  <c r="O140" i="343" s="1"/>
  <c r="J140" i="343"/>
  <c r="K140" i="343" s="1"/>
  <c r="I140" i="343"/>
  <c r="AA126" i="343"/>
  <c r="Q126" i="343"/>
  <c r="O126" i="343"/>
  <c r="N126" i="343"/>
  <c r="M126" i="343"/>
  <c r="AB126" i="343" s="1"/>
  <c r="K126" i="343"/>
  <c r="P126" i="343" s="1"/>
  <c r="G126" i="343"/>
  <c r="AA125" i="343"/>
  <c r="O125" i="343"/>
  <c r="N125" i="343"/>
  <c r="Q125" i="343" s="1"/>
  <c r="M125" i="343"/>
  <c r="AB125" i="343" s="1"/>
  <c r="K125" i="343"/>
  <c r="G125" i="343"/>
  <c r="O124" i="343"/>
  <c r="M124" i="343"/>
  <c r="M140" i="343" s="1"/>
  <c r="K124" i="343"/>
  <c r="G124" i="343"/>
  <c r="T123" i="343"/>
  <c r="S123" i="343"/>
  <c r="L123" i="343"/>
  <c r="O123" i="343" s="1"/>
  <c r="J123" i="343"/>
  <c r="K123" i="343" s="1"/>
  <c r="I123" i="343"/>
  <c r="AB111" i="343"/>
  <c r="AA111" i="343"/>
  <c r="O111" i="343"/>
  <c r="N111" i="343"/>
  <c r="Q111" i="343" s="1"/>
  <c r="M111" i="343"/>
  <c r="K111" i="343"/>
  <c r="G111" i="343"/>
  <c r="AB110" i="343"/>
  <c r="AA110" i="343"/>
  <c r="O110" i="343"/>
  <c r="N110" i="343"/>
  <c r="Q110" i="343" s="1"/>
  <c r="M110" i="343"/>
  <c r="K110" i="343"/>
  <c r="G110" i="343"/>
  <c r="AA109" i="343"/>
  <c r="Q109" i="343"/>
  <c r="O109" i="343"/>
  <c r="N109" i="343"/>
  <c r="M109" i="343"/>
  <c r="AB109" i="343" s="1"/>
  <c r="K109" i="343"/>
  <c r="P109" i="343" s="1"/>
  <c r="G109" i="343"/>
  <c r="AA108" i="343"/>
  <c r="O108" i="343"/>
  <c r="N108" i="343"/>
  <c r="Q108" i="343" s="1"/>
  <c r="M108" i="343"/>
  <c r="AB108" i="343" s="1"/>
  <c r="K108" i="343"/>
  <c r="G108" i="343"/>
  <c r="O107" i="343"/>
  <c r="M107" i="343"/>
  <c r="N107" i="343" s="1"/>
  <c r="K107" i="343"/>
  <c r="G107" i="343"/>
  <c r="T106" i="343"/>
  <c r="S106" i="343"/>
  <c r="L106" i="343"/>
  <c r="O106" i="343" s="1"/>
  <c r="J106" i="343"/>
  <c r="K106" i="343" s="1"/>
  <c r="I106" i="343"/>
  <c r="AA94" i="343"/>
  <c r="O94" i="343"/>
  <c r="N94" i="343"/>
  <c r="Q94" i="343" s="1"/>
  <c r="M94" i="343"/>
  <c r="AB94" i="343" s="1"/>
  <c r="K94" i="343"/>
  <c r="G94" i="343"/>
  <c r="AB93" i="343"/>
  <c r="AA93" i="343"/>
  <c r="O93" i="343"/>
  <c r="N93" i="343"/>
  <c r="P93" i="343" s="1"/>
  <c r="M93" i="343"/>
  <c r="K93" i="343"/>
  <c r="Q93" i="343" s="1"/>
  <c r="G93" i="343"/>
  <c r="AA92" i="343"/>
  <c r="Q92" i="343"/>
  <c r="O92" i="343"/>
  <c r="N92" i="343"/>
  <c r="M92" i="343"/>
  <c r="AB92" i="343" s="1"/>
  <c r="K92" i="343"/>
  <c r="P92" i="343" s="1"/>
  <c r="G92" i="343"/>
  <c r="AA91" i="343"/>
  <c r="O91" i="343"/>
  <c r="N91" i="343"/>
  <c r="Q91" i="343" s="1"/>
  <c r="M91" i="343"/>
  <c r="AB91" i="343" s="1"/>
  <c r="K91" i="343"/>
  <c r="G91" i="343"/>
  <c r="O90" i="343"/>
  <c r="M90" i="343"/>
  <c r="N90" i="343" s="1"/>
  <c r="K90" i="343"/>
  <c r="G90" i="343"/>
  <c r="T89" i="343"/>
  <c r="S89" i="343"/>
  <c r="L89" i="343"/>
  <c r="O89" i="343" s="1"/>
  <c r="J89" i="343"/>
  <c r="K89" i="343" s="1"/>
  <c r="I89" i="343"/>
  <c r="AA81" i="343"/>
  <c r="O81" i="343"/>
  <c r="N81" i="343"/>
  <c r="Q81" i="343" s="1"/>
  <c r="M81" i="343"/>
  <c r="AB81" i="343" s="1"/>
  <c r="K81" i="343"/>
  <c r="G81" i="343"/>
  <c r="AB80" i="343"/>
  <c r="AA80" i="343"/>
  <c r="O80" i="343"/>
  <c r="N80" i="343"/>
  <c r="P80" i="343" s="1"/>
  <c r="M80" i="343"/>
  <c r="K80" i="343"/>
  <c r="Q80" i="343" s="1"/>
  <c r="G80" i="343"/>
  <c r="AA79" i="343"/>
  <c r="Q79" i="343"/>
  <c r="O79" i="343"/>
  <c r="N79" i="343"/>
  <c r="M79" i="343"/>
  <c r="AB79" i="343" s="1"/>
  <c r="K79" i="343"/>
  <c r="P79" i="343" s="1"/>
  <c r="G79" i="343"/>
  <c r="AA78" i="343"/>
  <c r="O78" i="343"/>
  <c r="N78" i="343"/>
  <c r="Q78" i="343" s="1"/>
  <c r="M78" i="343"/>
  <c r="AB78" i="343" s="1"/>
  <c r="K78" i="343"/>
  <c r="G78" i="343"/>
  <c r="AA77" i="343"/>
  <c r="O77" i="343"/>
  <c r="N77" i="343"/>
  <c r="Q77" i="343" s="1"/>
  <c r="M77" i="343"/>
  <c r="AB77" i="343" s="1"/>
  <c r="K77" i="343"/>
  <c r="G77" i="343"/>
  <c r="AB76" i="343"/>
  <c r="AA76" i="343"/>
  <c r="O76" i="343"/>
  <c r="M76" i="343"/>
  <c r="N76" i="343" s="1"/>
  <c r="K76" i="343"/>
  <c r="G76" i="343"/>
  <c r="AA75" i="343"/>
  <c r="Q75" i="343"/>
  <c r="O75" i="343"/>
  <c r="N75" i="343"/>
  <c r="M75" i="343"/>
  <c r="AB75" i="343" s="1"/>
  <c r="K75" i="343"/>
  <c r="P75" i="343" s="1"/>
  <c r="G75" i="343"/>
  <c r="AA74" i="343"/>
  <c r="O74" i="343"/>
  <c r="N74" i="343"/>
  <c r="Q74" i="343" s="1"/>
  <c r="M74" i="343"/>
  <c r="AB74" i="343" s="1"/>
  <c r="K74" i="343"/>
  <c r="G74" i="343"/>
  <c r="O73" i="343"/>
  <c r="M73" i="343"/>
  <c r="N73" i="343" s="1"/>
  <c r="K73" i="343"/>
  <c r="G73" i="343"/>
  <c r="T72" i="343"/>
  <c r="S72" i="343"/>
  <c r="L72" i="343"/>
  <c r="O72" i="343" s="1"/>
  <c r="J72" i="343"/>
  <c r="K72" i="343" s="1"/>
  <c r="I72" i="343"/>
  <c r="AA60" i="343"/>
  <c r="O60" i="343"/>
  <c r="N60" i="343"/>
  <c r="Q60" i="343" s="1"/>
  <c r="M60" i="343"/>
  <c r="AB60" i="343" s="1"/>
  <c r="K60" i="343"/>
  <c r="G60" i="343"/>
  <c r="AB59" i="343"/>
  <c r="AA59" i="343"/>
  <c r="O59" i="343"/>
  <c r="N59" i="343"/>
  <c r="P59" i="343" s="1"/>
  <c r="M59" i="343"/>
  <c r="K59" i="343"/>
  <c r="Q59" i="343" s="1"/>
  <c r="G59" i="343"/>
  <c r="AA58" i="343"/>
  <c r="Q58" i="343"/>
  <c r="O58" i="343"/>
  <c r="N58" i="343"/>
  <c r="M58" i="343"/>
  <c r="AB58" i="343" s="1"/>
  <c r="K58" i="343"/>
  <c r="P58" i="343" s="1"/>
  <c r="G58" i="343"/>
  <c r="AA57" i="343"/>
  <c r="O57" i="343"/>
  <c r="N57" i="343"/>
  <c r="Q57" i="343" s="1"/>
  <c r="M57" i="343"/>
  <c r="AB57" i="343" s="1"/>
  <c r="K57" i="343"/>
  <c r="G57" i="343"/>
  <c r="O56" i="343"/>
  <c r="M56" i="343"/>
  <c r="AB56" i="343" s="1"/>
  <c r="K56" i="343"/>
  <c r="G56" i="343"/>
  <c r="T55" i="343"/>
  <c r="S55" i="343"/>
  <c r="L55" i="343"/>
  <c r="H1" i="343" s="1"/>
  <c r="J55" i="343"/>
  <c r="K55" i="343" s="1"/>
  <c r="I55" i="343"/>
  <c r="AB53" i="343"/>
  <c r="AA53" i="343"/>
  <c r="AB52" i="343"/>
  <c r="AA52" i="343"/>
  <c r="AB51" i="343"/>
  <c r="AA51" i="343"/>
  <c r="AB50" i="343"/>
  <c r="AA50" i="343"/>
  <c r="AB49" i="343"/>
  <c r="AA49" i="343"/>
  <c r="AB48" i="343"/>
  <c r="AA48" i="343"/>
  <c r="AB47" i="343"/>
  <c r="AA47" i="343"/>
  <c r="AB46" i="343"/>
  <c r="AA46" i="343"/>
  <c r="AB45" i="343"/>
  <c r="AA45" i="343"/>
  <c r="AB44" i="343"/>
  <c r="AA44" i="343"/>
  <c r="AB43" i="343"/>
  <c r="O43" i="343"/>
  <c r="N43" i="343"/>
  <c r="P43" i="343" s="1"/>
  <c r="M43" i="343"/>
  <c r="AA43" i="343" s="1"/>
  <c r="K43" i="343"/>
  <c r="G43" i="343"/>
  <c r="AB42" i="343"/>
  <c r="Q42" i="343"/>
  <c r="P42" i="343"/>
  <c r="O42" i="343"/>
  <c r="N42" i="343"/>
  <c r="M42" i="343"/>
  <c r="AA42" i="343" s="1"/>
  <c r="K42" i="343"/>
  <c r="G42" i="343"/>
  <c r="O41" i="343"/>
  <c r="M41" i="343"/>
  <c r="N41" i="343" s="1"/>
  <c r="K41" i="343"/>
  <c r="G41" i="343"/>
  <c r="O40" i="343"/>
  <c r="M40" i="343"/>
  <c r="AB40" i="343" s="1"/>
  <c r="K40" i="343"/>
  <c r="G40" i="343"/>
  <c r="AA39" i="343"/>
  <c r="O39" i="343"/>
  <c r="M39" i="343"/>
  <c r="N39" i="343" s="1"/>
  <c r="K39" i="343"/>
  <c r="G39" i="343"/>
  <c r="T38" i="343"/>
  <c r="S38" i="343"/>
  <c r="L38" i="343"/>
  <c r="J38" i="343"/>
  <c r="I38" i="343"/>
  <c r="O38" i="343" s="1"/>
  <c r="AQ29" i="343"/>
  <c r="AB28" i="343"/>
  <c r="AA28" i="343"/>
  <c r="O28" i="343"/>
  <c r="M28" i="343"/>
  <c r="N28" i="343" s="1"/>
  <c r="K28" i="343"/>
  <c r="G28" i="343"/>
  <c r="AB27" i="343"/>
  <c r="AA27" i="343"/>
  <c r="O27" i="343"/>
  <c r="M27" i="343"/>
  <c r="N27" i="343" s="1"/>
  <c r="K27" i="343"/>
  <c r="G27" i="343"/>
  <c r="O26" i="343"/>
  <c r="N26" i="343"/>
  <c r="Q26" i="343" s="1"/>
  <c r="M26" i="343"/>
  <c r="AB26" i="343" s="1"/>
  <c r="K26" i="343"/>
  <c r="G26" i="343"/>
  <c r="AA25" i="343"/>
  <c r="O25" i="343"/>
  <c r="M25" i="343"/>
  <c r="AB25" i="343" s="1"/>
  <c r="K25" i="343"/>
  <c r="G25" i="343"/>
  <c r="AB24" i="343"/>
  <c r="AA24" i="343"/>
  <c r="O24" i="343"/>
  <c r="M24" i="343"/>
  <c r="N24" i="343" s="1"/>
  <c r="K24" i="343"/>
  <c r="G24" i="343"/>
  <c r="AB23" i="343"/>
  <c r="AA23" i="343"/>
  <c r="O23" i="343"/>
  <c r="M23" i="343"/>
  <c r="N23" i="343" s="1"/>
  <c r="K23" i="343"/>
  <c r="G23" i="343"/>
  <c r="AB22" i="343"/>
  <c r="AA22" i="343"/>
  <c r="Q22" i="343"/>
  <c r="P22" i="343"/>
  <c r="O22" i="343"/>
  <c r="N22" i="343"/>
  <c r="M22" i="343"/>
  <c r="M38" i="343" s="1"/>
  <c r="K22" i="343"/>
  <c r="G22" i="343"/>
  <c r="T21" i="343"/>
  <c r="S21" i="343"/>
  <c r="O21" i="343"/>
  <c r="L21" i="343"/>
  <c r="J21" i="343"/>
  <c r="K21" i="343" s="1"/>
  <c r="I21" i="343"/>
  <c r="AA7" i="343"/>
  <c r="O7" i="343"/>
  <c r="N7" i="343"/>
  <c r="Q7" i="343" s="1"/>
  <c r="M7" i="343"/>
  <c r="AB7" i="343" s="1"/>
  <c r="K7" i="343"/>
  <c r="G7" i="343"/>
  <c r="AA6" i="343"/>
  <c r="O6" i="343"/>
  <c r="N6" i="343"/>
  <c r="Q6" i="343" s="1"/>
  <c r="M6" i="343"/>
  <c r="AB6" i="343" s="1"/>
  <c r="K6" i="343"/>
  <c r="G6" i="343"/>
  <c r="AB5" i="343"/>
  <c r="Q5" i="343"/>
  <c r="O5" i="343"/>
  <c r="N5" i="343"/>
  <c r="P5" i="343" s="1"/>
  <c r="M5" i="343"/>
  <c r="AA5" i="343" s="1"/>
  <c r="K5" i="343"/>
  <c r="G5" i="343"/>
  <c r="F1" i="343" s="1"/>
  <c r="F2" i="343" s="1"/>
  <c r="H2" i="343"/>
  <c r="D1" i="343"/>
  <c r="T242" i="342"/>
  <c r="S242" i="342"/>
  <c r="O242" i="342"/>
  <c r="L242" i="342"/>
  <c r="J242" i="342"/>
  <c r="K242" i="342" s="1"/>
  <c r="I242" i="342"/>
  <c r="AA231" i="342"/>
  <c r="O231" i="342"/>
  <c r="N231" i="342"/>
  <c r="Q231" i="342" s="1"/>
  <c r="M231" i="342"/>
  <c r="AB231" i="342" s="1"/>
  <c r="K231" i="342"/>
  <c r="G231" i="342"/>
  <c r="AA230" i="342"/>
  <c r="O230" i="342"/>
  <c r="N230" i="342"/>
  <c r="Q230" i="342" s="1"/>
  <c r="M230" i="342"/>
  <c r="AB230" i="342" s="1"/>
  <c r="K230" i="342"/>
  <c r="G230" i="342"/>
  <c r="AB229" i="342"/>
  <c r="AA229" i="342"/>
  <c r="O229" i="342"/>
  <c r="N229" i="342"/>
  <c r="Q229" i="342" s="1"/>
  <c r="M229" i="342"/>
  <c r="K229" i="342"/>
  <c r="G229" i="342"/>
  <c r="AB228" i="342"/>
  <c r="AA228" i="342"/>
  <c r="Q228" i="342"/>
  <c r="O228" i="342"/>
  <c r="N228" i="342"/>
  <c r="P228" i="342" s="1"/>
  <c r="M228" i="342"/>
  <c r="K228" i="342"/>
  <c r="G228" i="342"/>
  <c r="AA227" i="342"/>
  <c r="O227" i="342"/>
  <c r="N227" i="342"/>
  <c r="Q227" i="342" s="1"/>
  <c r="M227" i="342"/>
  <c r="AB227" i="342" s="1"/>
  <c r="K227" i="342"/>
  <c r="G227" i="342"/>
  <c r="O226" i="342"/>
  <c r="M226" i="342"/>
  <c r="AB226" i="342" s="1"/>
  <c r="K226" i="342"/>
  <c r="G226" i="342"/>
  <c r="T225" i="342"/>
  <c r="S225" i="342"/>
  <c r="M225" i="342"/>
  <c r="AB225" i="342" s="1"/>
  <c r="AC209" i="342" s="1"/>
  <c r="L225" i="342"/>
  <c r="O225" i="342" s="1"/>
  <c r="J225" i="342"/>
  <c r="K225" i="342" s="1"/>
  <c r="I225" i="342"/>
  <c r="AA211" i="342"/>
  <c r="O211" i="342"/>
  <c r="M211" i="342"/>
  <c r="AB211" i="342" s="1"/>
  <c r="K211" i="342"/>
  <c r="G211" i="342"/>
  <c r="AB210" i="342"/>
  <c r="AA210" i="342"/>
  <c r="O210" i="342"/>
  <c r="N210" i="342"/>
  <c r="P210" i="342" s="1"/>
  <c r="M210" i="342"/>
  <c r="K210" i="342"/>
  <c r="Q210" i="342" s="1"/>
  <c r="G210" i="342"/>
  <c r="AB209" i="342"/>
  <c r="AA209" i="342"/>
  <c r="O209" i="342"/>
  <c r="N209" i="342"/>
  <c r="P209" i="342" s="1"/>
  <c r="M209" i="342"/>
  <c r="K209" i="342"/>
  <c r="G209" i="342"/>
  <c r="T208" i="342"/>
  <c r="S208" i="342"/>
  <c r="M208" i="342"/>
  <c r="N208" i="342" s="1"/>
  <c r="L208" i="342"/>
  <c r="O208" i="342" s="1"/>
  <c r="J208" i="342"/>
  <c r="K208" i="342" s="1"/>
  <c r="I208" i="342"/>
  <c r="AA193" i="342"/>
  <c r="Q193" i="342"/>
  <c r="O193" i="342"/>
  <c r="N193" i="342"/>
  <c r="P193" i="342" s="1"/>
  <c r="M193" i="342"/>
  <c r="AB193" i="342" s="1"/>
  <c r="K193" i="342"/>
  <c r="G193" i="342"/>
  <c r="Q192" i="342"/>
  <c r="P192" i="342"/>
  <c r="O192" i="342"/>
  <c r="N192" i="342"/>
  <c r="M192" i="342"/>
  <c r="AB192" i="342" s="1"/>
  <c r="K192" i="342"/>
  <c r="G192" i="342"/>
  <c r="T191" i="342"/>
  <c r="S191" i="342"/>
  <c r="O191" i="342"/>
  <c r="L191" i="342"/>
  <c r="J191" i="342"/>
  <c r="K191" i="342" s="1"/>
  <c r="I191" i="342"/>
  <c r="AA178" i="342"/>
  <c r="O178" i="342"/>
  <c r="N178" i="342"/>
  <c r="Q178" i="342" s="1"/>
  <c r="M178" i="342"/>
  <c r="AB178" i="342" s="1"/>
  <c r="K178" i="342"/>
  <c r="G178" i="342"/>
  <c r="AA177" i="342"/>
  <c r="O177" i="342"/>
  <c r="N177" i="342"/>
  <c r="P177" i="342" s="1"/>
  <c r="M177" i="342"/>
  <c r="AB177" i="342" s="1"/>
  <c r="K177" i="342"/>
  <c r="Q177" i="342" s="1"/>
  <c r="G177" i="342"/>
  <c r="AA176" i="342"/>
  <c r="O176" i="342"/>
  <c r="N176" i="342"/>
  <c r="Q176" i="342" s="1"/>
  <c r="M176" i="342"/>
  <c r="AB176" i="342" s="1"/>
  <c r="K176" i="342"/>
  <c r="G176" i="342"/>
  <c r="AB175" i="342"/>
  <c r="AA175" i="342"/>
  <c r="O175" i="342"/>
  <c r="N175" i="342"/>
  <c r="P175" i="342" s="1"/>
  <c r="M175" i="342"/>
  <c r="M191" i="342" s="1"/>
  <c r="K175" i="342"/>
  <c r="G175" i="342"/>
  <c r="T174" i="342"/>
  <c r="S174" i="342"/>
  <c r="M174" i="342"/>
  <c r="N174" i="342" s="1"/>
  <c r="L174" i="342"/>
  <c r="O174" i="342" s="1"/>
  <c r="J174" i="342"/>
  <c r="K174" i="342" s="1"/>
  <c r="I174" i="342"/>
  <c r="AB158" i="342"/>
  <c r="AA158" i="342"/>
  <c r="O158" i="342"/>
  <c r="N158" i="342"/>
  <c r="P158" i="342" s="1"/>
  <c r="M158" i="342"/>
  <c r="K158" i="342"/>
  <c r="G158" i="342"/>
  <c r="T157" i="342"/>
  <c r="S157" i="342"/>
  <c r="M157" i="342"/>
  <c r="N157" i="342" s="1"/>
  <c r="L157" i="342"/>
  <c r="O157" i="342" s="1"/>
  <c r="J157" i="342"/>
  <c r="K157" i="342" s="1"/>
  <c r="I157" i="342"/>
  <c r="AA144" i="342"/>
  <c r="Q144" i="342"/>
  <c r="O144" i="342"/>
  <c r="N144" i="342"/>
  <c r="P144" i="342" s="1"/>
  <c r="M144" i="342"/>
  <c r="AB144" i="342" s="1"/>
  <c r="K144" i="342"/>
  <c r="G144" i="342"/>
  <c r="AA143" i="342"/>
  <c r="O143" i="342"/>
  <c r="N143" i="342"/>
  <c r="Q143" i="342" s="1"/>
  <c r="M143" i="342"/>
  <c r="AB143" i="342" s="1"/>
  <c r="K143" i="342"/>
  <c r="G143" i="342"/>
  <c r="AA142" i="342"/>
  <c r="O142" i="342"/>
  <c r="N142" i="342"/>
  <c r="P142" i="342" s="1"/>
  <c r="M142" i="342"/>
  <c r="AB142" i="342" s="1"/>
  <c r="K142" i="342"/>
  <c r="Q142" i="342" s="1"/>
  <c r="G142" i="342"/>
  <c r="Q141" i="342"/>
  <c r="O141" i="342"/>
  <c r="N141" i="342"/>
  <c r="P141" i="342" s="1"/>
  <c r="M141" i="342"/>
  <c r="AA141" i="342" s="1"/>
  <c r="K141" i="342"/>
  <c r="G141" i="342"/>
  <c r="T140" i="342"/>
  <c r="S140" i="342"/>
  <c r="L140" i="342"/>
  <c r="O140" i="342" s="1"/>
  <c r="J140" i="342"/>
  <c r="K140" i="342" s="1"/>
  <c r="I140" i="342"/>
  <c r="AA127" i="342"/>
  <c r="O127" i="342"/>
  <c r="N127" i="342"/>
  <c r="Q127" i="342" s="1"/>
  <c r="M127" i="342"/>
  <c r="AB127" i="342" s="1"/>
  <c r="K127" i="342"/>
  <c r="G127" i="342"/>
  <c r="AA126" i="342"/>
  <c r="Q126" i="342"/>
  <c r="O126" i="342"/>
  <c r="N126" i="342"/>
  <c r="P126" i="342" s="1"/>
  <c r="M126" i="342"/>
  <c r="AB126" i="342" s="1"/>
  <c r="K126" i="342"/>
  <c r="G126" i="342"/>
  <c r="AA125" i="342"/>
  <c r="O125" i="342"/>
  <c r="N125" i="342"/>
  <c r="Q125" i="342" s="1"/>
  <c r="M125" i="342"/>
  <c r="AB125" i="342" s="1"/>
  <c r="K125" i="342"/>
  <c r="G125" i="342"/>
  <c r="O124" i="342"/>
  <c r="M124" i="342"/>
  <c r="AB124" i="342" s="1"/>
  <c r="K124" i="342"/>
  <c r="G124" i="342"/>
  <c r="T123" i="342"/>
  <c r="S123" i="342"/>
  <c r="M123" i="342"/>
  <c r="AB123" i="342" s="1"/>
  <c r="AC107" i="342" s="1"/>
  <c r="L123" i="342"/>
  <c r="O123" i="342" s="1"/>
  <c r="J123" i="342"/>
  <c r="K123" i="342" s="1"/>
  <c r="I123" i="342"/>
  <c r="AA109" i="342"/>
  <c r="O109" i="342"/>
  <c r="N109" i="342"/>
  <c r="Q109" i="342" s="1"/>
  <c r="M109" i="342"/>
  <c r="AB109" i="342" s="1"/>
  <c r="K109" i="342"/>
  <c r="G109" i="342"/>
  <c r="AA108" i="342"/>
  <c r="O108" i="342"/>
  <c r="N108" i="342"/>
  <c r="Q108" i="342" s="1"/>
  <c r="M108" i="342"/>
  <c r="AB108" i="342" s="1"/>
  <c r="K108" i="342"/>
  <c r="G108" i="342"/>
  <c r="AB107" i="342"/>
  <c r="AA107" i="342"/>
  <c r="O107" i="342"/>
  <c r="N107" i="342"/>
  <c r="P107" i="342" s="1"/>
  <c r="M107" i="342"/>
  <c r="K107" i="342"/>
  <c r="G107" i="342"/>
  <c r="T106" i="342"/>
  <c r="S106" i="342"/>
  <c r="L106" i="342"/>
  <c r="O106" i="342" s="1"/>
  <c r="J106" i="342"/>
  <c r="K106" i="342" s="1"/>
  <c r="I106" i="342"/>
  <c r="AA92" i="342"/>
  <c r="Q92" i="342"/>
  <c r="O92" i="342"/>
  <c r="N92" i="342"/>
  <c r="P92" i="342" s="1"/>
  <c r="M92" i="342"/>
  <c r="AB92" i="342" s="1"/>
  <c r="K92" i="342"/>
  <c r="G92" i="342"/>
  <c r="AA91" i="342"/>
  <c r="O91" i="342"/>
  <c r="N91" i="342"/>
  <c r="Q91" i="342" s="1"/>
  <c r="M91" i="342"/>
  <c r="AB91" i="342" s="1"/>
  <c r="K91" i="342"/>
  <c r="G91" i="342"/>
  <c r="O90" i="342"/>
  <c r="M90" i="342"/>
  <c r="M106" i="342" s="1"/>
  <c r="K90" i="342"/>
  <c r="G90" i="342"/>
  <c r="T89" i="342"/>
  <c r="S89" i="342"/>
  <c r="L89" i="342"/>
  <c r="O89" i="342" s="1"/>
  <c r="J89" i="342"/>
  <c r="K89" i="342" s="1"/>
  <c r="I89" i="342"/>
  <c r="O73" i="342"/>
  <c r="M73" i="342"/>
  <c r="AB73" i="342" s="1"/>
  <c r="K73" i="342"/>
  <c r="G73" i="342"/>
  <c r="T72" i="342"/>
  <c r="S72" i="342"/>
  <c r="L72" i="342"/>
  <c r="O72" i="342" s="1"/>
  <c r="J72" i="342"/>
  <c r="K72" i="342" s="1"/>
  <c r="I72" i="342"/>
  <c r="O56" i="342"/>
  <c r="M56" i="342"/>
  <c r="AB56" i="342" s="1"/>
  <c r="K56" i="342"/>
  <c r="G56" i="342"/>
  <c r="T55" i="342"/>
  <c r="S55" i="342"/>
  <c r="M55" i="342"/>
  <c r="AB55" i="342" s="1"/>
  <c r="AC39" i="342" s="1"/>
  <c r="L55" i="342"/>
  <c r="H1" i="342" s="1"/>
  <c r="J55" i="342"/>
  <c r="K55" i="342" s="1"/>
  <c r="I55" i="342"/>
  <c r="AA41" i="342"/>
  <c r="O41" i="342"/>
  <c r="N41" i="342"/>
  <c r="P41" i="342" s="1"/>
  <c r="M41" i="342"/>
  <c r="AB41" i="342" s="1"/>
  <c r="K41" i="342"/>
  <c r="Q41" i="342" s="1"/>
  <c r="G41" i="342"/>
  <c r="AA40" i="342"/>
  <c r="O40" i="342"/>
  <c r="N40" i="342"/>
  <c r="Q40" i="342" s="1"/>
  <c r="M40" i="342"/>
  <c r="AB40" i="342" s="1"/>
  <c r="K40" i="342"/>
  <c r="G40" i="342"/>
  <c r="AB39" i="342"/>
  <c r="AA39" i="342"/>
  <c r="O39" i="342"/>
  <c r="N39" i="342"/>
  <c r="P39" i="342" s="1"/>
  <c r="M39" i="342"/>
  <c r="K39" i="342"/>
  <c r="G39" i="342"/>
  <c r="T38" i="342"/>
  <c r="S38" i="342"/>
  <c r="M38" i="342"/>
  <c r="N38" i="342" s="1"/>
  <c r="L38" i="342"/>
  <c r="O38" i="342" s="1"/>
  <c r="J38" i="342"/>
  <c r="K38" i="342" s="1"/>
  <c r="I38" i="342"/>
  <c r="AB22" i="342"/>
  <c r="AA22" i="342"/>
  <c r="O22" i="342"/>
  <c r="N22" i="342"/>
  <c r="P22" i="342" s="1"/>
  <c r="M22" i="342"/>
  <c r="K22" i="342"/>
  <c r="G22" i="342"/>
  <c r="T21" i="342"/>
  <c r="S21" i="342"/>
  <c r="L21" i="342"/>
  <c r="O21" i="342" s="1"/>
  <c r="J21" i="342"/>
  <c r="K21" i="342" s="1"/>
  <c r="I21" i="342"/>
  <c r="AA7" i="342"/>
  <c r="Q7" i="342"/>
  <c r="O7" i="342"/>
  <c r="N7" i="342"/>
  <c r="P7" i="342" s="1"/>
  <c r="M7" i="342"/>
  <c r="AB7" i="342" s="1"/>
  <c r="K7" i="342"/>
  <c r="G7" i="342"/>
  <c r="AA6" i="342"/>
  <c r="O6" i="342"/>
  <c r="N6" i="342"/>
  <c r="Q6" i="342" s="1"/>
  <c r="M6" i="342"/>
  <c r="AB6" i="342" s="1"/>
  <c r="K6" i="342"/>
  <c r="G6" i="342"/>
  <c r="O5" i="342"/>
  <c r="M5" i="342"/>
  <c r="M21" i="342" s="1"/>
  <c r="K5" i="342"/>
  <c r="G5" i="342"/>
  <c r="F1" i="342" s="1"/>
  <c r="H2" i="342"/>
  <c r="D1" i="342"/>
  <c r="X29" i="341"/>
  <c r="W29" i="341"/>
  <c r="V29" i="341"/>
  <c r="T29" i="341"/>
  <c r="M8" i="341" s="1"/>
  <c r="S29" i="341"/>
  <c r="P29" i="341"/>
  <c r="O29" i="341"/>
  <c r="N29" i="341"/>
  <c r="M29" i="341"/>
  <c r="K8" i="341" s="1"/>
  <c r="K29" i="341"/>
  <c r="J29" i="341"/>
  <c r="H29" i="341"/>
  <c r="G29" i="341"/>
  <c r="D29" i="341"/>
  <c r="O15" i="341"/>
  <c r="L15" i="341"/>
  <c r="I8" i="341" s="1"/>
  <c r="K15" i="341"/>
  <c r="I15" i="341"/>
  <c r="H15" i="341"/>
  <c r="G15" i="341"/>
  <c r="F15" i="341"/>
  <c r="E15" i="341"/>
  <c r="E8" i="341" s="1"/>
  <c r="D15" i="341"/>
  <c r="G8" i="341"/>
  <c r="F8" i="341"/>
  <c r="M7" i="341"/>
  <c r="K7" i="341"/>
  <c r="I7" i="341"/>
  <c r="G7" i="341"/>
  <c r="F7" i="341"/>
  <c r="E7" i="341"/>
  <c r="M6" i="341"/>
  <c r="K6" i="341"/>
  <c r="I6" i="341"/>
  <c r="G6" i="341"/>
  <c r="F6" i="341"/>
  <c r="E6" i="341"/>
  <c r="F3" i="341"/>
  <c r="AB191" i="345" l="1"/>
  <c r="AC175" i="345" s="1"/>
  <c r="AA191" i="345"/>
  <c r="N191" i="345"/>
  <c r="Q75" i="346"/>
  <c r="P75" i="346"/>
  <c r="N157" i="345"/>
  <c r="AB157" i="345"/>
  <c r="AC141" i="345" s="1"/>
  <c r="AA157" i="345"/>
  <c r="Q126" i="346"/>
  <c r="P126" i="346"/>
  <c r="Q5" i="346"/>
  <c r="P5" i="346"/>
  <c r="Q42" i="346"/>
  <c r="P42" i="346"/>
  <c r="Q80" i="346"/>
  <c r="P80" i="346"/>
  <c r="Q109" i="346"/>
  <c r="P109" i="346"/>
  <c r="Q21" i="346"/>
  <c r="R5" i="346" s="1"/>
  <c r="P21" i="346"/>
  <c r="Q76" i="346"/>
  <c r="P76" i="346"/>
  <c r="N140" i="346"/>
  <c r="AB140" i="346"/>
  <c r="AC124" i="346" s="1"/>
  <c r="AA140" i="346"/>
  <c r="AB242" i="345"/>
  <c r="AC226" i="345" s="1"/>
  <c r="AA242" i="345"/>
  <c r="N242" i="345"/>
  <c r="Q230" i="345"/>
  <c r="P230" i="345"/>
  <c r="Q59" i="346"/>
  <c r="P59" i="346"/>
  <c r="N106" i="345"/>
  <c r="AB106" i="345"/>
  <c r="AC90" i="345" s="1"/>
  <c r="AA106" i="345"/>
  <c r="Q175" i="345"/>
  <c r="P175" i="345"/>
  <c r="Q211" i="345"/>
  <c r="P211" i="345"/>
  <c r="Q92" i="346"/>
  <c r="P92" i="346"/>
  <c r="Q142" i="346"/>
  <c r="P142" i="346"/>
  <c r="N174" i="345"/>
  <c r="AB174" i="345"/>
  <c r="AC158" i="345" s="1"/>
  <c r="AA174" i="345"/>
  <c r="Q209" i="345"/>
  <c r="P209" i="345"/>
  <c r="Q26" i="346"/>
  <c r="P26" i="346"/>
  <c r="N21" i="345"/>
  <c r="AB21" i="345"/>
  <c r="AC5" i="345" s="1"/>
  <c r="AA21" i="345"/>
  <c r="P38" i="345"/>
  <c r="Q38" i="345"/>
  <c r="R22" i="345" s="1"/>
  <c r="Q6" i="346"/>
  <c r="P6" i="346"/>
  <c r="AB208" i="345"/>
  <c r="AC192" i="345" s="1"/>
  <c r="AA208" i="345"/>
  <c r="N208" i="345"/>
  <c r="AB38" i="346"/>
  <c r="AC22" i="346" s="1"/>
  <c r="AA38" i="346"/>
  <c r="N38" i="346"/>
  <c r="Q60" i="346"/>
  <c r="P60" i="346"/>
  <c r="Q41" i="346"/>
  <c r="P41" i="346"/>
  <c r="Q79" i="346"/>
  <c r="P79" i="346"/>
  <c r="Q93" i="346"/>
  <c r="P93" i="346"/>
  <c r="I3" i="344"/>
  <c r="F2" i="345"/>
  <c r="N6" i="345"/>
  <c r="Q7" i="345"/>
  <c r="N91" i="345"/>
  <c r="N125" i="345"/>
  <c r="N143" i="345"/>
  <c r="AA158" i="345"/>
  <c r="AA175" i="345"/>
  <c r="N178" i="345"/>
  <c r="O191" i="345"/>
  <c r="N196" i="345"/>
  <c r="N228" i="345"/>
  <c r="H1" i="346"/>
  <c r="AB21" i="346"/>
  <c r="AC5" i="346" s="1"/>
  <c r="N24" i="346"/>
  <c r="AB42" i="346"/>
  <c r="AB60" i="346"/>
  <c r="K157" i="346"/>
  <c r="G8" i="344"/>
  <c r="AB175" i="345"/>
  <c r="K89" i="345"/>
  <c r="AA38" i="345"/>
  <c r="N55" i="345"/>
  <c r="N72" i="345"/>
  <c r="N89" i="345"/>
  <c r="N123" i="345"/>
  <c r="N39" i="346"/>
  <c r="AA41" i="346"/>
  <c r="AA59" i="346"/>
  <c r="M72" i="346"/>
  <c r="N73" i="346"/>
  <c r="AA75" i="346"/>
  <c r="AA79" i="346"/>
  <c r="M89" i="346"/>
  <c r="N90" i="346"/>
  <c r="AA92" i="346"/>
  <c r="M106" i="346"/>
  <c r="N107" i="346"/>
  <c r="AA109" i="346"/>
  <c r="M123" i="346"/>
  <c r="N124" i="346"/>
  <c r="AA126" i="346"/>
  <c r="AB38" i="345"/>
  <c r="AC22" i="345" s="1"/>
  <c r="AA192" i="345"/>
  <c r="AA209" i="345"/>
  <c r="N23" i="346"/>
  <c r="N27" i="346"/>
  <c r="AB41" i="346"/>
  <c r="AB59" i="346"/>
  <c r="AB75" i="346"/>
  <c r="AB79" i="346"/>
  <c r="AB92" i="346"/>
  <c r="AB109" i="346"/>
  <c r="AB126" i="346"/>
  <c r="N157" i="346"/>
  <c r="AA6" i="345"/>
  <c r="M140" i="345"/>
  <c r="M225" i="345"/>
  <c r="AB6" i="345"/>
  <c r="P41" i="345"/>
  <c r="AB91" i="345"/>
  <c r="P109" i="345"/>
  <c r="AB125" i="345"/>
  <c r="P142" i="345"/>
  <c r="AB143" i="345"/>
  <c r="P177" i="345"/>
  <c r="AB178" i="345"/>
  <c r="P195" i="345"/>
  <c r="AB196" i="345"/>
  <c r="P227" i="345"/>
  <c r="AB228" i="345"/>
  <c r="P231" i="345"/>
  <c r="AB24" i="346"/>
  <c r="M55" i="346"/>
  <c r="N56" i="346"/>
  <c r="AA58" i="346"/>
  <c r="AA74" i="346"/>
  <c r="AA78" i="346"/>
  <c r="AA91" i="346"/>
  <c r="AA108" i="346"/>
  <c r="AA125" i="346"/>
  <c r="AA178" i="345"/>
  <c r="AB192" i="345"/>
  <c r="P141" i="345"/>
  <c r="P226" i="345"/>
  <c r="P22" i="346"/>
  <c r="P57" i="346"/>
  <c r="P61" i="346"/>
  <c r="P77" i="346"/>
  <c r="P81" i="346"/>
  <c r="P94" i="346"/>
  <c r="P111" i="346"/>
  <c r="P143" i="346"/>
  <c r="AA91" i="345"/>
  <c r="N158" i="345"/>
  <c r="AA23" i="346"/>
  <c r="AA27" i="346"/>
  <c r="AA39" i="346"/>
  <c r="AA73" i="346"/>
  <c r="AA90" i="346"/>
  <c r="AA107" i="346"/>
  <c r="AA124" i="346"/>
  <c r="AB209" i="345"/>
  <c r="AB124" i="346"/>
  <c r="N192" i="345"/>
  <c r="Q28" i="343"/>
  <c r="P28" i="343"/>
  <c r="Q39" i="343"/>
  <c r="P39" i="343"/>
  <c r="Q157" i="342"/>
  <c r="R141" i="342" s="1"/>
  <c r="P157" i="342"/>
  <c r="Q73" i="343"/>
  <c r="P73" i="343"/>
  <c r="Q90" i="343"/>
  <c r="P90" i="343"/>
  <c r="N21" i="342"/>
  <c r="AB21" i="342"/>
  <c r="AC5" i="342" s="1"/>
  <c r="AA21" i="342"/>
  <c r="Q174" i="342"/>
  <c r="R158" i="342" s="1"/>
  <c r="P174" i="342"/>
  <c r="Q27" i="343"/>
  <c r="P27" i="343"/>
  <c r="F2" i="342"/>
  <c r="I3" i="341"/>
  <c r="Q107" i="343"/>
  <c r="P107" i="343"/>
  <c r="Q208" i="342"/>
  <c r="R192" i="342" s="1"/>
  <c r="P208" i="342"/>
  <c r="Q23" i="343"/>
  <c r="P23" i="343"/>
  <c r="Q76" i="343"/>
  <c r="P76" i="343"/>
  <c r="Q142" i="343"/>
  <c r="P142" i="343"/>
  <c r="Q24" i="343"/>
  <c r="P24" i="343"/>
  <c r="AB191" i="342"/>
  <c r="AC175" i="342" s="1"/>
  <c r="AA191" i="342"/>
  <c r="N191" i="342"/>
  <c r="Q41" i="343"/>
  <c r="P41" i="343"/>
  <c r="Q38" i="342"/>
  <c r="R22" i="342" s="1"/>
  <c r="P38" i="342"/>
  <c r="N106" i="342"/>
  <c r="AB106" i="342"/>
  <c r="AC90" i="342" s="1"/>
  <c r="AA106" i="342"/>
  <c r="N140" i="343"/>
  <c r="AB140" i="343"/>
  <c r="AC124" i="343" s="1"/>
  <c r="AA140" i="343"/>
  <c r="N38" i="343"/>
  <c r="AA38" i="343"/>
  <c r="AB38" i="343"/>
  <c r="AC22" i="343" s="1"/>
  <c r="N56" i="342"/>
  <c r="M89" i="343"/>
  <c r="N124" i="343"/>
  <c r="Q22" i="342"/>
  <c r="Q39" i="342"/>
  <c r="Q107" i="342"/>
  <c r="AB141" i="342"/>
  <c r="Q158" i="342"/>
  <c r="Q175" i="342"/>
  <c r="Q209" i="342"/>
  <c r="M242" i="342"/>
  <c r="M21" i="343"/>
  <c r="Q43" i="343"/>
  <c r="N5" i="342"/>
  <c r="AB39" i="343"/>
  <c r="M72" i="343"/>
  <c r="P6" i="342"/>
  <c r="AA38" i="342"/>
  <c r="N55" i="342"/>
  <c r="P91" i="342"/>
  <c r="N123" i="342"/>
  <c r="P125" i="342"/>
  <c r="P143" i="342"/>
  <c r="AA157" i="342"/>
  <c r="AA174" i="342"/>
  <c r="P178" i="342"/>
  <c r="AA208" i="342"/>
  <c r="N225" i="342"/>
  <c r="P227" i="342"/>
  <c r="P231" i="342"/>
  <c r="P7" i="343"/>
  <c r="P26" i="343"/>
  <c r="P57" i="343"/>
  <c r="P74" i="343"/>
  <c r="P78" i="343"/>
  <c r="P91" i="343"/>
  <c r="P108" i="343"/>
  <c r="P125" i="343"/>
  <c r="N157" i="343"/>
  <c r="N73" i="342"/>
  <c r="AB38" i="342"/>
  <c r="AC22" i="342" s="1"/>
  <c r="O55" i="342"/>
  <c r="AB157" i="342"/>
  <c r="AC141" i="342" s="1"/>
  <c r="AB174" i="342"/>
  <c r="AC158" i="342" s="1"/>
  <c r="AA192" i="342"/>
  <c r="AB208" i="342"/>
  <c r="AC192" i="342" s="1"/>
  <c r="N211" i="342"/>
  <c r="N25" i="343"/>
  <c r="K38" i="343"/>
  <c r="O55" i="343"/>
  <c r="M89" i="342"/>
  <c r="N226" i="342"/>
  <c r="M106" i="343"/>
  <c r="M140" i="342"/>
  <c r="AA26" i="343"/>
  <c r="N40" i="343"/>
  <c r="N90" i="342"/>
  <c r="N56" i="343"/>
  <c r="P109" i="342"/>
  <c r="P230" i="342"/>
  <c r="P6" i="343"/>
  <c r="AA41" i="343"/>
  <c r="P60" i="343"/>
  <c r="P77" i="343"/>
  <c r="P81" i="343"/>
  <c r="P94" i="343"/>
  <c r="P111" i="343"/>
  <c r="P143" i="343"/>
  <c r="M72" i="342"/>
  <c r="N124" i="342"/>
  <c r="M123" i="343"/>
  <c r="AA5" i="342"/>
  <c r="AA56" i="342"/>
  <c r="AA73" i="342"/>
  <c r="AA90" i="342"/>
  <c r="AA124" i="342"/>
  <c r="AA226" i="342"/>
  <c r="AB41" i="343"/>
  <c r="AA56" i="343"/>
  <c r="AA73" i="343"/>
  <c r="AA90" i="343"/>
  <c r="AA107" i="343"/>
  <c r="AA124" i="343"/>
  <c r="AB5" i="342"/>
  <c r="AB90" i="342"/>
  <c r="AB73" i="343"/>
  <c r="AB90" i="343"/>
  <c r="AB107" i="343"/>
  <c r="AB124" i="343"/>
  <c r="M55" i="343"/>
  <c r="P40" i="342"/>
  <c r="AA55" i="342"/>
  <c r="P108" i="342"/>
  <c r="AA123" i="342"/>
  <c r="P127" i="342"/>
  <c r="P176" i="342"/>
  <c r="AA225" i="342"/>
  <c r="P229" i="342"/>
  <c r="AA40" i="343"/>
  <c r="P110" i="343"/>
  <c r="AA157" i="343"/>
  <c r="P39" i="346" l="1"/>
  <c r="Q39" i="346"/>
  <c r="Q158" i="345"/>
  <c r="P158" i="345"/>
  <c r="Q27" i="346"/>
  <c r="P27" i="346"/>
  <c r="Q90" i="346"/>
  <c r="P90" i="346"/>
  <c r="P55" i="345"/>
  <c r="Q55" i="345"/>
  <c r="R39" i="345" s="1"/>
  <c r="Q196" i="345"/>
  <c r="P196" i="345"/>
  <c r="P140" i="346"/>
  <c r="Q140" i="346"/>
  <c r="R124" i="346" s="1"/>
  <c r="Q24" i="346"/>
  <c r="P24" i="346"/>
  <c r="N225" i="345"/>
  <c r="AB225" i="345"/>
  <c r="AC209" i="345" s="1"/>
  <c r="AA225" i="345"/>
  <c r="Q23" i="346"/>
  <c r="P23" i="346"/>
  <c r="AB89" i="346"/>
  <c r="AC73" i="346" s="1"/>
  <c r="AA89" i="346"/>
  <c r="N89" i="346"/>
  <c r="N140" i="345"/>
  <c r="AA140" i="345"/>
  <c r="AB140" i="345"/>
  <c r="AC124" i="345" s="1"/>
  <c r="Q178" i="345"/>
  <c r="P178" i="345"/>
  <c r="P174" i="345"/>
  <c r="Q174" i="345"/>
  <c r="R158" i="345" s="1"/>
  <c r="Q192" i="345"/>
  <c r="P192" i="345"/>
  <c r="Q157" i="346"/>
  <c r="R141" i="346" s="1"/>
  <c r="P157" i="346"/>
  <c r="Q73" i="346"/>
  <c r="P73" i="346"/>
  <c r="AB72" i="346"/>
  <c r="AC56" i="346" s="1"/>
  <c r="AA72" i="346"/>
  <c r="N72" i="346"/>
  <c r="Q143" i="345"/>
  <c r="P143" i="345"/>
  <c r="P106" i="345"/>
  <c r="Q106" i="345"/>
  <c r="R90" i="345" s="1"/>
  <c r="Q124" i="346"/>
  <c r="P124" i="346"/>
  <c r="Q125" i="345"/>
  <c r="P125" i="345"/>
  <c r="P157" i="345"/>
  <c r="Q157" i="345"/>
  <c r="R141" i="345" s="1"/>
  <c r="AB123" i="346"/>
  <c r="AC107" i="346" s="1"/>
  <c r="AA123" i="346"/>
  <c r="N123" i="346"/>
  <c r="Q91" i="345"/>
  <c r="P91" i="345"/>
  <c r="P242" i="345"/>
  <c r="Q242" i="345"/>
  <c r="R226" i="345" s="1"/>
  <c r="Q38" i="346"/>
  <c r="R22" i="346" s="1"/>
  <c r="P38" i="346"/>
  <c r="N55" i="346"/>
  <c r="AB55" i="346"/>
  <c r="AC39" i="346" s="1"/>
  <c r="AA55" i="346"/>
  <c r="Q107" i="346"/>
  <c r="P107" i="346"/>
  <c r="P123" i="345"/>
  <c r="Q123" i="345"/>
  <c r="R107" i="345" s="1"/>
  <c r="Q6" i="345"/>
  <c r="P6" i="345"/>
  <c r="Q191" i="345"/>
  <c r="R175" i="345" s="1"/>
  <c r="P191" i="345"/>
  <c r="Q56" i="346"/>
  <c r="P56" i="346"/>
  <c r="P21" i="345"/>
  <c r="D2" i="345"/>
  <c r="Q21" i="345"/>
  <c r="R5" i="345" s="1"/>
  <c r="AB106" i="346"/>
  <c r="AC90" i="346" s="1"/>
  <c r="AA106" i="346"/>
  <c r="N106" i="346"/>
  <c r="Q89" i="345"/>
  <c r="R73" i="345" s="1"/>
  <c r="P89" i="345"/>
  <c r="P72" i="345"/>
  <c r="Q72" i="345"/>
  <c r="R56" i="345" s="1"/>
  <c r="Q228" i="345"/>
  <c r="P228" i="345"/>
  <c r="Q208" i="345"/>
  <c r="R192" i="345" s="1"/>
  <c r="P208" i="345"/>
  <c r="Q56" i="342"/>
  <c r="P56" i="342"/>
  <c r="Q25" i="343"/>
  <c r="P25" i="343"/>
  <c r="AB21" i="343"/>
  <c r="AC5" i="343" s="1"/>
  <c r="AA21" i="343"/>
  <c r="N21" i="343"/>
  <c r="Q21" i="342"/>
  <c r="R5" i="342" s="1"/>
  <c r="P21" i="342"/>
  <c r="Q124" i="342"/>
  <c r="P124" i="342"/>
  <c r="AB72" i="342"/>
  <c r="AC56" i="342" s="1"/>
  <c r="AA72" i="342"/>
  <c r="N72" i="342"/>
  <c r="Q123" i="342"/>
  <c r="R107" i="342" s="1"/>
  <c r="P123" i="342"/>
  <c r="AB123" i="343"/>
  <c r="AC107" i="343" s="1"/>
  <c r="AA123" i="343"/>
  <c r="N123" i="343"/>
  <c r="Q40" i="343"/>
  <c r="P40" i="343"/>
  <c r="AB242" i="342"/>
  <c r="AC226" i="342" s="1"/>
  <c r="AA242" i="342"/>
  <c r="N242" i="342"/>
  <c r="Q38" i="343"/>
  <c r="R22" i="343" s="1"/>
  <c r="P38" i="343"/>
  <c r="Q55" i="342"/>
  <c r="R39" i="342" s="1"/>
  <c r="P55" i="342"/>
  <c r="Q140" i="343"/>
  <c r="R124" i="343" s="1"/>
  <c r="P140" i="343"/>
  <c r="N140" i="342"/>
  <c r="AA140" i="342"/>
  <c r="AB140" i="342"/>
  <c r="AC124" i="342" s="1"/>
  <c r="Q90" i="342"/>
  <c r="P90" i="342"/>
  <c r="AB106" i="343"/>
  <c r="AC90" i="343" s="1"/>
  <c r="AA106" i="343"/>
  <c r="N106" i="343"/>
  <c r="Q191" i="342"/>
  <c r="R175" i="342" s="1"/>
  <c r="P191" i="342"/>
  <c r="Q56" i="343"/>
  <c r="P56" i="343"/>
  <c r="Q226" i="342"/>
  <c r="P226" i="342"/>
  <c r="Q73" i="342"/>
  <c r="P73" i="342"/>
  <c r="Q225" i="342"/>
  <c r="R209" i="342" s="1"/>
  <c r="P225" i="342"/>
  <c r="AB72" i="343"/>
  <c r="AC56" i="343" s="1"/>
  <c r="AA72" i="343"/>
  <c r="N72" i="343"/>
  <c r="Q106" i="342"/>
  <c r="R90" i="342" s="1"/>
  <c r="P106" i="342"/>
  <c r="Q211" i="342"/>
  <c r="P211" i="342"/>
  <c r="AB89" i="342"/>
  <c r="AC73" i="342" s="1"/>
  <c r="AA89" i="342"/>
  <c r="N89" i="342"/>
  <c r="Q157" i="343"/>
  <c r="R141" i="343" s="1"/>
  <c r="P157" i="343"/>
  <c r="Q124" i="343"/>
  <c r="P124" i="343"/>
  <c r="AB55" i="343"/>
  <c r="AC39" i="343" s="1"/>
  <c r="AA55" i="343"/>
  <c r="N55" i="343"/>
  <c r="Q5" i="342"/>
  <c r="P5" i="342"/>
  <c r="AB89" i="343"/>
  <c r="AC73" i="343" s="1"/>
  <c r="AA89" i="343"/>
  <c r="N89" i="343"/>
  <c r="Q106" i="346" l="1"/>
  <c r="R90" i="346" s="1"/>
  <c r="P106" i="346"/>
  <c r="Q123" i="346"/>
  <c r="R107" i="346" s="1"/>
  <c r="P123" i="346"/>
  <c r="Q225" i="345"/>
  <c r="R209" i="345" s="1"/>
  <c r="P225" i="345"/>
  <c r="Q72" i="346"/>
  <c r="R56" i="346" s="1"/>
  <c r="P72" i="346"/>
  <c r="Q140" i="345"/>
  <c r="R124" i="345" s="1"/>
  <c r="P140" i="345"/>
  <c r="Q55" i="346"/>
  <c r="R39" i="346" s="1"/>
  <c r="P55" i="346"/>
  <c r="Q89" i="346"/>
  <c r="R73" i="346" s="1"/>
  <c r="P89" i="346"/>
  <c r="D2" i="346"/>
  <c r="Q89" i="343"/>
  <c r="R73" i="343" s="1"/>
  <c r="P89" i="343"/>
  <c r="Q89" i="342"/>
  <c r="R73" i="342" s="1"/>
  <c r="P89" i="342"/>
  <c r="D2" i="342"/>
  <c r="Q21" i="343"/>
  <c r="R5" i="343" s="1"/>
  <c r="D2" i="343"/>
  <c r="P21" i="343"/>
  <c r="Q140" i="342"/>
  <c r="R124" i="342" s="1"/>
  <c r="P140" i="342"/>
  <c r="Q123" i="343"/>
  <c r="R107" i="343" s="1"/>
  <c r="P123" i="343"/>
  <c r="Q55" i="343"/>
  <c r="R39" i="343" s="1"/>
  <c r="P55" i="343"/>
  <c r="Q72" i="343"/>
  <c r="R56" i="343" s="1"/>
  <c r="P72" i="343"/>
  <c r="Q106" i="343"/>
  <c r="R90" i="343" s="1"/>
  <c r="P106" i="343"/>
  <c r="Q72" i="342"/>
  <c r="R56" i="342" s="1"/>
  <c r="P72" i="342"/>
  <c r="Q242" i="342"/>
  <c r="R226" i="342" s="1"/>
  <c r="P242" i="342"/>
  <c r="T157" i="340" l="1"/>
  <c r="S157" i="340"/>
  <c r="L157" i="340"/>
  <c r="O157" i="340" s="1"/>
  <c r="J157" i="340"/>
  <c r="K157" i="340" s="1"/>
  <c r="I157" i="340"/>
  <c r="AA143" i="340"/>
  <c r="O143" i="340"/>
  <c r="M143" i="340"/>
  <c r="AB143" i="340" s="1"/>
  <c r="K143" i="340"/>
  <c r="G143" i="340"/>
  <c r="AB142" i="340"/>
  <c r="AA142" i="340"/>
  <c r="O142" i="340"/>
  <c r="M142" i="340"/>
  <c r="N142" i="340" s="1"/>
  <c r="K142" i="340"/>
  <c r="G142" i="340"/>
  <c r="AB141" i="340"/>
  <c r="AA141" i="340"/>
  <c r="Q141" i="340"/>
  <c r="O141" i="340"/>
  <c r="N141" i="340"/>
  <c r="P141" i="340" s="1"/>
  <c r="M141" i="340"/>
  <c r="K141" i="340"/>
  <c r="G141" i="340"/>
  <c r="T140" i="340"/>
  <c r="S140" i="340"/>
  <c r="M140" i="340"/>
  <c r="N140" i="340" s="1"/>
  <c r="L140" i="340"/>
  <c r="J140" i="340"/>
  <c r="K140" i="340" s="1"/>
  <c r="I140" i="340"/>
  <c r="O140" i="340" s="1"/>
  <c r="AB126" i="340"/>
  <c r="AA126" i="340"/>
  <c r="O126" i="340"/>
  <c r="N126" i="340"/>
  <c r="P126" i="340" s="1"/>
  <c r="M126" i="340"/>
  <c r="K126" i="340"/>
  <c r="Q126" i="340" s="1"/>
  <c r="G126" i="340"/>
  <c r="AA125" i="340"/>
  <c r="O125" i="340"/>
  <c r="N125" i="340"/>
  <c r="Q125" i="340" s="1"/>
  <c r="M125" i="340"/>
  <c r="AB125" i="340" s="1"/>
  <c r="K125" i="340"/>
  <c r="P125" i="340" s="1"/>
  <c r="G125" i="340"/>
  <c r="AB124" i="340"/>
  <c r="O124" i="340"/>
  <c r="N124" i="340"/>
  <c r="Q124" i="340" s="1"/>
  <c r="M124" i="340"/>
  <c r="AA124" i="340" s="1"/>
  <c r="K124" i="340"/>
  <c r="G124" i="340"/>
  <c r="T123" i="340"/>
  <c r="S123" i="340"/>
  <c r="M123" i="340"/>
  <c r="AB123" i="340" s="1"/>
  <c r="AC107" i="340" s="1"/>
  <c r="L123" i="340"/>
  <c r="O123" i="340" s="1"/>
  <c r="J123" i="340"/>
  <c r="K123" i="340" s="1"/>
  <c r="I123" i="340"/>
  <c r="AA111" i="340"/>
  <c r="O111" i="340"/>
  <c r="M111" i="340"/>
  <c r="AB111" i="340" s="1"/>
  <c r="K111" i="340"/>
  <c r="G111" i="340"/>
  <c r="AB110" i="340"/>
  <c r="AA110" i="340"/>
  <c r="O110" i="340"/>
  <c r="N110" i="340"/>
  <c r="P110" i="340" s="1"/>
  <c r="M110" i="340"/>
  <c r="K110" i="340"/>
  <c r="Q110" i="340" s="1"/>
  <c r="G110" i="340"/>
  <c r="AB109" i="340"/>
  <c r="AA109" i="340"/>
  <c r="O109" i="340"/>
  <c r="N109" i="340"/>
  <c r="P109" i="340" s="1"/>
  <c r="M109" i="340"/>
  <c r="K109" i="340"/>
  <c r="Q109" i="340" s="1"/>
  <c r="G109" i="340"/>
  <c r="AA108" i="340"/>
  <c r="O108" i="340"/>
  <c r="N108" i="340"/>
  <c r="Q108" i="340" s="1"/>
  <c r="M108" i="340"/>
  <c r="AB108" i="340" s="1"/>
  <c r="K108" i="340"/>
  <c r="P108" i="340" s="1"/>
  <c r="G108" i="340"/>
  <c r="AB107" i="340"/>
  <c r="O107" i="340"/>
  <c r="N107" i="340"/>
  <c r="Q107" i="340" s="1"/>
  <c r="M107" i="340"/>
  <c r="AA107" i="340" s="1"/>
  <c r="K107" i="340"/>
  <c r="G107" i="340"/>
  <c r="T106" i="340"/>
  <c r="S106" i="340"/>
  <c r="M106" i="340"/>
  <c r="AB106" i="340" s="1"/>
  <c r="AC90" i="340" s="1"/>
  <c r="L106" i="340"/>
  <c r="O106" i="340" s="1"/>
  <c r="J106" i="340"/>
  <c r="K106" i="340" s="1"/>
  <c r="I106" i="340"/>
  <c r="AA94" i="340"/>
  <c r="O94" i="340"/>
  <c r="M94" i="340"/>
  <c r="AB94" i="340" s="1"/>
  <c r="K94" i="340"/>
  <c r="G94" i="340"/>
  <c r="AB93" i="340"/>
  <c r="AA93" i="340"/>
  <c r="O93" i="340"/>
  <c r="N93" i="340"/>
  <c r="P93" i="340" s="1"/>
  <c r="M93" i="340"/>
  <c r="K93" i="340"/>
  <c r="Q93" i="340" s="1"/>
  <c r="G93" i="340"/>
  <c r="AB92" i="340"/>
  <c r="AA92" i="340"/>
  <c r="O92" i="340"/>
  <c r="N92" i="340"/>
  <c r="P92" i="340" s="1"/>
  <c r="M92" i="340"/>
  <c r="K92" i="340"/>
  <c r="Q92" i="340" s="1"/>
  <c r="G92" i="340"/>
  <c r="AA91" i="340"/>
  <c r="O91" i="340"/>
  <c r="N91" i="340"/>
  <c r="Q91" i="340" s="1"/>
  <c r="M91" i="340"/>
  <c r="AB91" i="340" s="1"/>
  <c r="K91" i="340"/>
  <c r="P91" i="340" s="1"/>
  <c r="G91" i="340"/>
  <c r="AB90" i="340"/>
  <c r="O90" i="340"/>
  <c r="N90" i="340"/>
  <c r="Q90" i="340" s="1"/>
  <c r="M90" i="340"/>
  <c r="AA90" i="340" s="1"/>
  <c r="K90" i="340"/>
  <c r="G90" i="340"/>
  <c r="F1" i="340" s="1"/>
  <c r="F2" i="340" s="1"/>
  <c r="T89" i="340"/>
  <c r="S89" i="340"/>
  <c r="M89" i="340"/>
  <c r="AB89" i="340" s="1"/>
  <c r="AC73" i="340" s="1"/>
  <c r="L89" i="340"/>
  <c r="O89" i="340" s="1"/>
  <c r="J89" i="340"/>
  <c r="K89" i="340" s="1"/>
  <c r="I89" i="340"/>
  <c r="AA83" i="340"/>
  <c r="O83" i="340"/>
  <c r="M83" i="340"/>
  <c r="AB83" i="340" s="1"/>
  <c r="K83" i="340"/>
  <c r="G83" i="340"/>
  <c r="AA82" i="340"/>
  <c r="O82" i="340"/>
  <c r="N82" i="340"/>
  <c r="P82" i="340" s="1"/>
  <c r="M82" i="340"/>
  <c r="AB82" i="340" s="1"/>
  <c r="K82" i="340"/>
  <c r="Q82" i="340" s="1"/>
  <c r="G82" i="340"/>
  <c r="AB81" i="340"/>
  <c r="AA81" i="340"/>
  <c r="O81" i="340"/>
  <c r="N81" i="340"/>
  <c r="P81" i="340" s="1"/>
  <c r="M81" i="340"/>
  <c r="K81" i="340"/>
  <c r="Q81" i="340" s="1"/>
  <c r="G81" i="340"/>
  <c r="AA80" i="340"/>
  <c r="O80" i="340"/>
  <c r="N80" i="340"/>
  <c r="Q80" i="340" s="1"/>
  <c r="M80" i="340"/>
  <c r="AB80" i="340" s="1"/>
  <c r="K80" i="340"/>
  <c r="P80" i="340" s="1"/>
  <c r="G80" i="340"/>
  <c r="AA79" i="340"/>
  <c r="O79" i="340"/>
  <c r="M79" i="340"/>
  <c r="AB79" i="340" s="1"/>
  <c r="K79" i="340"/>
  <c r="G79" i="340"/>
  <c r="AB78" i="340"/>
  <c r="AA78" i="340"/>
  <c r="O78" i="340"/>
  <c r="N78" i="340"/>
  <c r="P78" i="340" s="1"/>
  <c r="M78" i="340"/>
  <c r="K78" i="340"/>
  <c r="Q78" i="340" s="1"/>
  <c r="G78" i="340"/>
  <c r="AB77" i="340"/>
  <c r="AA77" i="340"/>
  <c r="O77" i="340"/>
  <c r="N77" i="340"/>
  <c r="P77" i="340" s="1"/>
  <c r="M77" i="340"/>
  <c r="K77" i="340"/>
  <c r="Q77" i="340" s="1"/>
  <c r="G77" i="340"/>
  <c r="AA76" i="340"/>
  <c r="O76" i="340"/>
  <c r="N76" i="340"/>
  <c r="Q76" i="340" s="1"/>
  <c r="M76" i="340"/>
  <c r="AB76" i="340" s="1"/>
  <c r="K76" i="340"/>
  <c r="P76" i="340" s="1"/>
  <c r="G76" i="340"/>
  <c r="AA75" i="340"/>
  <c r="O75" i="340"/>
  <c r="M75" i="340"/>
  <c r="AB75" i="340" s="1"/>
  <c r="K75" i="340"/>
  <c r="G75" i="340"/>
  <c r="AB74" i="340"/>
  <c r="AA74" i="340"/>
  <c r="O74" i="340"/>
  <c r="N74" i="340"/>
  <c r="P74" i="340" s="1"/>
  <c r="M74" i="340"/>
  <c r="K74" i="340"/>
  <c r="Q74" i="340" s="1"/>
  <c r="G74" i="340"/>
  <c r="AB73" i="340"/>
  <c r="AA73" i="340"/>
  <c r="Q73" i="340"/>
  <c r="O73" i="340"/>
  <c r="N73" i="340"/>
  <c r="P73" i="340" s="1"/>
  <c r="M73" i="340"/>
  <c r="K73" i="340"/>
  <c r="G73" i="340"/>
  <c r="T72" i="340"/>
  <c r="S72" i="340"/>
  <c r="O72" i="340"/>
  <c r="M72" i="340"/>
  <c r="N72" i="340" s="1"/>
  <c r="L72" i="340"/>
  <c r="J72" i="340"/>
  <c r="K72" i="340" s="1"/>
  <c r="I72" i="340"/>
  <c r="AB60" i="340"/>
  <c r="AA60" i="340"/>
  <c r="O60" i="340"/>
  <c r="N60" i="340"/>
  <c r="Q60" i="340" s="1"/>
  <c r="M60" i="340"/>
  <c r="K60" i="340"/>
  <c r="G60" i="340"/>
  <c r="AA59" i="340"/>
  <c r="O59" i="340"/>
  <c r="N59" i="340"/>
  <c r="Q59" i="340" s="1"/>
  <c r="M59" i="340"/>
  <c r="AB59" i="340" s="1"/>
  <c r="K59" i="340"/>
  <c r="P59" i="340" s="1"/>
  <c r="G59" i="340"/>
  <c r="AA58" i="340"/>
  <c r="O58" i="340"/>
  <c r="M58" i="340"/>
  <c r="AB58" i="340" s="1"/>
  <c r="K58" i="340"/>
  <c r="G58" i="340"/>
  <c r="AB57" i="340"/>
  <c r="AA57" i="340"/>
  <c r="O57" i="340"/>
  <c r="N57" i="340"/>
  <c r="P57" i="340" s="1"/>
  <c r="M57" i="340"/>
  <c r="K57" i="340"/>
  <c r="Q57" i="340" s="1"/>
  <c r="G57" i="340"/>
  <c r="AB56" i="340"/>
  <c r="Q56" i="340"/>
  <c r="O56" i="340"/>
  <c r="N56" i="340"/>
  <c r="P56" i="340" s="1"/>
  <c r="M56" i="340"/>
  <c r="AA56" i="340" s="1"/>
  <c r="K56" i="340"/>
  <c r="G56" i="340"/>
  <c r="T55" i="340"/>
  <c r="S55" i="340"/>
  <c r="M55" i="340"/>
  <c r="N55" i="340" s="1"/>
  <c r="L55" i="340"/>
  <c r="O55" i="340" s="1"/>
  <c r="J55" i="340"/>
  <c r="K55" i="340" s="1"/>
  <c r="I55" i="340"/>
  <c r="AB43" i="340"/>
  <c r="AA43" i="340"/>
  <c r="O43" i="340"/>
  <c r="N43" i="340"/>
  <c r="P43" i="340" s="1"/>
  <c r="M43" i="340"/>
  <c r="K43" i="340"/>
  <c r="Q43" i="340" s="1"/>
  <c r="G43" i="340"/>
  <c r="AA42" i="340"/>
  <c r="O42" i="340"/>
  <c r="N42" i="340"/>
  <c r="Q42" i="340" s="1"/>
  <c r="M42" i="340"/>
  <c r="AB42" i="340" s="1"/>
  <c r="K42" i="340"/>
  <c r="P42" i="340" s="1"/>
  <c r="G42" i="340"/>
  <c r="AA41" i="340"/>
  <c r="O41" i="340"/>
  <c r="M41" i="340"/>
  <c r="AB41" i="340" s="1"/>
  <c r="K41" i="340"/>
  <c r="G41" i="340"/>
  <c r="AA40" i="340"/>
  <c r="O40" i="340"/>
  <c r="N40" i="340"/>
  <c r="Q40" i="340" s="1"/>
  <c r="M40" i="340"/>
  <c r="AB40" i="340" s="1"/>
  <c r="K40" i="340"/>
  <c r="G40" i="340"/>
  <c r="AB39" i="340"/>
  <c r="Q39" i="340"/>
  <c r="O39" i="340"/>
  <c r="N39" i="340"/>
  <c r="P39" i="340" s="1"/>
  <c r="M39" i="340"/>
  <c r="AA39" i="340" s="1"/>
  <c r="K39" i="340"/>
  <c r="G39" i="340"/>
  <c r="T38" i="340"/>
  <c r="S38" i="340"/>
  <c r="L38" i="340"/>
  <c r="O38" i="340" s="1"/>
  <c r="J38" i="340"/>
  <c r="K38" i="340" s="1"/>
  <c r="I38" i="340"/>
  <c r="AQ29" i="340"/>
  <c r="O28" i="340"/>
  <c r="M28" i="340"/>
  <c r="N28" i="340" s="1"/>
  <c r="K28" i="340"/>
  <c r="G28" i="340"/>
  <c r="O27" i="340"/>
  <c r="M27" i="340"/>
  <c r="AB27" i="340" s="1"/>
  <c r="K27" i="340"/>
  <c r="G27" i="340"/>
  <c r="O26" i="340"/>
  <c r="M26" i="340"/>
  <c r="AB26" i="340" s="1"/>
  <c r="K26" i="340"/>
  <c r="G26" i="340"/>
  <c r="AB25" i="340"/>
  <c r="O25" i="340"/>
  <c r="M25" i="340"/>
  <c r="AA25" i="340" s="1"/>
  <c r="K25" i="340"/>
  <c r="G25" i="340"/>
  <c r="O24" i="340"/>
  <c r="M24" i="340"/>
  <c r="N24" i="340" s="1"/>
  <c r="K24" i="340"/>
  <c r="G24" i="340"/>
  <c r="O23" i="340"/>
  <c r="M23" i="340"/>
  <c r="M38" i="340" s="1"/>
  <c r="K23" i="340"/>
  <c r="G23" i="340"/>
  <c r="AB22" i="340"/>
  <c r="O22" i="340"/>
  <c r="N22" i="340"/>
  <c r="Q22" i="340" s="1"/>
  <c r="M22" i="340"/>
  <c r="AA22" i="340" s="1"/>
  <c r="K22" i="340"/>
  <c r="P22" i="340" s="1"/>
  <c r="G22" i="340"/>
  <c r="T21" i="340"/>
  <c r="S21" i="340"/>
  <c r="L21" i="340"/>
  <c r="O21" i="340" s="1"/>
  <c r="K21" i="340"/>
  <c r="J21" i="340"/>
  <c r="I21" i="340"/>
  <c r="O6" i="340"/>
  <c r="M6" i="340"/>
  <c r="AB6" i="340" s="1"/>
  <c r="K6" i="340"/>
  <c r="G6" i="340"/>
  <c r="O5" i="340"/>
  <c r="M5" i="340"/>
  <c r="AB5" i="340" s="1"/>
  <c r="K5" i="340"/>
  <c r="G5" i="340"/>
  <c r="H2" i="340"/>
  <c r="H1" i="340"/>
  <c r="D1" i="340"/>
  <c r="T242" i="339"/>
  <c r="S242" i="339"/>
  <c r="O242" i="339"/>
  <c r="L242" i="339"/>
  <c r="K242" i="339"/>
  <c r="J242" i="339"/>
  <c r="I242" i="339"/>
  <c r="O230" i="339"/>
  <c r="M230" i="339"/>
  <c r="AB230" i="339" s="1"/>
  <c r="K230" i="339"/>
  <c r="G230" i="339"/>
  <c r="AB229" i="339"/>
  <c r="O229" i="339"/>
  <c r="M229" i="339"/>
  <c r="AA229" i="339" s="1"/>
  <c r="K229" i="339"/>
  <c r="G229" i="339"/>
  <c r="AB228" i="339"/>
  <c r="O228" i="339"/>
  <c r="M228" i="339"/>
  <c r="AA228" i="339" s="1"/>
  <c r="K228" i="339"/>
  <c r="G228" i="339"/>
  <c r="O227" i="339"/>
  <c r="M227" i="339"/>
  <c r="N227" i="339" s="1"/>
  <c r="K227" i="339"/>
  <c r="G227" i="339"/>
  <c r="O226" i="339"/>
  <c r="M226" i="339"/>
  <c r="M242" i="339" s="1"/>
  <c r="K226" i="339"/>
  <c r="G226" i="339"/>
  <c r="T225" i="339"/>
  <c r="S225" i="339"/>
  <c r="O225" i="339"/>
  <c r="L225" i="339"/>
  <c r="K225" i="339"/>
  <c r="J225" i="339"/>
  <c r="I225" i="339"/>
  <c r="O211" i="339"/>
  <c r="M211" i="339"/>
  <c r="AB211" i="339" s="1"/>
  <c r="K211" i="339"/>
  <c r="G211" i="339"/>
  <c r="AB210" i="339"/>
  <c r="O210" i="339"/>
  <c r="M210" i="339"/>
  <c r="AA210" i="339" s="1"/>
  <c r="K210" i="339"/>
  <c r="G210" i="339"/>
  <c r="AB209" i="339"/>
  <c r="AA209" i="339"/>
  <c r="O209" i="339"/>
  <c r="N209" i="339"/>
  <c r="P209" i="339" s="1"/>
  <c r="M209" i="339"/>
  <c r="M225" i="339" s="1"/>
  <c r="K209" i="339"/>
  <c r="Q209" i="339" s="1"/>
  <c r="G209" i="339"/>
  <c r="AA208" i="339"/>
  <c r="T208" i="339"/>
  <c r="S208" i="339"/>
  <c r="M208" i="339"/>
  <c r="N208" i="339" s="1"/>
  <c r="L208" i="339"/>
  <c r="O208" i="339" s="1"/>
  <c r="K208" i="339"/>
  <c r="J208" i="339"/>
  <c r="I208" i="339"/>
  <c r="AB193" i="339"/>
  <c r="AA193" i="339"/>
  <c r="O193" i="339"/>
  <c r="M193" i="339"/>
  <c r="N193" i="339" s="1"/>
  <c r="K193" i="339"/>
  <c r="G193" i="339"/>
  <c r="AB192" i="339"/>
  <c r="AA192" i="339"/>
  <c r="O192" i="339"/>
  <c r="N192" i="339"/>
  <c r="Q192" i="339" s="1"/>
  <c r="M192" i="339"/>
  <c r="K192" i="339"/>
  <c r="G192" i="339"/>
  <c r="T191" i="339"/>
  <c r="S191" i="339"/>
  <c r="L191" i="339"/>
  <c r="O191" i="339" s="1"/>
  <c r="J191" i="339"/>
  <c r="K191" i="339" s="1"/>
  <c r="I191" i="339"/>
  <c r="O178" i="339"/>
  <c r="M178" i="339"/>
  <c r="N178" i="339" s="1"/>
  <c r="K178" i="339"/>
  <c r="G178" i="339"/>
  <c r="O177" i="339"/>
  <c r="M177" i="339"/>
  <c r="AB177" i="339" s="1"/>
  <c r="K177" i="339"/>
  <c r="G177" i="339"/>
  <c r="AB176" i="339"/>
  <c r="O176" i="339"/>
  <c r="M176" i="339"/>
  <c r="M191" i="339" s="1"/>
  <c r="K176" i="339"/>
  <c r="G176" i="339"/>
  <c r="O175" i="339"/>
  <c r="M175" i="339"/>
  <c r="AB175" i="339" s="1"/>
  <c r="K175" i="339"/>
  <c r="G175" i="339"/>
  <c r="T174" i="339"/>
  <c r="S174" i="339"/>
  <c r="L174" i="339"/>
  <c r="O174" i="339" s="1"/>
  <c r="K174" i="339"/>
  <c r="J174" i="339"/>
  <c r="I174" i="339"/>
  <c r="O158" i="339"/>
  <c r="M158" i="339"/>
  <c r="AB158" i="339" s="1"/>
  <c r="K158" i="339"/>
  <c r="G158" i="339"/>
  <c r="T157" i="339"/>
  <c r="S157" i="339"/>
  <c r="L157" i="339"/>
  <c r="O157" i="339" s="1"/>
  <c r="K157" i="339"/>
  <c r="J157" i="339"/>
  <c r="I157" i="339"/>
  <c r="AB144" i="339"/>
  <c r="AA144" i="339"/>
  <c r="O144" i="339"/>
  <c r="M144" i="339"/>
  <c r="N144" i="339" s="1"/>
  <c r="K144" i="339"/>
  <c r="G144" i="339"/>
  <c r="O143" i="339"/>
  <c r="M143" i="339"/>
  <c r="N143" i="339" s="1"/>
  <c r="K143" i="339"/>
  <c r="G143" i="339"/>
  <c r="O142" i="339"/>
  <c r="M142" i="339"/>
  <c r="AB142" i="339" s="1"/>
  <c r="K142" i="339"/>
  <c r="G142" i="339"/>
  <c r="AB141" i="339"/>
  <c r="O141" i="339"/>
  <c r="M141" i="339"/>
  <c r="AA141" i="339" s="1"/>
  <c r="K141" i="339"/>
  <c r="G141" i="339"/>
  <c r="T140" i="339"/>
  <c r="S140" i="339"/>
  <c r="L140" i="339"/>
  <c r="O140" i="339" s="1"/>
  <c r="K140" i="339"/>
  <c r="J140" i="339"/>
  <c r="I140" i="339"/>
  <c r="AB127" i="339"/>
  <c r="O127" i="339"/>
  <c r="M127" i="339"/>
  <c r="AA127" i="339" s="1"/>
  <c r="K127" i="339"/>
  <c r="G127" i="339"/>
  <c r="AB126" i="339"/>
  <c r="AA126" i="339"/>
  <c r="O126" i="339"/>
  <c r="M126" i="339"/>
  <c r="N126" i="339" s="1"/>
  <c r="K126" i="339"/>
  <c r="G126" i="339"/>
  <c r="O125" i="339"/>
  <c r="M125" i="339"/>
  <c r="N125" i="339" s="1"/>
  <c r="K125" i="339"/>
  <c r="G125" i="339"/>
  <c r="AB124" i="339"/>
  <c r="AA124" i="339"/>
  <c r="O124" i="339"/>
  <c r="N124" i="339"/>
  <c r="Q124" i="339" s="1"/>
  <c r="M124" i="339"/>
  <c r="K124" i="339"/>
  <c r="G124" i="339"/>
  <c r="T123" i="339"/>
  <c r="S123" i="339"/>
  <c r="O123" i="339"/>
  <c r="L123" i="339"/>
  <c r="K123" i="339"/>
  <c r="J123" i="339"/>
  <c r="I123" i="339"/>
  <c r="O109" i="339"/>
  <c r="M109" i="339"/>
  <c r="AB109" i="339" s="1"/>
  <c r="K109" i="339"/>
  <c r="G109" i="339"/>
  <c r="AB108" i="339"/>
  <c r="O108" i="339"/>
  <c r="M108" i="339"/>
  <c r="AA108" i="339" s="1"/>
  <c r="K108" i="339"/>
  <c r="G108" i="339"/>
  <c r="AB107" i="339"/>
  <c r="O107" i="339"/>
  <c r="N107" i="339"/>
  <c r="P107" i="339" s="1"/>
  <c r="M107" i="339"/>
  <c r="M123" i="339" s="1"/>
  <c r="K107" i="339"/>
  <c r="Q107" i="339" s="1"/>
  <c r="G107" i="339"/>
  <c r="T106" i="339"/>
  <c r="S106" i="339"/>
  <c r="L106" i="339"/>
  <c r="O106" i="339" s="1"/>
  <c r="K106" i="339"/>
  <c r="J106" i="339"/>
  <c r="I106" i="339"/>
  <c r="AB92" i="339"/>
  <c r="AA92" i="339"/>
  <c r="P92" i="339"/>
  <c r="O92" i="339"/>
  <c r="N92" i="339"/>
  <c r="Q92" i="339" s="1"/>
  <c r="M92" i="339"/>
  <c r="K92" i="339"/>
  <c r="G92" i="339"/>
  <c r="O91" i="339"/>
  <c r="M91" i="339"/>
  <c r="N91" i="339" s="1"/>
  <c r="K91" i="339"/>
  <c r="G91" i="339"/>
  <c r="AB90" i="339"/>
  <c r="AA90" i="339"/>
  <c r="O90" i="339"/>
  <c r="N90" i="339"/>
  <c r="Q90" i="339" s="1"/>
  <c r="M90" i="339"/>
  <c r="K90" i="339"/>
  <c r="G90" i="339"/>
  <c r="T89" i="339"/>
  <c r="S89" i="339"/>
  <c r="O89" i="339"/>
  <c r="N89" i="339"/>
  <c r="Q89" i="339" s="1"/>
  <c r="R73" i="339" s="1"/>
  <c r="M89" i="339"/>
  <c r="AB89" i="339" s="1"/>
  <c r="AC73" i="339" s="1"/>
  <c r="L89" i="339"/>
  <c r="K89" i="339"/>
  <c r="J89" i="339"/>
  <c r="I89" i="339"/>
  <c r="AB73" i="339"/>
  <c r="AA73" i="339"/>
  <c r="O73" i="339"/>
  <c r="N73" i="339"/>
  <c r="Q73" i="339" s="1"/>
  <c r="M73" i="339"/>
  <c r="K73" i="339"/>
  <c r="G73" i="339"/>
  <c r="T72" i="339"/>
  <c r="S72" i="339"/>
  <c r="L72" i="339"/>
  <c r="O72" i="339" s="1"/>
  <c r="J72" i="339"/>
  <c r="K72" i="339" s="1"/>
  <c r="I72" i="339"/>
  <c r="AB56" i="339"/>
  <c r="O56" i="339"/>
  <c r="N56" i="339"/>
  <c r="Q56" i="339" s="1"/>
  <c r="M56" i="339"/>
  <c r="M72" i="339" s="1"/>
  <c r="K56" i="339"/>
  <c r="G56" i="339"/>
  <c r="T55" i="339"/>
  <c r="S55" i="339"/>
  <c r="L55" i="339"/>
  <c r="O55" i="339" s="1"/>
  <c r="J55" i="339"/>
  <c r="K55" i="339" s="1"/>
  <c r="I55" i="339"/>
  <c r="O41" i="339"/>
  <c r="M41" i="339"/>
  <c r="AB41" i="339" s="1"/>
  <c r="K41" i="339"/>
  <c r="G41" i="339"/>
  <c r="AB40" i="339"/>
  <c r="AA40" i="339"/>
  <c r="O40" i="339"/>
  <c r="M40" i="339"/>
  <c r="N40" i="339" s="1"/>
  <c r="K40" i="339"/>
  <c r="G40" i="339"/>
  <c r="AB39" i="339"/>
  <c r="AA39" i="339"/>
  <c r="Q39" i="339"/>
  <c r="O39" i="339"/>
  <c r="N39" i="339"/>
  <c r="P39" i="339" s="1"/>
  <c r="M39" i="339"/>
  <c r="M55" i="339" s="1"/>
  <c r="K39" i="339"/>
  <c r="G39" i="339"/>
  <c r="T38" i="339"/>
  <c r="S38" i="339"/>
  <c r="L38" i="339"/>
  <c r="O38" i="339" s="1"/>
  <c r="K38" i="339"/>
  <c r="J38" i="339"/>
  <c r="I38" i="339"/>
  <c r="AB22" i="339"/>
  <c r="Q22" i="339"/>
  <c r="O22" i="339"/>
  <c r="N22" i="339"/>
  <c r="P22" i="339" s="1"/>
  <c r="M22" i="339"/>
  <c r="AA22" i="339" s="1"/>
  <c r="K22" i="339"/>
  <c r="G22" i="339"/>
  <c r="T21" i="339"/>
  <c r="S21" i="339"/>
  <c r="L21" i="339"/>
  <c r="O21" i="339" s="1"/>
  <c r="K21" i="339"/>
  <c r="J21" i="339"/>
  <c r="I21" i="339"/>
  <c r="AB7" i="339"/>
  <c r="AA7" i="339"/>
  <c r="P7" i="339"/>
  <c r="O7" i="339"/>
  <c r="N7" i="339"/>
  <c r="M7" i="339"/>
  <c r="K7" i="339"/>
  <c r="Q7" i="339" s="1"/>
  <c r="G7" i="339"/>
  <c r="O6" i="339"/>
  <c r="M6" i="339"/>
  <c r="N6" i="339" s="1"/>
  <c r="K6" i="339"/>
  <c r="G6" i="339"/>
  <c r="AB5" i="339"/>
  <c r="AA5" i="339"/>
  <c r="O5" i="339"/>
  <c r="N5" i="339"/>
  <c r="Q5" i="339" s="1"/>
  <c r="M5" i="339"/>
  <c r="M21" i="339" s="1"/>
  <c r="K5" i="339"/>
  <c r="G5" i="339"/>
  <c r="F1" i="339" s="1"/>
  <c r="H2" i="339"/>
  <c r="H1" i="339"/>
  <c r="D1" i="339"/>
  <c r="X29" i="338"/>
  <c r="W29" i="338"/>
  <c r="V29" i="338"/>
  <c r="T29" i="338"/>
  <c r="S29" i="338"/>
  <c r="P29" i="338"/>
  <c r="M8" i="338" s="1"/>
  <c r="O29" i="338"/>
  <c r="N29" i="338"/>
  <c r="M29" i="338"/>
  <c r="K29" i="338"/>
  <c r="J29" i="338"/>
  <c r="H29" i="338"/>
  <c r="G29" i="338"/>
  <c r="D29" i="338"/>
  <c r="E8" i="338" s="1"/>
  <c r="O15" i="338"/>
  <c r="N15" i="338"/>
  <c r="K15" i="338"/>
  <c r="I15" i="338"/>
  <c r="H15" i="338"/>
  <c r="G15" i="338"/>
  <c r="F15" i="338"/>
  <c r="E15" i="338"/>
  <c r="D15" i="338"/>
  <c r="G8" i="338" s="1"/>
  <c r="I8" i="338"/>
  <c r="F8" i="338"/>
  <c r="M7" i="338"/>
  <c r="K7" i="338"/>
  <c r="I7" i="338"/>
  <c r="G7" i="338"/>
  <c r="F7" i="338"/>
  <c r="E7" i="338"/>
  <c r="M6" i="338"/>
  <c r="K6" i="338"/>
  <c r="I6" i="338"/>
  <c r="G6" i="338"/>
  <c r="F6" i="338"/>
  <c r="E6" i="338"/>
  <c r="F3" i="338"/>
  <c r="P178" i="339" l="1"/>
  <c r="Q178" i="339"/>
  <c r="Q208" i="339"/>
  <c r="R192" i="339" s="1"/>
  <c r="P208" i="339"/>
  <c r="P55" i="340"/>
  <c r="Q55" i="340"/>
  <c r="R39" i="340" s="1"/>
  <c r="Q144" i="339"/>
  <c r="P144" i="339"/>
  <c r="P24" i="340"/>
  <c r="Q24" i="340"/>
  <c r="I3" i="338"/>
  <c r="F2" i="339"/>
  <c r="Q40" i="339"/>
  <c r="P40" i="339"/>
  <c r="P125" i="339"/>
  <c r="Q125" i="339"/>
  <c r="N191" i="339"/>
  <c r="AB191" i="339"/>
  <c r="AC175" i="339" s="1"/>
  <c r="AA191" i="339"/>
  <c r="P6" i="339"/>
  <c r="Q6" i="339"/>
  <c r="P91" i="339"/>
  <c r="Q91" i="339"/>
  <c r="Q193" i="339"/>
  <c r="P193" i="339"/>
  <c r="N21" i="339"/>
  <c r="AA21" i="339"/>
  <c r="AB21" i="339"/>
  <c r="AC5" i="339" s="1"/>
  <c r="AB242" i="339"/>
  <c r="AC226" i="339" s="1"/>
  <c r="N242" i="339"/>
  <c r="AA242" i="339"/>
  <c r="P28" i="340"/>
  <c r="Q28" i="340"/>
  <c r="AB72" i="339"/>
  <c r="AC56" i="339" s="1"/>
  <c r="AA72" i="339"/>
  <c r="N72" i="339"/>
  <c r="AB55" i="339"/>
  <c r="AC39" i="339" s="1"/>
  <c r="AA55" i="339"/>
  <c r="N55" i="339"/>
  <c r="Q126" i="339"/>
  <c r="P126" i="339"/>
  <c r="N225" i="339"/>
  <c r="AB225" i="339"/>
  <c r="AC209" i="339" s="1"/>
  <c r="AA225" i="339"/>
  <c r="P72" i="340"/>
  <c r="Q72" i="340"/>
  <c r="R56" i="340" s="1"/>
  <c r="P143" i="339"/>
  <c r="Q143" i="339"/>
  <c r="P227" i="339"/>
  <c r="Q227" i="339"/>
  <c r="N38" i="340"/>
  <c r="AB38" i="340"/>
  <c r="AC22" i="340" s="1"/>
  <c r="AA38" i="340"/>
  <c r="P140" i="340"/>
  <c r="Q140" i="340"/>
  <c r="R124" i="340" s="1"/>
  <c r="AB123" i="339"/>
  <c r="AC107" i="339" s="1"/>
  <c r="AA123" i="339"/>
  <c r="N123" i="339"/>
  <c r="Q142" i="340"/>
  <c r="P142" i="340"/>
  <c r="K8" i="338"/>
  <c r="P5" i="339"/>
  <c r="N41" i="339"/>
  <c r="P56" i="339"/>
  <c r="P73" i="339"/>
  <c r="P90" i="339"/>
  <c r="N109" i="339"/>
  <c r="P124" i="339"/>
  <c r="N142" i="339"/>
  <c r="N177" i="339"/>
  <c r="AB208" i="339"/>
  <c r="AC192" i="339" s="1"/>
  <c r="N211" i="339"/>
  <c r="N230" i="339"/>
  <c r="N23" i="340"/>
  <c r="N27" i="340"/>
  <c r="P60" i="340"/>
  <c r="AA6" i="339"/>
  <c r="P89" i="339"/>
  <c r="AA91" i="339"/>
  <c r="AA125" i="339"/>
  <c r="M140" i="339"/>
  <c r="N141" i="339"/>
  <c r="AA143" i="339"/>
  <c r="AA178" i="339"/>
  <c r="AA227" i="339"/>
  <c r="M21" i="340"/>
  <c r="AA24" i="340"/>
  <c r="AA28" i="340"/>
  <c r="AB6" i="339"/>
  <c r="AB91" i="339"/>
  <c r="AB125" i="339"/>
  <c r="AB143" i="339"/>
  <c r="AB178" i="339"/>
  <c r="AB227" i="339"/>
  <c r="AB24" i="340"/>
  <c r="AB28" i="340"/>
  <c r="M157" i="340"/>
  <c r="AA56" i="339"/>
  <c r="N108" i="339"/>
  <c r="N127" i="339"/>
  <c r="N176" i="339"/>
  <c r="N210" i="339"/>
  <c r="AA226" i="339"/>
  <c r="N229" i="339"/>
  <c r="N6" i="340"/>
  <c r="N26" i="340"/>
  <c r="AA55" i="340"/>
  <c r="AA72" i="340"/>
  <c r="N89" i="340"/>
  <c r="N106" i="340"/>
  <c r="N123" i="340"/>
  <c r="AA140" i="340"/>
  <c r="M38" i="339"/>
  <c r="AA41" i="339"/>
  <c r="M106" i="339"/>
  <c r="AA109" i="339"/>
  <c r="AA142" i="339"/>
  <c r="M157" i="339"/>
  <c r="N158" i="339"/>
  <c r="M174" i="339"/>
  <c r="N175" i="339"/>
  <c r="AA177" i="339"/>
  <c r="AA211" i="339"/>
  <c r="AB226" i="339"/>
  <c r="AA230" i="339"/>
  <c r="N5" i="340"/>
  <c r="AA23" i="340"/>
  <c r="AA27" i="340"/>
  <c r="N41" i="340"/>
  <c r="AB55" i="340"/>
  <c r="AC39" i="340" s="1"/>
  <c r="N58" i="340"/>
  <c r="AB72" i="340"/>
  <c r="AC56" i="340" s="1"/>
  <c r="N75" i="340"/>
  <c r="N79" i="340"/>
  <c r="N83" i="340"/>
  <c r="P90" i="340"/>
  <c r="N94" i="340"/>
  <c r="P107" i="340"/>
  <c r="N111" i="340"/>
  <c r="P124" i="340"/>
  <c r="AB140" i="340"/>
  <c r="AC124" i="340" s="1"/>
  <c r="N143" i="340"/>
  <c r="AA89" i="339"/>
  <c r="AB23" i="340"/>
  <c r="N228" i="339"/>
  <c r="N25" i="340"/>
  <c r="AA176" i="339"/>
  <c r="AA6" i="340"/>
  <c r="AA26" i="340"/>
  <c r="AA107" i="339"/>
  <c r="AA158" i="339"/>
  <c r="AA175" i="339"/>
  <c r="P192" i="339"/>
  <c r="AA5" i="340"/>
  <c r="P40" i="340"/>
  <c r="AA89" i="340"/>
  <c r="AA106" i="340"/>
  <c r="AA123" i="340"/>
  <c r="N226" i="339"/>
  <c r="Q58" i="340" l="1"/>
  <c r="P58" i="340"/>
  <c r="Q158" i="339"/>
  <c r="P158" i="339"/>
  <c r="AA174" i="339"/>
  <c r="N174" i="339"/>
  <c r="AB174" i="339"/>
  <c r="AC158" i="339" s="1"/>
  <c r="AA157" i="339"/>
  <c r="N157" i="339"/>
  <c r="AB157" i="339"/>
  <c r="AC141" i="339" s="1"/>
  <c r="Q26" i="340"/>
  <c r="P26" i="340"/>
  <c r="Q141" i="339"/>
  <c r="P141" i="339"/>
  <c r="Q177" i="339"/>
  <c r="P177" i="339"/>
  <c r="Q123" i="339"/>
  <c r="R107" i="339" s="1"/>
  <c r="P123" i="339"/>
  <c r="Q41" i="340"/>
  <c r="P41" i="340"/>
  <c r="Q6" i="340"/>
  <c r="P6" i="340"/>
  <c r="AB140" i="339"/>
  <c r="AC124" i="339" s="1"/>
  <c r="AA140" i="339"/>
  <c r="N140" i="339"/>
  <c r="Q142" i="339"/>
  <c r="P142" i="339"/>
  <c r="Q229" i="339"/>
  <c r="P229" i="339"/>
  <c r="Q111" i="340"/>
  <c r="P111" i="340"/>
  <c r="AA106" i="339"/>
  <c r="N106" i="339"/>
  <c r="AB106" i="339"/>
  <c r="AC90" i="339" s="1"/>
  <c r="Q109" i="339"/>
  <c r="P109" i="339"/>
  <c r="Q211" i="339"/>
  <c r="P211" i="339"/>
  <c r="Q5" i="340"/>
  <c r="P5" i="340"/>
  <c r="Q210" i="339"/>
  <c r="P210" i="339"/>
  <c r="Q225" i="339"/>
  <c r="R209" i="339" s="1"/>
  <c r="P225" i="339"/>
  <c r="Q242" i="339"/>
  <c r="R226" i="339" s="1"/>
  <c r="P242" i="339"/>
  <c r="Q72" i="339"/>
  <c r="R56" i="339" s="1"/>
  <c r="P72" i="339"/>
  <c r="Q94" i="340"/>
  <c r="P94" i="340"/>
  <c r="N38" i="339"/>
  <c r="AB38" i="339"/>
  <c r="AC22" i="339" s="1"/>
  <c r="AA38" i="339"/>
  <c r="Q176" i="339"/>
  <c r="P176" i="339"/>
  <c r="P191" i="339"/>
  <c r="Q191" i="339"/>
  <c r="R175" i="339" s="1"/>
  <c r="Q127" i="339"/>
  <c r="P127" i="339"/>
  <c r="Q226" i="339"/>
  <c r="P226" i="339"/>
  <c r="Q83" i="340"/>
  <c r="P83" i="340"/>
  <c r="Q123" i="340"/>
  <c r="R107" i="340" s="1"/>
  <c r="P123" i="340"/>
  <c r="Q108" i="339"/>
  <c r="P108" i="339"/>
  <c r="Q27" i="340"/>
  <c r="P27" i="340"/>
  <c r="Q41" i="339"/>
  <c r="P41" i="339"/>
  <c r="P38" i="340"/>
  <c r="Q38" i="340"/>
  <c r="R22" i="340" s="1"/>
  <c r="Q55" i="339"/>
  <c r="R39" i="339" s="1"/>
  <c r="P55" i="339"/>
  <c r="Q143" i="340"/>
  <c r="P143" i="340"/>
  <c r="Q25" i="340"/>
  <c r="P25" i="340"/>
  <c r="Q79" i="340"/>
  <c r="P79" i="340"/>
  <c r="Q106" i="340"/>
  <c r="R90" i="340" s="1"/>
  <c r="P106" i="340"/>
  <c r="AB21" i="340"/>
  <c r="AC5" i="340" s="1"/>
  <c r="AA21" i="340"/>
  <c r="N21" i="340"/>
  <c r="Q23" i="340"/>
  <c r="P23" i="340"/>
  <c r="Q21" i="339"/>
  <c r="R5" i="339" s="1"/>
  <c r="P21" i="339"/>
  <c r="D2" i="339"/>
  <c r="Q228" i="339"/>
  <c r="P228" i="339"/>
  <c r="Q75" i="340"/>
  <c r="P75" i="340"/>
  <c r="Q175" i="339"/>
  <c r="P175" i="339"/>
  <c r="Q89" i="340"/>
  <c r="R73" i="340" s="1"/>
  <c r="P89" i="340"/>
  <c r="AB157" i="340"/>
  <c r="AC141" i="340" s="1"/>
  <c r="AA157" i="340"/>
  <c r="N157" i="340"/>
  <c r="Q230" i="339"/>
  <c r="P230" i="339"/>
  <c r="Q106" i="339" l="1"/>
  <c r="R90" i="339" s="1"/>
  <c r="P106" i="339"/>
  <c r="Q157" i="339"/>
  <c r="R141" i="339" s="1"/>
  <c r="P157" i="339"/>
  <c r="Q174" i="339"/>
  <c r="R158" i="339" s="1"/>
  <c r="P174" i="339"/>
  <c r="Q38" i="339"/>
  <c r="R22" i="339" s="1"/>
  <c r="P38" i="339"/>
  <c r="Q157" i="340"/>
  <c r="R141" i="340" s="1"/>
  <c r="P157" i="340"/>
  <c r="D2" i="340"/>
  <c r="Q21" i="340"/>
  <c r="R5" i="340" s="1"/>
  <c r="P21" i="340"/>
  <c r="Q140" i="339"/>
  <c r="R124" i="339" s="1"/>
  <c r="P140" i="339"/>
  <c r="T157" i="337" l="1"/>
  <c r="S157" i="337"/>
  <c r="L157" i="337"/>
  <c r="O157" i="337" s="1"/>
  <c r="J157" i="337"/>
  <c r="K157" i="337" s="1"/>
  <c r="I157" i="337"/>
  <c r="O143" i="337"/>
  <c r="M143" i="337"/>
  <c r="AB143" i="337" s="1"/>
  <c r="K143" i="337"/>
  <c r="G143" i="337"/>
  <c r="AB142" i="337"/>
  <c r="AA142" i="337"/>
  <c r="O142" i="337"/>
  <c r="M142" i="337"/>
  <c r="N142" i="337" s="1"/>
  <c r="K142" i="337"/>
  <c r="G142" i="337"/>
  <c r="AB141" i="337"/>
  <c r="AA141" i="337"/>
  <c r="Q141" i="337"/>
  <c r="O141" i="337"/>
  <c r="N141" i="337"/>
  <c r="P141" i="337" s="1"/>
  <c r="M141" i="337"/>
  <c r="K141" i="337"/>
  <c r="G141" i="337"/>
  <c r="T140" i="337"/>
  <c r="S140" i="337"/>
  <c r="L140" i="337"/>
  <c r="O140" i="337" s="1"/>
  <c r="J140" i="337"/>
  <c r="K140" i="337" s="1"/>
  <c r="I140" i="337"/>
  <c r="AB126" i="337"/>
  <c r="AA126" i="337"/>
  <c r="Q126" i="337"/>
  <c r="P126" i="337"/>
  <c r="O126" i="337"/>
  <c r="N126" i="337"/>
  <c r="M126" i="337"/>
  <c r="K126" i="337"/>
  <c r="G126" i="337"/>
  <c r="O125" i="337"/>
  <c r="M125" i="337"/>
  <c r="AB125" i="337" s="1"/>
  <c r="K125" i="337"/>
  <c r="G125" i="337"/>
  <c r="O124" i="337"/>
  <c r="N124" i="337"/>
  <c r="Q124" i="337" s="1"/>
  <c r="M124" i="337"/>
  <c r="M140" i="337" s="1"/>
  <c r="K124" i="337"/>
  <c r="G124" i="337"/>
  <c r="T123" i="337"/>
  <c r="S123" i="337"/>
  <c r="L123" i="337"/>
  <c r="O123" i="337" s="1"/>
  <c r="J123" i="337"/>
  <c r="K123" i="337" s="1"/>
  <c r="I123" i="337"/>
  <c r="O111" i="337"/>
  <c r="M111" i="337"/>
  <c r="AB111" i="337" s="1"/>
  <c r="K111" i="337"/>
  <c r="G111" i="337"/>
  <c r="AB110" i="337"/>
  <c r="AA110" i="337"/>
  <c r="Q110" i="337"/>
  <c r="O110" i="337"/>
  <c r="N110" i="337"/>
  <c r="P110" i="337" s="1"/>
  <c r="M110" i="337"/>
  <c r="K110" i="337"/>
  <c r="G110" i="337"/>
  <c r="AB109" i="337"/>
  <c r="AA109" i="337"/>
  <c r="Q109" i="337"/>
  <c r="P109" i="337"/>
  <c r="O109" i="337"/>
  <c r="N109" i="337"/>
  <c r="M109" i="337"/>
  <c r="K109" i="337"/>
  <c r="G109" i="337"/>
  <c r="O108" i="337"/>
  <c r="M108" i="337"/>
  <c r="AB108" i="337" s="1"/>
  <c r="K108" i="337"/>
  <c r="G108" i="337"/>
  <c r="O107" i="337"/>
  <c r="N107" i="337"/>
  <c r="Q107" i="337" s="1"/>
  <c r="M107" i="337"/>
  <c r="AB107" i="337" s="1"/>
  <c r="K107" i="337"/>
  <c r="G107" i="337"/>
  <c r="T106" i="337"/>
  <c r="S106" i="337"/>
  <c r="L106" i="337"/>
  <c r="O106" i="337" s="1"/>
  <c r="J106" i="337"/>
  <c r="K106" i="337" s="1"/>
  <c r="I106" i="337"/>
  <c r="O94" i="337"/>
  <c r="M94" i="337"/>
  <c r="AB94" i="337" s="1"/>
  <c r="K94" i="337"/>
  <c r="G94" i="337"/>
  <c r="AB93" i="337"/>
  <c r="AA93" i="337"/>
  <c r="Q93" i="337"/>
  <c r="O93" i="337"/>
  <c r="N93" i="337"/>
  <c r="P93" i="337" s="1"/>
  <c r="M93" i="337"/>
  <c r="K93" i="337"/>
  <c r="G93" i="337"/>
  <c r="AB92" i="337"/>
  <c r="AA92" i="337"/>
  <c r="Q92" i="337"/>
  <c r="P92" i="337"/>
  <c r="O92" i="337"/>
  <c r="N92" i="337"/>
  <c r="M92" i="337"/>
  <c r="K92" i="337"/>
  <c r="G92" i="337"/>
  <c r="O91" i="337"/>
  <c r="M91" i="337"/>
  <c r="AB91" i="337" s="1"/>
  <c r="K91" i="337"/>
  <c r="G91" i="337"/>
  <c r="O90" i="337"/>
  <c r="N90" i="337"/>
  <c r="Q90" i="337" s="1"/>
  <c r="M90" i="337"/>
  <c r="AB90" i="337" s="1"/>
  <c r="K90" i="337"/>
  <c r="G90" i="337"/>
  <c r="T89" i="337"/>
  <c r="S89" i="337"/>
  <c r="L89" i="337"/>
  <c r="O89" i="337" s="1"/>
  <c r="J89" i="337"/>
  <c r="K89" i="337" s="1"/>
  <c r="I89" i="337"/>
  <c r="O83" i="337"/>
  <c r="M83" i="337"/>
  <c r="AB83" i="337" s="1"/>
  <c r="K83" i="337"/>
  <c r="G83" i="337"/>
  <c r="AB82" i="337"/>
  <c r="AA82" i="337"/>
  <c r="O82" i="337"/>
  <c r="M82" i="337"/>
  <c r="N82" i="337" s="1"/>
  <c r="K82" i="337"/>
  <c r="G82" i="337"/>
  <c r="AB81" i="337"/>
  <c r="AA81" i="337"/>
  <c r="Q81" i="337"/>
  <c r="P81" i="337"/>
  <c r="O81" i="337"/>
  <c r="N81" i="337"/>
  <c r="M81" i="337"/>
  <c r="K81" i="337"/>
  <c r="G81" i="337"/>
  <c r="O80" i="337"/>
  <c r="M80" i="337"/>
  <c r="AB80" i="337" s="1"/>
  <c r="K80" i="337"/>
  <c r="G80" i="337"/>
  <c r="O79" i="337"/>
  <c r="M79" i="337"/>
  <c r="AB79" i="337" s="1"/>
  <c r="K79" i="337"/>
  <c r="G79" i="337"/>
  <c r="AB78" i="337"/>
  <c r="AA78" i="337"/>
  <c r="O78" i="337"/>
  <c r="M78" i="337"/>
  <c r="N78" i="337" s="1"/>
  <c r="K78" i="337"/>
  <c r="G78" i="337"/>
  <c r="AB77" i="337"/>
  <c r="AA77" i="337"/>
  <c r="Q77" i="337"/>
  <c r="P77" i="337"/>
  <c r="O77" i="337"/>
  <c r="N77" i="337"/>
  <c r="M77" i="337"/>
  <c r="K77" i="337"/>
  <c r="G77" i="337"/>
  <c r="O76" i="337"/>
  <c r="M76" i="337"/>
  <c r="AB76" i="337" s="1"/>
  <c r="K76" i="337"/>
  <c r="G76" i="337"/>
  <c r="O75" i="337"/>
  <c r="M75" i="337"/>
  <c r="AB75" i="337" s="1"/>
  <c r="K75" i="337"/>
  <c r="G75" i="337"/>
  <c r="AB74" i="337"/>
  <c r="AA74" i="337"/>
  <c r="O74" i="337"/>
  <c r="M74" i="337"/>
  <c r="N74" i="337" s="1"/>
  <c r="K74" i="337"/>
  <c r="G74" i="337"/>
  <c r="AB73" i="337"/>
  <c r="AA73" i="337"/>
  <c r="Q73" i="337"/>
  <c r="O73" i="337"/>
  <c r="N73" i="337"/>
  <c r="P73" i="337" s="1"/>
  <c r="M73" i="337"/>
  <c r="K73" i="337"/>
  <c r="G73" i="337"/>
  <c r="T72" i="337"/>
  <c r="S72" i="337"/>
  <c r="L72" i="337"/>
  <c r="O72" i="337" s="1"/>
  <c r="J72" i="337"/>
  <c r="K72" i="337" s="1"/>
  <c r="I72" i="337"/>
  <c r="AB61" i="337"/>
  <c r="AA61" i="337"/>
  <c r="O61" i="337"/>
  <c r="M61" i="337"/>
  <c r="N61" i="337" s="1"/>
  <c r="K61" i="337"/>
  <c r="G61" i="337"/>
  <c r="O60" i="337"/>
  <c r="M60" i="337"/>
  <c r="AB60" i="337" s="1"/>
  <c r="K60" i="337"/>
  <c r="G60" i="337"/>
  <c r="O59" i="337"/>
  <c r="M59" i="337"/>
  <c r="AB59" i="337" s="1"/>
  <c r="K59" i="337"/>
  <c r="G59" i="337"/>
  <c r="AB58" i="337"/>
  <c r="AA58" i="337"/>
  <c r="O58" i="337"/>
  <c r="N58" i="337"/>
  <c r="Q58" i="337" s="1"/>
  <c r="M58" i="337"/>
  <c r="K58" i="337"/>
  <c r="G58" i="337"/>
  <c r="AB57" i="337"/>
  <c r="AA57" i="337"/>
  <c r="O57" i="337"/>
  <c r="M57" i="337"/>
  <c r="N57" i="337" s="1"/>
  <c r="K57" i="337"/>
  <c r="G57" i="337"/>
  <c r="O56" i="337"/>
  <c r="N56" i="337"/>
  <c r="Q56" i="337" s="1"/>
  <c r="M56" i="337"/>
  <c r="M72" i="337" s="1"/>
  <c r="K56" i="337"/>
  <c r="G56" i="337"/>
  <c r="T55" i="337"/>
  <c r="S55" i="337"/>
  <c r="O55" i="337"/>
  <c r="M55" i="337"/>
  <c r="AB55" i="337" s="1"/>
  <c r="AC39" i="337" s="1"/>
  <c r="L55" i="337"/>
  <c r="J55" i="337"/>
  <c r="K55" i="337" s="1"/>
  <c r="I55" i="337"/>
  <c r="O43" i="337"/>
  <c r="M43" i="337"/>
  <c r="AB43" i="337" s="1"/>
  <c r="K43" i="337"/>
  <c r="G43" i="337"/>
  <c r="O42" i="337"/>
  <c r="M42" i="337"/>
  <c r="AB42" i="337" s="1"/>
  <c r="K42" i="337"/>
  <c r="G42" i="337"/>
  <c r="AB41" i="337"/>
  <c r="AA41" i="337"/>
  <c r="O41" i="337"/>
  <c r="N41" i="337"/>
  <c r="Q41" i="337" s="1"/>
  <c r="M41" i="337"/>
  <c r="K41" i="337"/>
  <c r="G41" i="337"/>
  <c r="AB40" i="337"/>
  <c r="AA40" i="337"/>
  <c r="Q40" i="337"/>
  <c r="P40" i="337"/>
  <c r="O40" i="337"/>
  <c r="N40" i="337"/>
  <c r="M40" i="337"/>
  <c r="K40" i="337"/>
  <c r="G40" i="337"/>
  <c r="AB39" i="337"/>
  <c r="O39" i="337"/>
  <c r="N39" i="337"/>
  <c r="Q39" i="337" s="1"/>
  <c r="M39" i="337"/>
  <c r="AA39" i="337" s="1"/>
  <c r="K39" i="337"/>
  <c r="G39" i="337"/>
  <c r="T38" i="337"/>
  <c r="S38" i="337"/>
  <c r="O38" i="337"/>
  <c r="M38" i="337"/>
  <c r="AB38" i="337" s="1"/>
  <c r="AC22" i="337" s="1"/>
  <c r="L38" i="337"/>
  <c r="J38" i="337"/>
  <c r="K38" i="337" s="1"/>
  <c r="I38" i="337"/>
  <c r="AQ29" i="337"/>
  <c r="O28" i="337"/>
  <c r="M28" i="337"/>
  <c r="N28" i="337" s="1"/>
  <c r="K28" i="337"/>
  <c r="G28" i="337"/>
  <c r="O27" i="337"/>
  <c r="M27" i="337"/>
  <c r="AB27" i="337" s="1"/>
  <c r="K27" i="337"/>
  <c r="G27" i="337"/>
  <c r="AB26" i="337"/>
  <c r="O26" i="337"/>
  <c r="M26" i="337"/>
  <c r="AA26" i="337" s="1"/>
  <c r="K26" i="337"/>
  <c r="G26" i="337"/>
  <c r="AB25" i="337"/>
  <c r="AA25" i="337"/>
  <c r="O25" i="337"/>
  <c r="M25" i="337"/>
  <c r="N25" i="337" s="1"/>
  <c r="K25" i="337"/>
  <c r="G25" i="337"/>
  <c r="O24" i="337"/>
  <c r="M24" i="337"/>
  <c r="N24" i="337" s="1"/>
  <c r="K24" i="337"/>
  <c r="G24" i="337"/>
  <c r="O23" i="337"/>
  <c r="M23" i="337"/>
  <c r="AB23" i="337" s="1"/>
  <c r="K23" i="337"/>
  <c r="G23" i="337"/>
  <c r="O22" i="337"/>
  <c r="M22" i="337"/>
  <c r="AB22" i="337" s="1"/>
  <c r="K22" i="337"/>
  <c r="G22" i="337"/>
  <c r="T21" i="337"/>
  <c r="S21" i="337"/>
  <c r="L21" i="337"/>
  <c r="O21" i="337" s="1"/>
  <c r="J21" i="337"/>
  <c r="I21" i="337"/>
  <c r="K21" i="337" s="1"/>
  <c r="AB6" i="337"/>
  <c r="AA6" i="337"/>
  <c r="O6" i="337"/>
  <c r="M6" i="337"/>
  <c r="N6" i="337" s="1"/>
  <c r="K6" i="337"/>
  <c r="G6" i="337"/>
  <c r="AB5" i="337"/>
  <c r="AA5" i="337"/>
  <c r="Q5" i="337"/>
  <c r="O5" i="337"/>
  <c r="N5" i="337"/>
  <c r="P5" i="337" s="1"/>
  <c r="M5" i="337"/>
  <c r="M21" i="337" s="1"/>
  <c r="K5" i="337"/>
  <c r="G5" i="337"/>
  <c r="H2" i="337"/>
  <c r="H1" i="337"/>
  <c r="F1" i="337"/>
  <c r="F2" i="337" s="1"/>
  <c r="D1" i="337"/>
  <c r="T242" i="336"/>
  <c r="S242" i="336"/>
  <c r="L242" i="336"/>
  <c r="O242" i="336" s="1"/>
  <c r="K242" i="336"/>
  <c r="J242" i="336"/>
  <c r="I242" i="336"/>
  <c r="O230" i="336"/>
  <c r="M230" i="336"/>
  <c r="AB230" i="336" s="1"/>
  <c r="K230" i="336"/>
  <c r="G230" i="336"/>
  <c r="AB229" i="336"/>
  <c r="AA229" i="336"/>
  <c r="O229" i="336"/>
  <c r="M229" i="336"/>
  <c r="N229" i="336" s="1"/>
  <c r="K229" i="336"/>
  <c r="G229" i="336"/>
  <c r="AB228" i="336"/>
  <c r="AA228" i="336"/>
  <c r="Q228" i="336"/>
  <c r="P228" i="336"/>
  <c r="O228" i="336"/>
  <c r="N228" i="336"/>
  <c r="M228" i="336"/>
  <c r="K228" i="336"/>
  <c r="G228" i="336"/>
  <c r="O227" i="336"/>
  <c r="M227" i="336"/>
  <c r="N227" i="336" s="1"/>
  <c r="K227" i="336"/>
  <c r="G227" i="336"/>
  <c r="O226" i="336"/>
  <c r="M226" i="336"/>
  <c r="AB226" i="336" s="1"/>
  <c r="K226" i="336"/>
  <c r="G226" i="336"/>
  <c r="T225" i="336"/>
  <c r="S225" i="336"/>
  <c r="L225" i="336"/>
  <c r="O225" i="336" s="1"/>
  <c r="K225" i="336"/>
  <c r="J225" i="336"/>
  <c r="I225" i="336"/>
  <c r="O211" i="336"/>
  <c r="M211" i="336"/>
  <c r="AB211" i="336" s="1"/>
  <c r="K211" i="336"/>
  <c r="G211" i="336"/>
  <c r="AB210" i="336"/>
  <c r="AA210" i="336"/>
  <c r="Q210" i="336"/>
  <c r="O210" i="336"/>
  <c r="N210" i="336"/>
  <c r="P210" i="336" s="1"/>
  <c r="M210" i="336"/>
  <c r="K210" i="336"/>
  <c r="G210" i="336"/>
  <c r="AB209" i="336"/>
  <c r="AA209" i="336"/>
  <c r="Q209" i="336"/>
  <c r="O209" i="336"/>
  <c r="N209" i="336"/>
  <c r="P209" i="336" s="1"/>
  <c r="M209" i="336"/>
  <c r="K209" i="336"/>
  <c r="G209" i="336"/>
  <c r="T208" i="336"/>
  <c r="S208" i="336"/>
  <c r="L208" i="336"/>
  <c r="J208" i="336"/>
  <c r="K208" i="336" s="1"/>
  <c r="I208" i="336"/>
  <c r="O208" i="336" s="1"/>
  <c r="AB193" i="336"/>
  <c r="AA193" i="336"/>
  <c r="Q193" i="336"/>
  <c r="P193" i="336"/>
  <c r="O193" i="336"/>
  <c r="N193" i="336"/>
  <c r="M193" i="336"/>
  <c r="K193" i="336"/>
  <c r="G193" i="336"/>
  <c r="AA192" i="336"/>
  <c r="Q192" i="336"/>
  <c r="P192" i="336"/>
  <c r="O192" i="336"/>
  <c r="N192" i="336"/>
  <c r="M192" i="336"/>
  <c r="M208" i="336" s="1"/>
  <c r="K192" i="336"/>
  <c r="G192" i="336"/>
  <c r="T191" i="336"/>
  <c r="S191" i="336"/>
  <c r="O191" i="336"/>
  <c r="L191" i="336"/>
  <c r="J191" i="336"/>
  <c r="K191" i="336" s="1"/>
  <c r="I191" i="336"/>
  <c r="O178" i="336"/>
  <c r="M178" i="336"/>
  <c r="N178" i="336" s="1"/>
  <c r="K178" i="336"/>
  <c r="G178" i="336"/>
  <c r="O177" i="336"/>
  <c r="N177" i="336"/>
  <c r="Q177" i="336" s="1"/>
  <c r="M177" i="336"/>
  <c r="AB177" i="336" s="1"/>
  <c r="K177" i="336"/>
  <c r="G177" i="336"/>
  <c r="AB176" i="336"/>
  <c r="AA176" i="336"/>
  <c r="O176" i="336"/>
  <c r="N176" i="336"/>
  <c r="Q176" i="336" s="1"/>
  <c r="M176" i="336"/>
  <c r="K176" i="336"/>
  <c r="G176" i="336"/>
  <c r="AB175" i="336"/>
  <c r="AA175" i="336"/>
  <c r="O175" i="336"/>
  <c r="M175" i="336"/>
  <c r="M191" i="336" s="1"/>
  <c r="K175" i="336"/>
  <c r="G175" i="336"/>
  <c r="T174" i="336"/>
  <c r="S174" i="336"/>
  <c r="L174" i="336"/>
  <c r="O174" i="336" s="1"/>
  <c r="J174" i="336"/>
  <c r="K174" i="336" s="1"/>
  <c r="I174" i="336"/>
  <c r="AB158" i="336"/>
  <c r="AA158" i="336"/>
  <c r="O158" i="336"/>
  <c r="M158" i="336"/>
  <c r="M174" i="336" s="1"/>
  <c r="K158" i="336"/>
  <c r="G158" i="336"/>
  <c r="T157" i="336"/>
  <c r="S157" i="336"/>
  <c r="L157" i="336"/>
  <c r="O157" i="336" s="1"/>
  <c r="J157" i="336"/>
  <c r="K157" i="336" s="1"/>
  <c r="I157" i="336"/>
  <c r="AB144" i="336"/>
  <c r="AA144" i="336"/>
  <c r="Q144" i="336"/>
  <c r="P144" i="336"/>
  <c r="O144" i="336"/>
  <c r="N144" i="336"/>
  <c r="M144" i="336"/>
  <c r="K144" i="336"/>
  <c r="G144" i="336"/>
  <c r="O143" i="336"/>
  <c r="M143" i="336"/>
  <c r="N143" i="336" s="1"/>
  <c r="K143" i="336"/>
  <c r="G143" i="336"/>
  <c r="AA142" i="336"/>
  <c r="O142" i="336"/>
  <c r="N142" i="336"/>
  <c r="Q142" i="336" s="1"/>
  <c r="M142" i="336"/>
  <c r="AB142" i="336" s="1"/>
  <c r="K142" i="336"/>
  <c r="G142" i="336"/>
  <c r="O141" i="336"/>
  <c r="M141" i="336"/>
  <c r="AB141" i="336" s="1"/>
  <c r="K141" i="336"/>
  <c r="G141" i="336"/>
  <c r="T140" i="336"/>
  <c r="S140" i="336"/>
  <c r="L140" i="336"/>
  <c r="O140" i="336" s="1"/>
  <c r="J140" i="336"/>
  <c r="K140" i="336" s="1"/>
  <c r="I140" i="336"/>
  <c r="AB127" i="336"/>
  <c r="AA127" i="336"/>
  <c r="O127" i="336"/>
  <c r="N127" i="336"/>
  <c r="Q127" i="336" s="1"/>
  <c r="M127" i="336"/>
  <c r="K127" i="336"/>
  <c r="G127" i="336"/>
  <c r="AB126" i="336"/>
  <c r="AA126" i="336"/>
  <c r="Q126" i="336"/>
  <c r="P126" i="336"/>
  <c r="O126" i="336"/>
  <c r="N126" i="336"/>
  <c r="M126" i="336"/>
  <c r="K126" i="336"/>
  <c r="G126" i="336"/>
  <c r="O125" i="336"/>
  <c r="M125" i="336"/>
  <c r="AB125" i="336" s="1"/>
  <c r="K125" i="336"/>
  <c r="G125" i="336"/>
  <c r="O124" i="336"/>
  <c r="M124" i="336"/>
  <c r="AB124" i="336" s="1"/>
  <c r="K124" i="336"/>
  <c r="G124" i="336"/>
  <c r="T123" i="336"/>
  <c r="S123" i="336"/>
  <c r="M123" i="336"/>
  <c r="AB123" i="336" s="1"/>
  <c r="AC107" i="336" s="1"/>
  <c r="L123" i="336"/>
  <c r="O123" i="336" s="1"/>
  <c r="K123" i="336"/>
  <c r="J123" i="336"/>
  <c r="I123" i="336"/>
  <c r="AA109" i="336"/>
  <c r="O109" i="336"/>
  <c r="N109" i="336"/>
  <c r="Q109" i="336" s="1"/>
  <c r="M109" i="336"/>
  <c r="AB109" i="336" s="1"/>
  <c r="K109" i="336"/>
  <c r="G109" i="336"/>
  <c r="AB108" i="336"/>
  <c r="AA108" i="336"/>
  <c r="O108" i="336"/>
  <c r="N108" i="336"/>
  <c r="Q108" i="336" s="1"/>
  <c r="M108" i="336"/>
  <c r="K108" i="336"/>
  <c r="G108" i="336"/>
  <c r="AB107" i="336"/>
  <c r="AA107" i="336"/>
  <c r="O107" i="336"/>
  <c r="M107" i="336"/>
  <c r="N107" i="336" s="1"/>
  <c r="K107" i="336"/>
  <c r="G107" i="336"/>
  <c r="T106" i="336"/>
  <c r="S106" i="336"/>
  <c r="L106" i="336"/>
  <c r="O106" i="336" s="1"/>
  <c r="J106" i="336"/>
  <c r="K106" i="336" s="1"/>
  <c r="I106" i="336"/>
  <c r="AB92" i="336"/>
  <c r="AA92" i="336"/>
  <c r="Q92" i="336"/>
  <c r="P92" i="336"/>
  <c r="O92" i="336"/>
  <c r="N92" i="336"/>
  <c r="M92" i="336"/>
  <c r="K92" i="336"/>
  <c r="G92" i="336"/>
  <c r="O91" i="336"/>
  <c r="M91" i="336"/>
  <c r="N91" i="336" s="1"/>
  <c r="K91" i="336"/>
  <c r="G91" i="336"/>
  <c r="O90" i="336"/>
  <c r="M90" i="336"/>
  <c r="M106" i="336" s="1"/>
  <c r="K90" i="336"/>
  <c r="G90" i="336"/>
  <c r="T89" i="336"/>
  <c r="S89" i="336"/>
  <c r="L89" i="336"/>
  <c r="O89" i="336" s="1"/>
  <c r="K89" i="336"/>
  <c r="J89" i="336"/>
  <c r="I89" i="336"/>
  <c r="O73" i="336"/>
  <c r="M73" i="336"/>
  <c r="AB73" i="336" s="1"/>
  <c r="K73" i="336"/>
  <c r="G73" i="336"/>
  <c r="T72" i="336"/>
  <c r="S72" i="336"/>
  <c r="L72" i="336"/>
  <c r="O72" i="336" s="1"/>
  <c r="K72" i="336"/>
  <c r="J72" i="336"/>
  <c r="I72" i="336"/>
  <c r="O56" i="336"/>
  <c r="M56" i="336"/>
  <c r="AB56" i="336" s="1"/>
  <c r="K56" i="336"/>
  <c r="G56" i="336"/>
  <c r="T55" i="336"/>
  <c r="S55" i="336"/>
  <c r="M55" i="336"/>
  <c r="AB55" i="336" s="1"/>
  <c r="AC39" i="336" s="1"/>
  <c r="L55" i="336"/>
  <c r="H1" i="336" s="1"/>
  <c r="K55" i="336"/>
  <c r="J55" i="336"/>
  <c r="I55" i="336"/>
  <c r="AA41" i="336"/>
  <c r="O41" i="336"/>
  <c r="N41" i="336"/>
  <c r="Q41" i="336" s="1"/>
  <c r="M41" i="336"/>
  <c r="AB41" i="336" s="1"/>
  <c r="K41" i="336"/>
  <c r="G41" i="336"/>
  <c r="AB40" i="336"/>
  <c r="AA40" i="336"/>
  <c r="O40" i="336"/>
  <c r="N40" i="336"/>
  <c r="Q40" i="336" s="1"/>
  <c r="M40" i="336"/>
  <c r="K40" i="336"/>
  <c r="G40" i="336"/>
  <c r="AB39" i="336"/>
  <c r="AA39" i="336"/>
  <c r="O39" i="336"/>
  <c r="N39" i="336"/>
  <c r="Q39" i="336" s="1"/>
  <c r="M39" i="336"/>
  <c r="K39" i="336"/>
  <c r="G39" i="336"/>
  <c r="T38" i="336"/>
  <c r="S38" i="336"/>
  <c r="L38" i="336"/>
  <c r="O38" i="336" s="1"/>
  <c r="J38" i="336"/>
  <c r="K38" i="336" s="1"/>
  <c r="I38" i="336"/>
  <c r="AB22" i="336"/>
  <c r="AA22" i="336"/>
  <c r="O22" i="336"/>
  <c r="M22" i="336"/>
  <c r="M38" i="336" s="1"/>
  <c r="K22" i="336"/>
  <c r="G22" i="336"/>
  <c r="T21" i="336"/>
  <c r="S21" i="336"/>
  <c r="L21" i="336"/>
  <c r="O21" i="336" s="1"/>
  <c r="J21" i="336"/>
  <c r="K21" i="336" s="1"/>
  <c r="I21" i="336"/>
  <c r="AB7" i="336"/>
  <c r="AA7" i="336"/>
  <c r="Q7" i="336"/>
  <c r="P7" i="336"/>
  <c r="O7" i="336"/>
  <c r="N7" i="336"/>
  <c r="M7" i="336"/>
  <c r="K7" i="336"/>
  <c r="G7" i="336"/>
  <c r="O6" i="336"/>
  <c r="M6" i="336"/>
  <c r="AB6" i="336" s="1"/>
  <c r="K6" i="336"/>
  <c r="G6" i="336"/>
  <c r="O5" i="336"/>
  <c r="M5" i="336"/>
  <c r="M21" i="336" s="1"/>
  <c r="K5" i="336"/>
  <c r="G5" i="336"/>
  <c r="F1" i="336" s="1"/>
  <c r="H2" i="336"/>
  <c r="D1" i="336"/>
  <c r="X29" i="335"/>
  <c r="W29" i="335"/>
  <c r="V29" i="335"/>
  <c r="T29" i="335"/>
  <c r="S29" i="335"/>
  <c r="M8" i="335" s="1"/>
  <c r="P29" i="335"/>
  <c r="O29" i="335"/>
  <c r="N29" i="335"/>
  <c r="M29" i="335"/>
  <c r="K29" i="335"/>
  <c r="K8" i="335" s="1"/>
  <c r="J29" i="335"/>
  <c r="H29" i="335"/>
  <c r="G29" i="335"/>
  <c r="D29" i="335"/>
  <c r="O15" i="335"/>
  <c r="N15" i="335"/>
  <c r="I8" i="335" s="1"/>
  <c r="K15" i="335"/>
  <c r="I15" i="335"/>
  <c r="H15" i="335"/>
  <c r="G15" i="335"/>
  <c r="F15" i="335"/>
  <c r="E15" i="335"/>
  <c r="G8" i="335" s="1"/>
  <c r="D15" i="335"/>
  <c r="F8" i="335"/>
  <c r="E8" i="335"/>
  <c r="M7" i="335"/>
  <c r="K7" i="335"/>
  <c r="I7" i="335"/>
  <c r="G7" i="335"/>
  <c r="F7" i="335"/>
  <c r="E7" i="335"/>
  <c r="M6" i="335"/>
  <c r="K6" i="335"/>
  <c r="I6" i="335"/>
  <c r="G6" i="335"/>
  <c r="F6" i="335"/>
  <c r="E6" i="335"/>
  <c r="F3" i="335"/>
  <c r="Q227" i="336" l="1"/>
  <c r="P227" i="336"/>
  <c r="Q24" i="337"/>
  <c r="P24" i="337"/>
  <c r="Q229" i="336"/>
  <c r="P229" i="336"/>
  <c r="Q57" i="337"/>
  <c r="P57" i="337"/>
  <c r="Q82" i="337"/>
  <c r="P82" i="337"/>
  <c r="N191" i="336"/>
  <c r="AB191" i="336"/>
  <c r="AC175" i="336" s="1"/>
  <c r="AA191" i="336"/>
  <c r="Q25" i="337"/>
  <c r="P25" i="337"/>
  <c r="Q78" i="337"/>
  <c r="P78" i="337"/>
  <c r="N140" i="337"/>
  <c r="AB140" i="337"/>
  <c r="AC124" i="337" s="1"/>
  <c r="AA140" i="337"/>
  <c r="N174" i="336"/>
  <c r="AB174" i="336"/>
  <c r="AC158" i="336" s="1"/>
  <c r="AA174" i="336"/>
  <c r="Q6" i="337"/>
  <c r="P6" i="337"/>
  <c r="Q74" i="337"/>
  <c r="P74" i="337"/>
  <c r="Q91" i="336"/>
  <c r="P91" i="336"/>
  <c r="Q107" i="336"/>
  <c r="P107" i="336"/>
  <c r="Q28" i="337"/>
  <c r="P28" i="337"/>
  <c r="N106" i="336"/>
  <c r="AB106" i="336"/>
  <c r="AC90" i="336" s="1"/>
  <c r="AA106" i="336"/>
  <c r="N208" i="336"/>
  <c r="AB208" i="336"/>
  <c r="AC192" i="336" s="1"/>
  <c r="AA208" i="336"/>
  <c r="N72" i="337"/>
  <c r="AB72" i="337"/>
  <c r="AC56" i="337" s="1"/>
  <c r="AA72" i="337"/>
  <c r="N21" i="337"/>
  <c r="AB21" i="337"/>
  <c r="AC5" i="337" s="1"/>
  <c r="AA21" i="337"/>
  <c r="I3" i="335"/>
  <c r="F2" i="336"/>
  <c r="Q178" i="336"/>
  <c r="P178" i="336"/>
  <c r="P61" i="337"/>
  <c r="Q61" i="337"/>
  <c r="N21" i="336"/>
  <c r="AB21" i="336"/>
  <c r="AC5" i="336" s="1"/>
  <c r="AA21" i="336"/>
  <c r="N38" i="336"/>
  <c r="AB38" i="336"/>
  <c r="AC22" i="336" s="1"/>
  <c r="AA38" i="336"/>
  <c r="Q143" i="336"/>
  <c r="P143" i="336"/>
  <c r="Q142" i="337"/>
  <c r="P142" i="337"/>
  <c r="N5" i="336"/>
  <c r="N56" i="336"/>
  <c r="M72" i="336"/>
  <c r="N73" i="336"/>
  <c r="M89" i="336"/>
  <c r="N90" i="336"/>
  <c r="N124" i="336"/>
  <c r="M225" i="336"/>
  <c r="N226" i="336"/>
  <c r="M242" i="336"/>
  <c r="P39" i="337"/>
  <c r="N43" i="337"/>
  <c r="P56" i="337"/>
  <c r="N60" i="337"/>
  <c r="N76" i="337"/>
  <c r="N80" i="337"/>
  <c r="N91" i="337"/>
  <c r="N108" i="337"/>
  <c r="N125" i="337"/>
  <c r="N55" i="336"/>
  <c r="N123" i="336"/>
  <c r="M89" i="337"/>
  <c r="M106" i="337"/>
  <c r="M123" i="337"/>
  <c r="M157" i="337"/>
  <c r="O55" i="336"/>
  <c r="N211" i="336"/>
  <c r="N230" i="336"/>
  <c r="N23" i="337"/>
  <c r="N27" i="337"/>
  <c r="N6" i="336"/>
  <c r="AA6" i="336"/>
  <c r="AA91" i="336"/>
  <c r="AA125" i="336"/>
  <c r="M140" i="336"/>
  <c r="N141" i="336"/>
  <c r="AA143" i="336"/>
  <c r="AA178" i="336"/>
  <c r="AB192" i="336"/>
  <c r="AA227" i="336"/>
  <c r="N22" i="337"/>
  <c r="AA24" i="337"/>
  <c r="AA28" i="337"/>
  <c r="N42" i="337"/>
  <c r="AA56" i="337"/>
  <c r="N59" i="337"/>
  <c r="N75" i="337"/>
  <c r="N79" i="337"/>
  <c r="N83" i="337"/>
  <c r="P90" i="337"/>
  <c r="N94" i="337"/>
  <c r="P107" i="337"/>
  <c r="N111" i="337"/>
  <c r="P124" i="337"/>
  <c r="N143" i="337"/>
  <c r="N125" i="336"/>
  <c r="P41" i="336"/>
  <c r="AB91" i="336"/>
  <c r="P109" i="336"/>
  <c r="P142" i="336"/>
  <c r="AB143" i="336"/>
  <c r="P177" i="336"/>
  <c r="AB178" i="336"/>
  <c r="AB227" i="336"/>
  <c r="AB24" i="337"/>
  <c r="AB28" i="337"/>
  <c r="AA43" i="337"/>
  <c r="AB56" i="337"/>
  <c r="AA60" i="337"/>
  <c r="AA76" i="337"/>
  <c r="AA80" i="337"/>
  <c r="AA91" i="337"/>
  <c r="AA108" i="337"/>
  <c r="AA125" i="337"/>
  <c r="N38" i="337"/>
  <c r="N55" i="337"/>
  <c r="AA5" i="336"/>
  <c r="AA56" i="336"/>
  <c r="AA73" i="336"/>
  <c r="AA90" i="336"/>
  <c r="AA124" i="336"/>
  <c r="AA226" i="336"/>
  <c r="N26" i="337"/>
  <c r="AA38" i="337"/>
  <c r="AA55" i="337"/>
  <c r="AB5" i="336"/>
  <c r="N22" i="336"/>
  <c r="AB90" i="336"/>
  <c r="M157" i="336"/>
  <c r="N158" i="336"/>
  <c r="N175" i="336"/>
  <c r="AA177" i="336"/>
  <c r="AA211" i="336"/>
  <c r="AA230" i="336"/>
  <c r="AA23" i="337"/>
  <c r="AA27" i="337"/>
  <c r="AA90" i="337"/>
  <c r="AA107" i="337"/>
  <c r="AA124" i="337"/>
  <c r="P40" i="336"/>
  <c r="AA55" i="336"/>
  <c r="P108" i="336"/>
  <c r="AA123" i="336"/>
  <c r="P127" i="336"/>
  <c r="P176" i="336"/>
  <c r="AA42" i="337"/>
  <c r="AA59" i="337"/>
  <c r="AA75" i="337"/>
  <c r="AA79" i="337"/>
  <c r="AA83" i="337"/>
  <c r="AA94" i="337"/>
  <c r="AA111" i="337"/>
  <c r="AB124" i="337"/>
  <c r="AA143" i="337"/>
  <c r="P39" i="336"/>
  <c r="AA141" i="336"/>
  <c r="AA22" i="337"/>
  <c r="P41" i="337"/>
  <c r="P58" i="337"/>
  <c r="Q26" i="337" l="1"/>
  <c r="P26" i="337"/>
  <c r="Q75" i="337"/>
  <c r="P75" i="337"/>
  <c r="AB140" i="336"/>
  <c r="AC124" i="336" s="1"/>
  <c r="AA140" i="336"/>
  <c r="N140" i="336"/>
  <c r="AB106" i="337"/>
  <c r="AC90" i="337" s="1"/>
  <c r="AA106" i="337"/>
  <c r="N106" i="337"/>
  <c r="Q59" i="337"/>
  <c r="P59" i="337"/>
  <c r="AB89" i="337"/>
  <c r="AC73" i="337" s="1"/>
  <c r="AA89" i="337"/>
  <c r="N89" i="337"/>
  <c r="AB242" i="336"/>
  <c r="AC226" i="336" s="1"/>
  <c r="AA242" i="336"/>
  <c r="N242" i="336"/>
  <c r="Q191" i="336"/>
  <c r="R175" i="336" s="1"/>
  <c r="P191" i="336"/>
  <c r="Q123" i="336"/>
  <c r="R107" i="336" s="1"/>
  <c r="P123" i="336"/>
  <c r="Q226" i="336"/>
  <c r="P226" i="336"/>
  <c r="P106" i="336"/>
  <c r="Q106" i="336"/>
  <c r="R90" i="336" s="1"/>
  <c r="Q125" i="336"/>
  <c r="P125" i="336"/>
  <c r="Q42" i="337"/>
  <c r="P42" i="337"/>
  <c r="Q55" i="336"/>
  <c r="R39" i="336" s="1"/>
  <c r="P55" i="336"/>
  <c r="AB225" i="336"/>
  <c r="AC209" i="336" s="1"/>
  <c r="AA225" i="336"/>
  <c r="N225" i="336"/>
  <c r="P174" i="336"/>
  <c r="Q174" i="336"/>
  <c r="R158" i="336" s="1"/>
  <c r="Q175" i="336"/>
  <c r="P175" i="336"/>
  <c r="Q143" i="337"/>
  <c r="P143" i="337"/>
  <c r="Q6" i="336"/>
  <c r="P6" i="336"/>
  <c r="Q125" i="337"/>
  <c r="P125" i="337"/>
  <c r="Q124" i="336"/>
  <c r="P124" i="336"/>
  <c r="Q158" i="336"/>
  <c r="P158" i="336"/>
  <c r="Q27" i="337"/>
  <c r="P27" i="337"/>
  <c r="Q108" i="337"/>
  <c r="P108" i="337"/>
  <c r="Q90" i="336"/>
  <c r="P90" i="336"/>
  <c r="P38" i="336"/>
  <c r="Q38" i="336"/>
  <c r="R22" i="336" s="1"/>
  <c r="Q21" i="337"/>
  <c r="R5" i="337" s="1"/>
  <c r="P21" i="337"/>
  <c r="N157" i="336"/>
  <c r="AB157" i="336"/>
  <c r="AC141" i="336" s="1"/>
  <c r="AA157" i="336"/>
  <c r="Q111" i="337"/>
  <c r="P111" i="337"/>
  <c r="Q22" i="337"/>
  <c r="P22" i="337"/>
  <c r="Q23" i="337"/>
  <c r="P23" i="337"/>
  <c r="Q91" i="337"/>
  <c r="P91" i="337"/>
  <c r="AB89" i="336"/>
  <c r="AC73" i="336" s="1"/>
  <c r="AA89" i="336"/>
  <c r="N89" i="336"/>
  <c r="Q140" i="337"/>
  <c r="R124" i="337" s="1"/>
  <c r="P140" i="337"/>
  <c r="Q55" i="337"/>
  <c r="R39" i="337" s="1"/>
  <c r="P55" i="337"/>
  <c r="Q230" i="336"/>
  <c r="P230" i="336"/>
  <c r="Q80" i="337"/>
  <c r="P80" i="337"/>
  <c r="Q73" i="336"/>
  <c r="P73" i="336"/>
  <c r="Q22" i="336"/>
  <c r="P22" i="336"/>
  <c r="Q38" i="337"/>
  <c r="R22" i="337" s="1"/>
  <c r="P38" i="337"/>
  <c r="Q94" i="337"/>
  <c r="P94" i="337"/>
  <c r="Q211" i="336"/>
  <c r="P211" i="336"/>
  <c r="Q76" i="337"/>
  <c r="P76" i="337"/>
  <c r="AB72" i="336"/>
  <c r="AC56" i="336" s="1"/>
  <c r="AA72" i="336"/>
  <c r="N72" i="336"/>
  <c r="P21" i="336"/>
  <c r="D2" i="336"/>
  <c r="Q21" i="336"/>
  <c r="R5" i="336" s="1"/>
  <c r="P72" i="337"/>
  <c r="Q72" i="337"/>
  <c r="R56" i="337" s="1"/>
  <c r="Q60" i="337"/>
  <c r="P60" i="337"/>
  <c r="Q56" i="336"/>
  <c r="P56" i="336"/>
  <c r="Q83" i="337"/>
  <c r="P83" i="337"/>
  <c r="AB157" i="337"/>
  <c r="AC141" i="337" s="1"/>
  <c r="AA157" i="337"/>
  <c r="N157" i="337"/>
  <c r="Q5" i="336"/>
  <c r="P5" i="336"/>
  <c r="Q79" i="337"/>
  <c r="P79" i="337"/>
  <c r="Q141" i="336"/>
  <c r="P141" i="336"/>
  <c r="AB123" i="337"/>
  <c r="AC107" i="337" s="1"/>
  <c r="AA123" i="337"/>
  <c r="N123" i="337"/>
  <c r="D2" i="337" s="1"/>
  <c r="Q43" i="337"/>
  <c r="P43" i="337"/>
  <c r="P208" i="336"/>
  <c r="Q208" i="336"/>
  <c r="R192" i="336" s="1"/>
  <c r="Q225" i="336" l="1"/>
  <c r="R209" i="336" s="1"/>
  <c r="P225" i="336"/>
  <c r="Q106" i="337"/>
  <c r="R90" i="337" s="1"/>
  <c r="P106" i="337"/>
  <c r="Q140" i="336"/>
  <c r="R124" i="336" s="1"/>
  <c r="P140" i="336"/>
  <c r="Q242" i="336"/>
  <c r="R226" i="336" s="1"/>
  <c r="P242" i="336"/>
  <c r="Q123" i="337"/>
  <c r="R107" i="337" s="1"/>
  <c r="P123" i="337"/>
  <c r="Q157" i="337"/>
  <c r="R141" i="337" s="1"/>
  <c r="P157" i="337"/>
  <c r="Q89" i="337"/>
  <c r="R73" i="337" s="1"/>
  <c r="P89" i="337"/>
  <c r="Q89" i="336"/>
  <c r="R73" i="336" s="1"/>
  <c r="P89" i="336"/>
  <c r="Q72" i="336"/>
  <c r="R56" i="336" s="1"/>
  <c r="P72" i="336"/>
  <c r="P157" i="336"/>
  <c r="Q157" i="336"/>
  <c r="R141" i="336" s="1"/>
  <c r="T157" i="334" l="1"/>
  <c r="S157" i="334"/>
  <c r="L157" i="334"/>
  <c r="O157" i="334" s="1"/>
  <c r="J157" i="334"/>
  <c r="K157" i="334" s="1"/>
  <c r="I157" i="334"/>
  <c r="O143" i="334"/>
  <c r="M143" i="334"/>
  <c r="AB143" i="334" s="1"/>
  <c r="K143" i="334"/>
  <c r="G143" i="334"/>
  <c r="AB142" i="334"/>
  <c r="AA142" i="334"/>
  <c r="O142" i="334"/>
  <c r="M142" i="334"/>
  <c r="N142" i="334" s="1"/>
  <c r="K142" i="334"/>
  <c r="G142" i="334"/>
  <c r="AB141" i="334"/>
  <c r="AA141" i="334"/>
  <c r="Q141" i="334"/>
  <c r="O141" i="334"/>
  <c r="N141" i="334"/>
  <c r="P141" i="334" s="1"/>
  <c r="M141" i="334"/>
  <c r="K141" i="334"/>
  <c r="G141" i="334"/>
  <c r="T140" i="334"/>
  <c r="S140" i="334"/>
  <c r="L140" i="334"/>
  <c r="O140" i="334" s="1"/>
  <c r="J140" i="334"/>
  <c r="K140" i="334" s="1"/>
  <c r="I140" i="334"/>
  <c r="AB126" i="334"/>
  <c r="AA126" i="334"/>
  <c r="Q126" i="334"/>
  <c r="P126" i="334"/>
  <c r="O126" i="334"/>
  <c r="N126" i="334"/>
  <c r="M126" i="334"/>
  <c r="K126" i="334"/>
  <c r="G126" i="334"/>
  <c r="O125" i="334"/>
  <c r="M125" i="334"/>
  <c r="AB125" i="334" s="1"/>
  <c r="K125" i="334"/>
  <c r="G125" i="334"/>
  <c r="O124" i="334"/>
  <c r="N124" i="334"/>
  <c r="Q124" i="334" s="1"/>
  <c r="M124" i="334"/>
  <c r="M140" i="334" s="1"/>
  <c r="K124" i="334"/>
  <c r="G124" i="334"/>
  <c r="T123" i="334"/>
  <c r="S123" i="334"/>
  <c r="L123" i="334"/>
  <c r="O123" i="334" s="1"/>
  <c r="J123" i="334"/>
  <c r="K123" i="334" s="1"/>
  <c r="I123" i="334"/>
  <c r="O111" i="334"/>
  <c r="M111" i="334"/>
  <c r="AB111" i="334" s="1"/>
  <c r="K111" i="334"/>
  <c r="G111" i="334"/>
  <c r="AB110" i="334"/>
  <c r="AA110" i="334"/>
  <c r="O110" i="334"/>
  <c r="M110" i="334"/>
  <c r="N110" i="334" s="1"/>
  <c r="K110" i="334"/>
  <c r="G110" i="334"/>
  <c r="AB109" i="334"/>
  <c r="AA109" i="334"/>
  <c r="Q109" i="334"/>
  <c r="P109" i="334"/>
  <c r="O109" i="334"/>
  <c r="N109" i="334"/>
  <c r="M109" i="334"/>
  <c r="K109" i="334"/>
  <c r="G109" i="334"/>
  <c r="O108" i="334"/>
  <c r="M108" i="334"/>
  <c r="AB108" i="334" s="1"/>
  <c r="K108" i="334"/>
  <c r="G108" i="334"/>
  <c r="O107" i="334"/>
  <c r="N107" i="334"/>
  <c r="Q107" i="334" s="1"/>
  <c r="M107" i="334"/>
  <c r="AB107" i="334" s="1"/>
  <c r="K107" i="334"/>
  <c r="G107" i="334"/>
  <c r="T106" i="334"/>
  <c r="S106" i="334"/>
  <c r="L106" i="334"/>
  <c r="O106" i="334" s="1"/>
  <c r="J106" i="334"/>
  <c r="K106" i="334" s="1"/>
  <c r="I106" i="334"/>
  <c r="O94" i="334"/>
  <c r="M94" i="334"/>
  <c r="AB94" i="334" s="1"/>
  <c r="K94" i="334"/>
  <c r="G94" i="334"/>
  <c r="AB93" i="334"/>
  <c r="AA93" i="334"/>
  <c r="O93" i="334"/>
  <c r="M93" i="334"/>
  <c r="N93" i="334" s="1"/>
  <c r="K93" i="334"/>
  <c r="G93" i="334"/>
  <c r="AB92" i="334"/>
  <c r="AA92" i="334"/>
  <c r="Q92" i="334"/>
  <c r="P92" i="334"/>
  <c r="O92" i="334"/>
  <c r="N92" i="334"/>
  <c r="M92" i="334"/>
  <c r="K92" i="334"/>
  <c r="G92" i="334"/>
  <c r="O91" i="334"/>
  <c r="M91" i="334"/>
  <c r="AB91" i="334" s="1"/>
  <c r="K91" i="334"/>
  <c r="G91" i="334"/>
  <c r="O90" i="334"/>
  <c r="N90" i="334"/>
  <c r="Q90" i="334" s="1"/>
  <c r="M90" i="334"/>
  <c r="AB90" i="334" s="1"/>
  <c r="K90" i="334"/>
  <c r="G90" i="334"/>
  <c r="T89" i="334"/>
  <c r="S89" i="334"/>
  <c r="L89" i="334"/>
  <c r="O89" i="334" s="1"/>
  <c r="J89" i="334"/>
  <c r="K89" i="334" s="1"/>
  <c r="I89" i="334"/>
  <c r="O83" i="334"/>
  <c r="M83" i="334"/>
  <c r="AB83" i="334" s="1"/>
  <c r="K83" i="334"/>
  <c r="G83" i="334"/>
  <c r="AB82" i="334"/>
  <c r="AA82" i="334"/>
  <c r="O82" i="334"/>
  <c r="M82" i="334"/>
  <c r="N82" i="334" s="1"/>
  <c r="K82" i="334"/>
  <c r="G82" i="334"/>
  <c r="AB81" i="334"/>
  <c r="AA81" i="334"/>
  <c r="Q81" i="334"/>
  <c r="P81" i="334"/>
  <c r="O81" i="334"/>
  <c r="N81" i="334"/>
  <c r="M81" i="334"/>
  <c r="K81" i="334"/>
  <c r="G81" i="334"/>
  <c r="O80" i="334"/>
  <c r="M80" i="334"/>
  <c r="AB80" i="334" s="1"/>
  <c r="K80" i="334"/>
  <c r="G80" i="334"/>
  <c r="O79" i="334"/>
  <c r="M79" i="334"/>
  <c r="AB79" i="334" s="1"/>
  <c r="K79" i="334"/>
  <c r="G79" i="334"/>
  <c r="AB78" i="334"/>
  <c r="AA78" i="334"/>
  <c r="O78" i="334"/>
  <c r="M78" i="334"/>
  <c r="N78" i="334" s="1"/>
  <c r="K78" i="334"/>
  <c r="G78" i="334"/>
  <c r="AB77" i="334"/>
  <c r="AA77" i="334"/>
  <c r="Q77" i="334"/>
  <c r="P77" i="334"/>
  <c r="O77" i="334"/>
  <c r="N77" i="334"/>
  <c r="M77" i="334"/>
  <c r="K77" i="334"/>
  <c r="G77" i="334"/>
  <c r="O76" i="334"/>
  <c r="M76" i="334"/>
  <c r="AB76" i="334" s="1"/>
  <c r="K76" i="334"/>
  <c r="G76" i="334"/>
  <c r="O75" i="334"/>
  <c r="M75" i="334"/>
  <c r="AB75" i="334" s="1"/>
  <c r="K75" i="334"/>
  <c r="G75" i="334"/>
  <c r="AB74" i="334"/>
  <c r="AA74" i="334"/>
  <c r="O74" i="334"/>
  <c r="M74" i="334"/>
  <c r="N74" i="334" s="1"/>
  <c r="K74" i="334"/>
  <c r="G74" i="334"/>
  <c r="AB73" i="334"/>
  <c r="AA73" i="334"/>
  <c r="Q73" i="334"/>
  <c r="O73" i="334"/>
  <c r="N73" i="334"/>
  <c r="P73" i="334" s="1"/>
  <c r="M73" i="334"/>
  <c r="K73" i="334"/>
  <c r="G73" i="334"/>
  <c r="T72" i="334"/>
  <c r="S72" i="334"/>
  <c r="L72" i="334"/>
  <c r="O72" i="334" s="1"/>
  <c r="J72" i="334"/>
  <c r="K72" i="334" s="1"/>
  <c r="I72" i="334"/>
  <c r="AB61" i="334"/>
  <c r="AA61" i="334"/>
  <c r="Q61" i="334"/>
  <c r="P61" i="334"/>
  <c r="O61" i="334"/>
  <c r="N61" i="334"/>
  <c r="M61" i="334"/>
  <c r="K61" i="334"/>
  <c r="G61" i="334"/>
  <c r="O60" i="334"/>
  <c r="M60" i="334"/>
  <c r="AB60" i="334" s="1"/>
  <c r="K60" i="334"/>
  <c r="G60" i="334"/>
  <c r="O59" i="334"/>
  <c r="M59" i="334"/>
  <c r="AB59" i="334" s="1"/>
  <c r="K59" i="334"/>
  <c r="G59" i="334"/>
  <c r="AB58" i="334"/>
  <c r="AA58" i="334"/>
  <c r="O58" i="334"/>
  <c r="N58" i="334"/>
  <c r="Q58" i="334" s="1"/>
  <c r="M58" i="334"/>
  <c r="K58" i="334"/>
  <c r="G58" i="334"/>
  <c r="AB57" i="334"/>
  <c r="AA57" i="334"/>
  <c r="O57" i="334"/>
  <c r="M57" i="334"/>
  <c r="N57" i="334" s="1"/>
  <c r="K57" i="334"/>
  <c r="G57" i="334"/>
  <c r="O56" i="334"/>
  <c r="N56" i="334"/>
  <c r="Q56" i="334" s="1"/>
  <c r="M56" i="334"/>
  <c r="M72" i="334" s="1"/>
  <c r="K56" i="334"/>
  <c r="G56" i="334"/>
  <c r="T55" i="334"/>
  <c r="S55" i="334"/>
  <c r="O55" i="334"/>
  <c r="M55" i="334"/>
  <c r="AB55" i="334" s="1"/>
  <c r="AC39" i="334" s="1"/>
  <c r="L55" i="334"/>
  <c r="J55" i="334"/>
  <c r="K55" i="334" s="1"/>
  <c r="I55" i="334"/>
  <c r="O43" i="334"/>
  <c r="M43" i="334"/>
  <c r="AB43" i="334" s="1"/>
  <c r="K43" i="334"/>
  <c r="G43" i="334"/>
  <c r="AA42" i="334"/>
  <c r="O42" i="334"/>
  <c r="M42" i="334"/>
  <c r="AB42" i="334" s="1"/>
  <c r="K42" i="334"/>
  <c r="G42" i="334"/>
  <c r="AB41" i="334"/>
  <c r="AA41" i="334"/>
  <c r="O41" i="334"/>
  <c r="N41" i="334"/>
  <c r="Q41" i="334" s="1"/>
  <c r="M41" i="334"/>
  <c r="K41" i="334"/>
  <c r="G41" i="334"/>
  <c r="AB40" i="334"/>
  <c r="AA40" i="334"/>
  <c r="Q40" i="334"/>
  <c r="P40" i="334"/>
  <c r="O40" i="334"/>
  <c r="N40" i="334"/>
  <c r="M40" i="334"/>
  <c r="K40" i="334"/>
  <c r="G40" i="334"/>
  <c r="AB39" i="334"/>
  <c r="O39" i="334"/>
  <c r="N39" i="334"/>
  <c r="Q39" i="334" s="1"/>
  <c r="M39" i="334"/>
  <c r="AA39" i="334" s="1"/>
  <c r="K39" i="334"/>
  <c r="G39" i="334"/>
  <c r="T38" i="334"/>
  <c r="S38" i="334"/>
  <c r="O38" i="334"/>
  <c r="L38" i="334"/>
  <c r="J38" i="334"/>
  <c r="K38" i="334" s="1"/>
  <c r="I38" i="334"/>
  <c r="AQ29" i="334"/>
  <c r="O26" i="334"/>
  <c r="M26" i="334"/>
  <c r="AB26" i="334" s="1"/>
  <c r="K26" i="334"/>
  <c r="G26" i="334"/>
  <c r="O25" i="334"/>
  <c r="M25" i="334"/>
  <c r="AB25" i="334" s="1"/>
  <c r="K25" i="334"/>
  <c r="G25" i="334"/>
  <c r="AB24" i="334"/>
  <c r="O24" i="334"/>
  <c r="M24" i="334"/>
  <c r="AA24" i="334" s="1"/>
  <c r="K24" i="334"/>
  <c r="G24" i="334"/>
  <c r="AB23" i="334"/>
  <c r="AA23" i="334"/>
  <c r="O23" i="334"/>
  <c r="M23" i="334"/>
  <c r="N23" i="334" s="1"/>
  <c r="K23" i="334"/>
  <c r="G23" i="334"/>
  <c r="AB22" i="334"/>
  <c r="AA22" i="334"/>
  <c r="Q22" i="334"/>
  <c r="P22" i="334"/>
  <c r="O22" i="334"/>
  <c r="N22" i="334"/>
  <c r="M22" i="334"/>
  <c r="K22" i="334"/>
  <c r="G22" i="334"/>
  <c r="T21" i="334"/>
  <c r="S21" i="334"/>
  <c r="O21" i="334"/>
  <c r="L21" i="334"/>
  <c r="J21" i="334"/>
  <c r="K21" i="334" s="1"/>
  <c r="I21" i="334"/>
  <c r="O7" i="334"/>
  <c r="M7" i="334"/>
  <c r="AB7" i="334" s="1"/>
  <c r="K7" i="334"/>
  <c r="G7" i="334"/>
  <c r="O6" i="334"/>
  <c r="M6" i="334"/>
  <c r="AB6" i="334" s="1"/>
  <c r="K6" i="334"/>
  <c r="G6" i="334"/>
  <c r="AB5" i="334"/>
  <c r="AA5" i="334"/>
  <c r="O5" i="334"/>
  <c r="N5" i="334"/>
  <c r="Q5" i="334" s="1"/>
  <c r="M5" i="334"/>
  <c r="M21" i="334" s="1"/>
  <c r="K5" i="334"/>
  <c r="G5" i="334"/>
  <c r="F1" i="334" s="1"/>
  <c r="F2" i="334" s="1"/>
  <c r="H2" i="334"/>
  <c r="H1" i="334"/>
  <c r="D1" i="334"/>
  <c r="T242" i="333"/>
  <c r="S242" i="333"/>
  <c r="O242" i="333"/>
  <c r="L242" i="333"/>
  <c r="J242" i="333"/>
  <c r="K242" i="333" s="1"/>
  <c r="I242" i="333"/>
  <c r="O231" i="333"/>
  <c r="M231" i="333"/>
  <c r="AB231" i="333" s="1"/>
  <c r="K231" i="333"/>
  <c r="G231" i="333"/>
  <c r="O230" i="333"/>
  <c r="M230" i="333"/>
  <c r="AB230" i="333" s="1"/>
  <c r="K230" i="333"/>
  <c r="G230" i="333"/>
  <c r="AB229" i="333"/>
  <c r="AA229" i="333"/>
  <c r="O229" i="333"/>
  <c r="N229" i="333"/>
  <c r="Q229" i="333" s="1"/>
  <c r="M229" i="333"/>
  <c r="K229" i="333"/>
  <c r="G229" i="333"/>
  <c r="AB228" i="333"/>
  <c r="AA228" i="333"/>
  <c r="Q228" i="333"/>
  <c r="P228" i="333"/>
  <c r="O228" i="333"/>
  <c r="N228" i="333"/>
  <c r="M228" i="333"/>
  <c r="K228" i="333"/>
  <c r="G228" i="333"/>
  <c r="O227" i="333"/>
  <c r="M227" i="333"/>
  <c r="AB227" i="333" s="1"/>
  <c r="K227" i="333"/>
  <c r="G227" i="333"/>
  <c r="O226" i="333"/>
  <c r="M226" i="333"/>
  <c r="M242" i="333" s="1"/>
  <c r="K226" i="333"/>
  <c r="G226" i="333"/>
  <c r="T225" i="333"/>
  <c r="S225" i="333"/>
  <c r="M225" i="333"/>
  <c r="AB225" i="333" s="1"/>
  <c r="AC209" i="333" s="1"/>
  <c r="L225" i="333"/>
  <c r="O225" i="333" s="1"/>
  <c r="K225" i="333"/>
  <c r="J225" i="333"/>
  <c r="I225" i="333"/>
  <c r="AA211" i="333"/>
  <c r="O211" i="333"/>
  <c r="M211" i="333"/>
  <c r="AB211" i="333" s="1"/>
  <c r="K211" i="333"/>
  <c r="G211" i="333"/>
  <c r="AB210" i="333"/>
  <c r="AA210" i="333"/>
  <c r="Q210" i="333"/>
  <c r="O210" i="333"/>
  <c r="N210" i="333"/>
  <c r="P210" i="333" s="1"/>
  <c r="M210" i="333"/>
  <c r="K210" i="333"/>
  <c r="G210" i="333"/>
  <c r="AB209" i="333"/>
  <c r="AA209" i="333"/>
  <c r="O209" i="333"/>
  <c r="N209" i="333"/>
  <c r="Q209" i="333" s="1"/>
  <c r="M209" i="333"/>
  <c r="K209" i="333"/>
  <c r="G209" i="333"/>
  <c r="T208" i="333"/>
  <c r="S208" i="333"/>
  <c r="M208" i="333"/>
  <c r="N208" i="333" s="1"/>
  <c r="L208" i="333"/>
  <c r="O208" i="333" s="1"/>
  <c r="J208" i="333"/>
  <c r="K208" i="333" s="1"/>
  <c r="I208" i="333"/>
  <c r="AB193" i="333"/>
  <c r="AA193" i="333"/>
  <c r="Q193" i="333"/>
  <c r="P193" i="333"/>
  <c r="O193" i="333"/>
  <c r="N193" i="333"/>
  <c r="M193" i="333"/>
  <c r="K193" i="333"/>
  <c r="G193" i="333"/>
  <c r="Q192" i="333"/>
  <c r="P192" i="333"/>
  <c r="O192" i="333"/>
  <c r="N192" i="333"/>
  <c r="M192" i="333"/>
  <c r="AB192" i="333" s="1"/>
  <c r="K192" i="333"/>
  <c r="G192" i="333"/>
  <c r="T191" i="333"/>
  <c r="S191" i="333"/>
  <c r="O191" i="333"/>
  <c r="L191" i="333"/>
  <c r="J191" i="333"/>
  <c r="K191" i="333" s="1"/>
  <c r="I191" i="333"/>
  <c r="O178" i="333"/>
  <c r="M178" i="333"/>
  <c r="AB178" i="333" s="1"/>
  <c r="K178" i="333"/>
  <c r="G178" i="333"/>
  <c r="AA177" i="333"/>
  <c r="O177" i="333"/>
  <c r="M177" i="333"/>
  <c r="AB177" i="333" s="1"/>
  <c r="K177" i="333"/>
  <c r="G177" i="333"/>
  <c r="AB176" i="333"/>
  <c r="AA176" i="333"/>
  <c r="O176" i="333"/>
  <c r="N176" i="333"/>
  <c r="Q176" i="333" s="1"/>
  <c r="M176" i="333"/>
  <c r="K176" i="333"/>
  <c r="G176" i="333"/>
  <c r="AB175" i="333"/>
  <c r="AA175" i="333"/>
  <c r="O175" i="333"/>
  <c r="N175" i="333"/>
  <c r="Q175" i="333" s="1"/>
  <c r="M175" i="333"/>
  <c r="M191" i="333" s="1"/>
  <c r="K175" i="333"/>
  <c r="G175" i="333"/>
  <c r="T174" i="333"/>
  <c r="S174" i="333"/>
  <c r="M174" i="333"/>
  <c r="N174" i="333" s="1"/>
  <c r="L174" i="333"/>
  <c r="O174" i="333" s="1"/>
  <c r="J174" i="333"/>
  <c r="K174" i="333" s="1"/>
  <c r="I174" i="333"/>
  <c r="AB158" i="333"/>
  <c r="AA158" i="333"/>
  <c r="O158" i="333"/>
  <c r="N158" i="333"/>
  <c r="Q158" i="333" s="1"/>
  <c r="M158" i="333"/>
  <c r="K158" i="333"/>
  <c r="G158" i="333"/>
  <c r="T157" i="333"/>
  <c r="S157" i="333"/>
  <c r="L157" i="333"/>
  <c r="O157" i="333" s="1"/>
  <c r="J157" i="333"/>
  <c r="K157" i="333" s="1"/>
  <c r="I157" i="333"/>
  <c r="AB144" i="333"/>
  <c r="AA144" i="333"/>
  <c r="Q144" i="333"/>
  <c r="P144" i="333"/>
  <c r="O144" i="333"/>
  <c r="N144" i="333"/>
  <c r="M144" i="333"/>
  <c r="K144" i="333"/>
  <c r="G144" i="333"/>
  <c r="O143" i="333"/>
  <c r="M143" i="333"/>
  <c r="AB143" i="333" s="1"/>
  <c r="K143" i="333"/>
  <c r="G143" i="333"/>
  <c r="AA142" i="333"/>
  <c r="O142" i="333"/>
  <c r="N142" i="333"/>
  <c r="Q142" i="333" s="1"/>
  <c r="M142" i="333"/>
  <c r="AB142" i="333" s="1"/>
  <c r="K142" i="333"/>
  <c r="G142" i="333"/>
  <c r="O141" i="333"/>
  <c r="M141" i="333"/>
  <c r="AB141" i="333" s="1"/>
  <c r="K141" i="333"/>
  <c r="G141" i="333"/>
  <c r="T140" i="333"/>
  <c r="S140" i="333"/>
  <c r="L140" i="333"/>
  <c r="O140" i="333" s="1"/>
  <c r="J140" i="333"/>
  <c r="K140" i="333" s="1"/>
  <c r="I140" i="333"/>
  <c r="AB127" i="333"/>
  <c r="AA127" i="333"/>
  <c r="O127" i="333"/>
  <c r="N127" i="333"/>
  <c r="Q127" i="333" s="1"/>
  <c r="M127" i="333"/>
  <c r="K127" i="333"/>
  <c r="G127" i="333"/>
  <c r="AA126" i="333"/>
  <c r="Q126" i="333"/>
  <c r="P126" i="333"/>
  <c r="O126" i="333"/>
  <c r="N126" i="333"/>
  <c r="M126" i="333"/>
  <c r="AB126" i="333" s="1"/>
  <c r="K126" i="333"/>
  <c r="G126" i="333"/>
  <c r="O125" i="333"/>
  <c r="M125" i="333"/>
  <c r="AB125" i="333" s="1"/>
  <c r="K125" i="333"/>
  <c r="G125" i="333"/>
  <c r="O124" i="333"/>
  <c r="N124" i="333"/>
  <c r="Q124" i="333" s="1"/>
  <c r="M124" i="333"/>
  <c r="AB124" i="333" s="1"/>
  <c r="K124" i="333"/>
  <c r="G124" i="333"/>
  <c r="T123" i="333"/>
  <c r="S123" i="333"/>
  <c r="M123" i="333"/>
  <c r="AB123" i="333" s="1"/>
  <c r="AC107" i="333" s="1"/>
  <c r="L123" i="333"/>
  <c r="O123" i="333" s="1"/>
  <c r="K123" i="333"/>
  <c r="J123" i="333"/>
  <c r="I123" i="333"/>
  <c r="AA109" i="333"/>
  <c r="O109" i="333"/>
  <c r="N109" i="333"/>
  <c r="Q109" i="333" s="1"/>
  <c r="M109" i="333"/>
  <c r="AB109" i="333" s="1"/>
  <c r="K109" i="333"/>
  <c r="G109" i="333"/>
  <c r="AB108" i="333"/>
  <c r="AA108" i="333"/>
  <c r="O108" i="333"/>
  <c r="N108" i="333"/>
  <c r="Q108" i="333" s="1"/>
  <c r="M108" i="333"/>
  <c r="K108" i="333"/>
  <c r="G108" i="333"/>
  <c r="AB107" i="333"/>
  <c r="AA107" i="333"/>
  <c r="O107" i="333"/>
  <c r="N107" i="333"/>
  <c r="Q107" i="333" s="1"/>
  <c r="M107" i="333"/>
  <c r="K107" i="333"/>
  <c r="G107" i="333"/>
  <c r="T106" i="333"/>
  <c r="S106" i="333"/>
  <c r="L106" i="333"/>
  <c r="O106" i="333" s="1"/>
  <c r="J106" i="333"/>
  <c r="K106" i="333" s="1"/>
  <c r="I106" i="333"/>
  <c r="AA92" i="333"/>
  <c r="O92" i="333"/>
  <c r="M92" i="333"/>
  <c r="N92" i="333" s="1"/>
  <c r="K92" i="333"/>
  <c r="G92" i="333"/>
  <c r="O91" i="333"/>
  <c r="M91" i="333"/>
  <c r="AB91" i="333" s="1"/>
  <c r="K91" i="333"/>
  <c r="G91" i="333"/>
  <c r="O90" i="333"/>
  <c r="N90" i="333"/>
  <c r="Q90" i="333" s="1"/>
  <c r="M90" i="333"/>
  <c r="M106" i="333" s="1"/>
  <c r="K90" i="333"/>
  <c r="G90" i="333"/>
  <c r="T89" i="333"/>
  <c r="S89" i="333"/>
  <c r="M89" i="333"/>
  <c r="AB89" i="333" s="1"/>
  <c r="AC73" i="333" s="1"/>
  <c r="L89" i="333"/>
  <c r="O89" i="333" s="1"/>
  <c r="K89" i="333"/>
  <c r="J89" i="333"/>
  <c r="I89" i="333"/>
  <c r="O73" i="333"/>
  <c r="N73" i="333"/>
  <c r="Q73" i="333" s="1"/>
  <c r="M73" i="333"/>
  <c r="AB73" i="333" s="1"/>
  <c r="K73" i="333"/>
  <c r="G73" i="333"/>
  <c r="T72" i="333"/>
  <c r="S72" i="333"/>
  <c r="M72" i="333"/>
  <c r="AB72" i="333" s="1"/>
  <c r="AC56" i="333" s="1"/>
  <c r="L72" i="333"/>
  <c r="O72" i="333" s="1"/>
  <c r="K72" i="333"/>
  <c r="J72" i="333"/>
  <c r="I72" i="333"/>
  <c r="O56" i="333"/>
  <c r="N56" i="333"/>
  <c r="Q56" i="333" s="1"/>
  <c r="M56" i="333"/>
  <c r="AB56" i="333" s="1"/>
  <c r="K56" i="333"/>
  <c r="G56" i="333"/>
  <c r="T55" i="333"/>
  <c r="S55" i="333"/>
  <c r="M55" i="333"/>
  <c r="AB55" i="333" s="1"/>
  <c r="AC39" i="333" s="1"/>
  <c r="L55" i="333"/>
  <c r="O55" i="333" s="1"/>
  <c r="K55" i="333"/>
  <c r="J55" i="333"/>
  <c r="I55" i="333"/>
  <c r="AA41" i="333"/>
  <c r="O41" i="333"/>
  <c r="N41" i="333"/>
  <c r="Q41" i="333" s="1"/>
  <c r="M41" i="333"/>
  <c r="AB41" i="333" s="1"/>
  <c r="K41" i="333"/>
  <c r="G41" i="333"/>
  <c r="AB40" i="333"/>
  <c r="AA40" i="333"/>
  <c r="O40" i="333"/>
  <c r="N40" i="333"/>
  <c r="P40" i="333" s="1"/>
  <c r="M40" i="333"/>
  <c r="K40" i="333"/>
  <c r="Q40" i="333" s="1"/>
  <c r="G40" i="333"/>
  <c r="AB39" i="333"/>
  <c r="AA39" i="333"/>
  <c r="O39" i="333"/>
  <c r="N39" i="333"/>
  <c r="Q39" i="333" s="1"/>
  <c r="M39" i="333"/>
  <c r="K39" i="333"/>
  <c r="G39" i="333"/>
  <c r="T38" i="333"/>
  <c r="S38" i="333"/>
  <c r="M38" i="333"/>
  <c r="N38" i="333" s="1"/>
  <c r="L38" i="333"/>
  <c r="J38" i="333"/>
  <c r="K38" i="333" s="1"/>
  <c r="I38" i="333"/>
  <c r="O38" i="333" s="1"/>
  <c r="AB22" i="333"/>
  <c r="AA22" i="333"/>
  <c r="O22" i="333"/>
  <c r="N22" i="333"/>
  <c r="Q22" i="333" s="1"/>
  <c r="M22" i="333"/>
  <c r="K22" i="333"/>
  <c r="G22" i="333"/>
  <c r="T21" i="333"/>
  <c r="S21" i="333"/>
  <c r="L21" i="333"/>
  <c r="O21" i="333" s="1"/>
  <c r="J21" i="333"/>
  <c r="K21" i="333" s="1"/>
  <c r="I21" i="333"/>
  <c r="AA7" i="333"/>
  <c r="Q7" i="333"/>
  <c r="P7" i="333"/>
  <c r="O7" i="333"/>
  <c r="N7" i="333"/>
  <c r="M7" i="333"/>
  <c r="AB7" i="333" s="1"/>
  <c r="K7" i="333"/>
  <c r="G7" i="333"/>
  <c r="O6" i="333"/>
  <c r="M6" i="333"/>
  <c r="AB6" i="333" s="1"/>
  <c r="K6" i="333"/>
  <c r="G6" i="333"/>
  <c r="O5" i="333"/>
  <c r="N5" i="333"/>
  <c r="Q5" i="333" s="1"/>
  <c r="M5" i="333"/>
  <c r="M21" i="333" s="1"/>
  <c r="K5" i="333"/>
  <c r="G5" i="333"/>
  <c r="F1" i="333" s="1"/>
  <c r="H2" i="333"/>
  <c r="H1" i="333"/>
  <c r="D1" i="333"/>
  <c r="X29" i="332"/>
  <c r="W29" i="332"/>
  <c r="V29" i="332"/>
  <c r="T29" i="332"/>
  <c r="S29" i="332"/>
  <c r="M8" i="332" s="1"/>
  <c r="P29" i="332"/>
  <c r="O29" i="332"/>
  <c r="N29" i="332"/>
  <c r="M29" i="332"/>
  <c r="K29" i="332"/>
  <c r="J29" i="332"/>
  <c r="H29" i="332"/>
  <c r="K8" i="332" s="1"/>
  <c r="G29" i="332"/>
  <c r="D29" i="332"/>
  <c r="N15" i="332"/>
  <c r="M15" i="332"/>
  <c r="I8" i="332" s="1"/>
  <c r="K15" i="332"/>
  <c r="G8" i="332" s="1"/>
  <c r="I15" i="332"/>
  <c r="H15" i="332"/>
  <c r="G15" i="332"/>
  <c r="F15" i="332"/>
  <c r="E15" i="332"/>
  <c r="D15" i="332"/>
  <c r="F8" i="332"/>
  <c r="E8" i="332"/>
  <c r="M7" i="332"/>
  <c r="K7" i="332"/>
  <c r="I7" i="332"/>
  <c r="G7" i="332"/>
  <c r="F7" i="332"/>
  <c r="E7" i="332"/>
  <c r="M6" i="332"/>
  <c r="K6" i="332"/>
  <c r="I6" i="332"/>
  <c r="G6" i="332"/>
  <c r="F6" i="332"/>
  <c r="E6" i="332"/>
  <c r="F3" i="332"/>
  <c r="P92" i="333" l="1"/>
  <c r="Q92" i="333"/>
  <c r="Q110" i="334"/>
  <c r="P110" i="334"/>
  <c r="N21" i="333"/>
  <c r="AB21" i="333"/>
  <c r="AC5" i="333" s="1"/>
  <c r="AA21" i="333"/>
  <c r="Q57" i="334"/>
  <c r="P57" i="334"/>
  <c r="N191" i="333"/>
  <c r="AB191" i="333"/>
  <c r="AC175" i="333" s="1"/>
  <c r="AA191" i="333"/>
  <c r="Q93" i="334"/>
  <c r="P93" i="334"/>
  <c r="N140" i="334"/>
  <c r="AB140" i="334"/>
  <c r="AC124" i="334" s="1"/>
  <c r="AA140" i="334"/>
  <c r="P23" i="334"/>
  <c r="Q23" i="334"/>
  <c r="N242" i="333"/>
  <c r="AB242" i="333"/>
  <c r="AC226" i="333" s="1"/>
  <c r="AA242" i="333"/>
  <c r="I3" i="332"/>
  <c r="F2" i="333"/>
  <c r="P174" i="333"/>
  <c r="Q174" i="333"/>
  <c r="R158" i="333" s="1"/>
  <c r="Q82" i="334"/>
  <c r="P82" i="334"/>
  <c r="P38" i="333"/>
  <c r="Q38" i="333"/>
  <c r="R22" i="333" s="1"/>
  <c r="Q78" i="334"/>
  <c r="P78" i="334"/>
  <c r="N72" i="334"/>
  <c r="AB72" i="334"/>
  <c r="AC56" i="334" s="1"/>
  <c r="AA72" i="334"/>
  <c r="Q74" i="334"/>
  <c r="P74" i="334"/>
  <c r="N106" i="333"/>
  <c r="AB106" i="333"/>
  <c r="AC90" i="333" s="1"/>
  <c r="AA106" i="333"/>
  <c r="P208" i="333"/>
  <c r="Q208" i="333"/>
  <c r="R192" i="333" s="1"/>
  <c r="AB21" i="334"/>
  <c r="AC5" i="334" s="1"/>
  <c r="AA21" i="334"/>
  <c r="N21" i="334"/>
  <c r="Q142" i="334"/>
  <c r="P142" i="334"/>
  <c r="N6" i="333"/>
  <c r="N91" i="333"/>
  <c r="N125" i="333"/>
  <c r="N143" i="333"/>
  <c r="N178" i="333"/>
  <c r="N227" i="333"/>
  <c r="N231" i="333"/>
  <c r="N7" i="334"/>
  <c r="N26" i="334"/>
  <c r="N55" i="334"/>
  <c r="M38" i="334"/>
  <c r="N226" i="333"/>
  <c r="P39" i="334"/>
  <c r="N43" i="334"/>
  <c r="P56" i="334"/>
  <c r="N60" i="334"/>
  <c r="N76" i="334"/>
  <c r="N80" i="334"/>
  <c r="N91" i="334"/>
  <c r="N108" i="334"/>
  <c r="N125" i="334"/>
  <c r="AA38" i="333"/>
  <c r="N55" i="333"/>
  <c r="N72" i="333"/>
  <c r="N89" i="333"/>
  <c r="AB92" i="333"/>
  <c r="N123" i="333"/>
  <c r="AA174" i="333"/>
  <c r="AA208" i="333"/>
  <c r="N225" i="333"/>
  <c r="M89" i="334"/>
  <c r="M106" i="334"/>
  <c r="M123" i="334"/>
  <c r="M157" i="334"/>
  <c r="P5" i="333"/>
  <c r="AB38" i="333"/>
  <c r="AC22" i="333" s="1"/>
  <c r="P56" i="333"/>
  <c r="P73" i="333"/>
  <c r="P90" i="333"/>
  <c r="P124" i="333"/>
  <c r="AB174" i="333"/>
  <c r="AC158" i="333" s="1"/>
  <c r="N177" i="333"/>
  <c r="AA192" i="333"/>
  <c r="AB208" i="333"/>
  <c r="AC192" i="333" s="1"/>
  <c r="N211" i="333"/>
  <c r="N230" i="333"/>
  <c r="N6" i="334"/>
  <c r="N25" i="334"/>
  <c r="AA6" i="333"/>
  <c r="AA91" i="333"/>
  <c r="AA125" i="333"/>
  <c r="M140" i="333"/>
  <c r="N141" i="333"/>
  <c r="AA143" i="333"/>
  <c r="AA178" i="333"/>
  <c r="AA227" i="333"/>
  <c r="AA231" i="333"/>
  <c r="AA7" i="334"/>
  <c r="AA26" i="334"/>
  <c r="N42" i="334"/>
  <c r="AA56" i="334"/>
  <c r="N59" i="334"/>
  <c r="N75" i="334"/>
  <c r="N79" i="334"/>
  <c r="N83" i="334"/>
  <c r="P90" i="334"/>
  <c r="N94" i="334"/>
  <c r="P107" i="334"/>
  <c r="N111" i="334"/>
  <c r="P124" i="334"/>
  <c r="N143" i="334"/>
  <c r="P41" i="333"/>
  <c r="P109" i="333"/>
  <c r="P142" i="333"/>
  <c r="AA43" i="334"/>
  <c r="AB56" i="334"/>
  <c r="AA60" i="334"/>
  <c r="AA76" i="334"/>
  <c r="AA80" i="334"/>
  <c r="AA91" i="334"/>
  <c r="AA108" i="334"/>
  <c r="AA125" i="334"/>
  <c r="AA5" i="333"/>
  <c r="AA56" i="333"/>
  <c r="AA73" i="333"/>
  <c r="AA90" i="333"/>
  <c r="AA124" i="333"/>
  <c r="AA226" i="333"/>
  <c r="P5" i="334"/>
  <c r="N24" i="334"/>
  <c r="AA55" i="334"/>
  <c r="AB5" i="333"/>
  <c r="AB90" i="333"/>
  <c r="M157" i="333"/>
  <c r="AB226" i="333"/>
  <c r="AA230" i="333"/>
  <c r="AA6" i="334"/>
  <c r="AA25" i="334"/>
  <c r="AA90" i="334"/>
  <c r="AA107" i="334"/>
  <c r="AA124" i="334"/>
  <c r="AA55" i="333"/>
  <c r="AA72" i="333"/>
  <c r="AA89" i="333"/>
  <c r="P108" i="333"/>
  <c r="AA123" i="333"/>
  <c r="P127" i="333"/>
  <c r="P176" i="333"/>
  <c r="AA225" i="333"/>
  <c r="P229" i="333"/>
  <c r="AA59" i="334"/>
  <c r="AA75" i="334"/>
  <c r="AA79" i="334"/>
  <c r="AA83" i="334"/>
  <c r="AA94" i="334"/>
  <c r="AA111" i="334"/>
  <c r="AB124" i="334"/>
  <c r="AA143" i="334"/>
  <c r="P22" i="333"/>
  <c r="P39" i="333"/>
  <c r="P107" i="333"/>
  <c r="AA141" i="333"/>
  <c r="P158" i="333"/>
  <c r="P175" i="333"/>
  <c r="P209" i="333"/>
  <c r="P41" i="334"/>
  <c r="P58" i="334"/>
  <c r="Q42" i="334" l="1"/>
  <c r="P42" i="334"/>
  <c r="Q25" i="334"/>
  <c r="P25" i="334"/>
  <c r="Q72" i="333"/>
  <c r="R56" i="333" s="1"/>
  <c r="P72" i="333"/>
  <c r="Q226" i="333"/>
  <c r="P226" i="333"/>
  <c r="Q79" i="334"/>
  <c r="P79" i="334"/>
  <c r="Q143" i="334"/>
  <c r="P143" i="334"/>
  <c r="Q6" i="334"/>
  <c r="P6" i="334"/>
  <c r="Q55" i="333"/>
  <c r="R39" i="333" s="1"/>
  <c r="P55" i="333"/>
  <c r="AB38" i="334"/>
  <c r="AC22" i="334" s="1"/>
  <c r="AA38" i="334"/>
  <c r="N38" i="334"/>
  <c r="Q191" i="333"/>
  <c r="R175" i="333" s="1"/>
  <c r="P191" i="333"/>
  <c r="N157" i="333"/>
  <c r="AB157" i="333"/>
  <c r="AC141" i="333" s="1"/>
  <c r="AA157" i="333"/>
  <c r="Q230" i="333"/>
  <c r="P230" i="333"/>
  <c r="AB157" i="334"/>
  <c r="AC141" i="334" s="1"/>
  <c r="AA157" i="334"/>
  <c r="N157" i="334"/>
  <c r="Q55" i="334"/>
  <c r="R39" i="334" s="1"/>
  <c r="P55" i="334"/>
  <c r="D2" i="334"/>
  <c r="Q21" i="334"/>
  <c r="R5" i="334" s="1"/>
  <c r="P21" i="334"/>
  <c r="P72" i="334"/>
  <c r="Q72" i="334"/>
  <c r="R56" i="334" s="1"/>
  <c r="Q111" i="334"/>
  <c r="P111" i="334"/>
  <c r="Q211" i="333"/>
  <c r="P211" i="333"/>
  <c r="AB123" i="334"/>
  <c r="AC107" i="334" s="1"/>
  <c r="AA123" i="334"/>
  <c r="N123" i="334"/>
  <c r="Q125" i="334"/>
  <c r="P125" i="334"/>
  <c r="Q26" i="334"/>
  <c r="P26" i="334"/>
  <c r="Q242" i="333"/>
  <c r="R226" i="333" s="1"/>
  <c r="P242" i="333"/>
  <c r="AB106" i="334"/>
  <c r="AC90" i="334" s="1"/>
  <c r="AA106" i="334"/>
  <c r="N106" i="334"/>
  <c r="Q108" i="334"/>
  <c r="P108" i="334"/>
  <c r="Q7" i="334"/>
  <c r="P7" i="334"/>
  <c r="Q89" i="333"/>
  <c r="R73" i="333" s="1"/>
  <c r="P89" i="333"/>
  <c r="Q94" i="334"/>
  <c r="P94" i="334"/>
  <c r="AB89" i="334"/>
  <c r="AC73" i="334" s="1"/>
  <c r="AA89" i="334"/>
  <c r="N89" i="334"/>
  <c r="Q91" i="334"/>
  <c r="P91" i="334"/>
  <c r="Q231" i="333"/>
  <c r="P231" i="333"/>
  <c r="Q6" i="333"/>
  <c r="P6" i="333"/>
  <c r="Q24" i="334"/>
  <c r="P24" i="334"/>
  <c r="Q177" i="333"/>
  <c r="P177" i="333"/>
  <c r="Q225" i="333"/>
  <c r="R209" i="333" s="1"/>
  <c r="P225" i="333"/>
  <c r="Q80" i="334"/>
  <c r="P80" i="334"/>
  <c r="Q227" i="333"/>
  <c r="P227" i="333"/>
  <c r="P21" i="333"/>
  <c r="Q21" i="333"/>
  <c r="R5" i="333" s="1"/>
  <c r="D2" i="333"/>
  <c r="Q83" i="334"/>
  <c r="P83" i="334"/>
  <c r="Q141" i="333"/>
  <c r="P141" i="333"/>
  <c r="Q76" i="334"/>
  <c r="P76" i="334"/>
  <c r="Q178" i="333"/>
  <c r="P178" i="333"/>
  <c r="AA140" i="333"/>
  <c r="N140" i="333"/>
  <c r="AB140" i="333"/>
  <c r="AC124" i="333" s="1"/>
  <c r="Q143" i="333"/>
  <c r="P143" i="333"/>
  <c r="Q75" i="334"/>
  <c r="P75" i="334"/>
  <c r="Q123" i="333"/>
  <c r="R107" i="333" s="1"/>
  <c r="P123" i="333"/>
  <c r="Q125" i="333"/>
  <c r="P125" i="333"/>
  <c r="P106" i="333"/>
  <c r="Q106" i="333"/>
  <c r="R90" i="333" s="1"/>
  <c r="Q60" i="334"/>
  <c r="P60" i="334"/>
  <c r="P140" i="334"/>
  <c r="Q140" i="334"/>
  <c r="R124" i="334" s="1"/>
  <c r="Q59" i="334"/>
  <c r="P59" i="334"/>
  <c r="Q43" i="334"/>
  <c r="P43" i="334"/>
  <c r="Q91" i="333"/>
  <c r="P91" i="333"/>
  <c r="P157" i="333" l="1"/>
  <c r="Q157" i="333"/>
  <c r="R141" i="333" s="1"/>
  <c r="Q123" i="334"/>
  <c r="R107" i="334" s="1"/>
  <c r="P123" i="334"/>
  <c r="Q38" i="334"/>
  <c r="R22" i="334" s="1"/>
  <c r="P38" i="334"/>
  <c r="Q157" i="334"/>
  <c r="R141" i="334" s="1"/>
  <c r="P157" i="334"/>
  <c r="Q106" i="334"/>
  <c r="R90" i="334" s="1"/>
  <c r="P106" i="334"/>
  <c r="Q89" i="334"/>
  <c r="R73" i="334" s="1"/>
  <c r="P89" i="334"/>
  <c r="Q140" i="333"/>
  <c r="R124" i="333" s="1"/>
  <c r="P140" i="333"/>
  <c r="T157" i="331" l="1"/>
  <c r="S157" i="331"/>
  <c r="M157" i="331"/>
  <c r="AB157" i="331" s="1"/>
  <c r="AC141" i="331" s="1"/>
  <c r="L157" i="331"/>
  <c r="O157" i="331" s="1"/>
  <c r="J157" i="331"/>
  <c r="K157" i="331" s="1"/>
  <c r="I157" i="331"/>
  <c r="AA143" i="331"/>
  <c r="O143" i="331"/>
  <c r="M143" i="331"/>
  <c r="AB143" i="331" s="1"/>
  <c r="K143" i="331"/>
  <c r="G143" i="331"/>
  <c r="AB142" i="331"/>
  <c r="AA142" i="331"/>
  <c r="O142" i="331"/>
  <c r="M142" i="331"/>
  <c r="N142" i="331" s="1"/>
  <c r="K142" i="331"/>
  <c r="G142" i="331"/>
  <c r="AB141" i="331"/>
  <c r="AA141" i="331"/>
  <c r="O141" i="331"/>
  <c r="N141" i="331"/>
  <c r="P141" i="331" s="1"/>
  <c r="M141" i="331"/>
  <c r="K141" i="331"/>
  <c r="G141" i="331"/>
  <c r="T140" i="331"/>
  <c r="S140" i="331"/>
  <c r="O140" i="331"/>
  <c r="M140" i="331"/>
  <c r="N140" i="331" s="1"/>
  <c r="L140" i="331"/>
  <c r="J140" i="331"/>
  <c r="K140" i="331" s="1"/>
  <c r="I140" i="331"/>
  <c r="AB126" i="331"/>
  <c r="AA126" i="331"/>
  <c r="O126" i="331"/>
  <c r="N126" i="331"/>
  <c r="M126" i="331"/>
  <c r="K126" i="331"/>
  <c r="Q126" i="331" s="1"/>
  <c r="G126" i="331"/>
  <c r="O125" i="331"/>
  <c r="N125" i="331"/>
  <c r="Q125" i="331" s="1"/>
  <c r="M125" i="331"/>
  <c r="AB125" i="331" s="1"/>
  <c r="K125" i="331"/>
  <c r="G125" i="331"/>
  <c r="AB124" i="331"/>
  <c r="O124" i="331"/>
  <c r="N124" i="331"/>
  <c r="Q124" i="331" s="1"/>
  <c r="M124" i="331"/>
  <c r="AA124" i="331" s="1"/>
  <c r="K124" i="331"/>
  <c r="G124" i="331"/>
  <c r="T123" i="331"/>
  <c r="S123" i="331"/>
  <c r="M123" i="331"/>
  <c r="AB123" i="331" s="1"/>
  <c r="AC107" i="331" s="1"/>
  <c r="L123" i="331"/>
  <c r="O123" i="331" s="1"/>
  <c r="J123" i="331"/>
  <c r="K123" i="331" s="1"/>
  <c r="I123" i="331"/>
  <c r="AA110" i="331"/>
  <c r="O110" i="331"/>
  <c r="N110" i="331"/>
  <c r="Q110" i="331" s="1"/>
  <c r="M110" i="331"/>
  <c r="AB110" i="331" s="1"/>
  <c r="K110" i="331"/>
  <c r="G110" i="331"/>
  <c r="AB109" i="331"/>
  <c r="AA109" i="331"/>
  <c r="O109" i="331"/>
  <c r="N109" i="331"/>
  <c r="P109" i="331" s="1"/>
  <c r="M109" i="331"/>
  <c r="K109" i="331"/>
  <c r="Q109" i="331" s="1"/>
  <c r="G109" i="331"/>
  <c r="AA108" i="331"/>
  <c r="O108" i="331"/>
  <c r="N108" i="331"/>
  <c r="M108" i="331"/>
  <c r="AB108" i="331" s="1"/>
  <c r="K108" i="331"/>
  <c r="Q108" i="331" s="1"/>
  <c r="G108" i="331"/>
  <c r="AB107" i="331"/>
  <c r="Q107" i="331"/>
  <c r="O107" i="331"/>
  <c r="N107" i="331"/>
  <c r="P107" i="331" s="1"/>
  <c r="M107" i="331"/>
  <c r="AA107" i="331" s="1"/>
  <c r="K107" i="331"/>
  <c r="G107" i="331"/>
  <c r="T106" i="331"/>
  <c r="S106" i="331"/>
  <c r="O106" i="331"/>
  <c r="L106" i="331"/>
  <c r="J106" i="331"/>
  <c r="K106" i="331" s="1"/>
  <c r="I106" i="331"/>
  <c r="AA96" i="331"/>
  <c r="O96" i="331"/>
  <c r="N96" i="331"/>
  <c r="Q96" i="331" s="1"/>
  <c r="M96" i="331"/>
  <c r="AB96" i="331" s="1"/>
  <c r="K96" i="331"/>
  <c r="G96" i="331"/>
  <c r="AA95" i="331"/>
  <c r="O95" i="331"/>
  <c r="M95" i="331"/>
  <c r="AB95" i="331" s="1"/>
  <c r="K95" i="331"/>
  <c r="G95" i="331"/>
  <c r="AB94" i="331"/>
  <c r="AA94" i="331"/>
  <c r="O94" i="331"/>
  <c r="N94" i="331"/>
  <c r="Q94" i="331" s="1"/>
  <c r="M94" i="331"/>
  <c r="K94" i="331"/>
  <c r="G94" i="331"/>
  <c r="AB93" i="331"/>
  <c r="AA93" i="331"/>
  <c r="O93" i="331"/>
  <c r="N93" i="331"/>
  <c r="M93" i="331"/>
  <c r="K93" i="331"/>
  <c r="Q93" i="331" s="1"/>
  <c r="G93" i="331"/>
  <c r="AA92" i="331"/>
  <c r="O92" i="331"/>
  <c r="N92" i="331"/>
  <c r="Q92" i="331" s="1"/>
  <c r="M92" i="331"/>
  <c r="AB92" i="331" s="1"/>
  <c r="K92" i="331"/>
  <c r="G92" i="331"/>
  <c r="AA91" i="331"/>
  <c r="O91" i="331"/>
  <c r="M91" i="331"/>
  <c r="AB91" i="331" s="1"/>
  <c r="K91" i="331"/>
  <c r="G91" i="331"/>
  <c r="AB90" i="331"/>
  <c r="AA90" i="331"/>
  <c r="Q90" i="331"/>
  <c r="O90" i="331"/>
  <c r="N90" i="331"/>
  <c r="P90" i="331" s="1"/>
  <c r="M90" i="331"/>
  <c r="K90" i="331"/>
  <c r="G90" i="331"/>
  <c r="F1" i="331" s="1"/>
  <c r="F2" i="331" s="1"/>
  <c r="T89" i="331"/>
  <c r="S89" i="331"/>
  <c r="L89" i="331"/>
  <c r="O89" i="331" s="1"/>
  <c r="J89" i="331"/>
  <c r="K89" i="331" s="1"/>
  <c r="I89" i="331"/>
  <c r="AB84" i="331"/>
  <c r="AA84" i="331"/>
  <c r="O84" i="331"/>
  <c r="N84" i="331"/>
  <c r="P84" i="331" s="1"/>
  <c r="M84" i="331"/>
  <c r="K84" i="331"/>
  <c r="Q84" i="331" s="1"/>
  <c r="G84" i="331"/>
  <c r="AB83" i="331"/>
  <c r="AA83" i="331"/>
  <c r="O83" i="331"/>
  <c r="N83" i="331"/>
  <c r="M83" i="331"/>
  <c r="K83" i="331"/>
  <c r="Q83" i="331" s="1"/>
  <c r="G83" i="331"/>
  <c r="AA82" i="331"/>
  <c r="O82" i="331"/>
  <c r="N82" i="331"/>
  <c r="Q82" i="331" s="1"/>
  <c r="M82" i="331"/>
  <c r="AB82" i="331" s="1"/>
  <c r="K82" i="331"/>
  <c r="G82" i="331"/>
  <c r="AA81" i="331"/>
  <c r="O81" i="331"/>
  <c r="M81" i="331"/>
  <c r="AB81" i="331" s="1"/>
  <c r="K81" i="331"/>
  <c r="G81" i="331"/>
  <c r="AB80" i="331"/>
  <c r="AA80" i="331"/>
  <c r="O80" i="331"/>
  <c r="N80" i="331"/>
  <c r="P80" i="331" s="1"/>
  <c r="M80" i="331"/>
  <c r="K80" i="331"/>
  <c r="Q80" i="331" s="1"/>
  <c r="G80" i="331"/>
  <c r="AB79" i="331"/>
  <c r="AA79" i="331"/>
  <c r="O79" i="331"/>
  <c r="N79" i="331"/>
  <c r="M79" i="331"/>
  <c r="K79" i="331"/>
  <c r="Q79" i="331" s="1"/>
  <c r="G79" i="331"/>
  <c r="AA78" i="331"/>
  <c r="O78" i="331"/>
  <c r="N78" i="331"/>
  <c r="Q78" i="331" s="1"/>
  <c r="M78" i="331"/>
  <c r="AB78" i="331" s="1"/>
  <c r="K78" i="331"/>
  <c r="G78" i="331"/>
  <c r="AA77" i="331"/>
  <c r="O77" i="331"/>
  <c r="M77" i="331"/>
  <c r="AB77" i="331" s="1"/>
  <c r="K77" i="331"/>
  <c r="G77" i="331"/>
  <c r="AB76" i="331"/>
  <c r="AA76" i="331"/>
  <c r="O76" i="331"/>
  <c r="N76" i="331"/>
  <c r="P76" i="331" s="1"/>
  <c r="M76" i="331"/>
  <c r="K76" i="331"/>
  <c r="Q76" i="331" s="1"/>
  <c r="G76" i="331"/>
  <c r="AB75" i="331"/>
  <c r="AA75" i="331"/>
  <c r="O75" i="331"/>
  <c r="N75" i="331"/>
  <c r="M75" i="331"/>
  <c r="K75" i="331"/>
  <c r="Q75" i="331" s="1"/>
  <c r="G75" i="331"/>
  <c r="AA74" i="331"/>
  <c r="O74" i="331"/>
  <c r="N74" i="331"/>
  <c r="Q74" i="331" s="1"/>
  <c r="M74" i="331"/>
  <c r="AB74" i="331" s="1"/>
  <c r="K74" i="331"/>
  <c r="G74" i="331"/>
  <c r="AB73" i="331"/>
  <c r="O73" i="331"/>
  <c r="N73" i="331"/>
  <c r="Q73" i="331" s="1"/>
  <c r="M73" i="331"/>
  <c r="AA73" i="331" s="1"/>
  <c r="K73" i="331"/>
  <c r="G73" i="331"/>
  <c r="T72" i="331"/>
  <c r="S72" i="331"/>
  <c r="M72" i="331"/>
  <c r="AB72" i="331" s="1"/>
  <c r="AC56" i="331" s="1"/>
  <c r="L72" i="331"/>
  <c r="O72" i="331" s="1"/>
  <c r="J72" i="331"/>
  <c r="K72" i="331" s="1"/>
  <c r="I72" i="331"/>
  <c r="AA60" i="331"/>
  <c r="O60" i="331"/>
  <c r="M60" i="331"/>
  <c r="AB60" i="331" s="1"/>
  <c r="K60" i="331"/>
  <c r="G60" i="331"/>
  <c r="AB59" i="331"/>
  <c r="AA59" i="331"/>
  <c r="O59" i="331"/>
  <c r="M59" i="331"/>
  <c r="N59" i="331" s="1"/>
  <c r="K59" i="331"/>
  <c r="G59" i="331"/>
  <c r="AB58" i="331"/>
  <c r="AA58" i="331"/>
  <c r="O58" i="331"/>
  <c r="N58" i="331"/>
  <c r="M58" i="331"/>
  <c r="K58" i="331"/>
  <c r="Q58" i="331" s="1"/>
  <c r="G58" i="331"/>
  <c r="AA57" i="331"/>
  <c r="O57" i="331"/>
  <c r="N57" i="331"/>
  <c r="Q57" i="331" s="1"/>
  <c r="M57" i="331"/>
  <c r="AB57" i="331" s="1"/>
  <c r="K57" i="331"/>
  <c r="G57" i="331"/>
  <c r="AB56" i="331"/>
  <c r="O56" i="331"/>
  <c r="N56" i="331"/>
  <c r="Q56" i="331" s="1"/>
  <c r="M56" i="331"/>
  <c r="AA56" i="331" s="1"/>
  <c r="K56" i="331"/>
  <c r="G56" i="331"/>
  <c r="T55" i="331"/>
  <c r="S55" i="331"/>
  <c r="M55" i="331"/>
  <c r="AB55" i="331" s="1"/>
  <c r="AC39" i="331" s="1"/>
  <c r="L55" i="331"/>
  <c r="O55" i="331" s="1"/>
  <c r="J55" i="331"/>
  <c r="K55" i="331" s="1"/>
  <c r="I55" i="331"/>
  <c r="AA43" i="331"/>
  <c r="O43" i="331"/>
  <c r="M43" i="331"/>
  <c r="AB43" i="331" s="1"/>
  <c r="K43" i="331"/>
  <c r="G43" i="331"/>
  <c r="AB42" i="331"/>
  <c r="AA42" i="331"/>
  <c r="O42" i="331"/>
  <c r="M42" i="331"/>
  <c r="N42" i="331" s="1"/>
  <c r="K42" i="331"/>
  <c r="G42" i="331"/>
  <c r="AB41" i="331"/>
  <c r="AA41" i="331"/>
  <c r="O41" i="331"/>
  <c r="N41" i="331"/>
  <c r="M41" i="331"/>
  <c r="K41" i="331"/>
  <c r="Q41" i="331" s="1"/>
  <c r="G41" i="331"/>
  <c r="AA40" i="331"/>
  <c r="O40" i="331"/>
  <c r="N40" i="331"/>
  <c r="Q40" i="331" s="1"/>
  <c r="M40" i="331"/>
  <c r="AB40" i="331" s="1"/>
  <c r="K40" i="331"/>
  <c r="G40" i="331"/>
  <c r="AB39" i="331"/>
  <c r="O39" i="331"/>
  <c r="N39" i="331"/>
  <c r="Q39" i="331" s="1"/>
  <c r="M39" i="331"/>
  <c r="AA39" i="331" s="1"/>
  <c r="K39" i="331"/>
  <c r="G39" i="331"/>
  <c r="T38" i="331"/>
  <c r="S38" i="331"/>
  <c r="L38" i="331"/>
  <c r="O38" i="331" s="1"/>
  <c r="J38" i="331"/>
  <c r="K38" i="331" s="1"/>
  <c r="I38" i="331"/>
  <c r="AQ29" i="331"/>
  <c r="O29" i="331"/>
  <c r="M29" i="331"/>
  <c r="AB29" i="331" s="1"/>
  <c r="K29" i="331"/>
  <c r="G29" i="331"/>
  <c r="AB28" i="331"/>
  <c r="O28" i="331"/>
  <c r="M28" i="331"/>
  <c r="AA28" i="331" s="1"/>
  <c r="K28" i="331"/>
  <c r="G28" i="331"/>
  <c r="O27" i="331"/>
  <c r="M27" i="331"/>
  <c r="N27" i="331" s="1"/>
  <c r="K27" i="331"/>
  <c r="G27" i="331"/>
  <c r="O26" i="331"/>
  <c r="M26" i="331"/>
  <c r="AB26" i="331" s="1"/>
  <c r="K26" i="331"/>
  <c r="G26" i="331"/>
  <c r="O25" i="331"/>
  <c r="M25" i="331"/>
  <c r="AB25" i="331" s="1"/>
  <c r="K25" i="331"/>
  <c r="G25" i="331"/>
  <c r="AB24" i="331"/>
  <c r="O24" i="331"/>
  <c r="M24" i="331"/>
  <c r="AA24" i="331" s="1"/>
  <c r="K24" i="331"/>
  <c r="G24" i="331"/>
  <c r="O23" i="331"/>
  <c r="M23" i="331"/>
  <c r="N23" i="331" s="1"/>
  <c r="K23" i="331"/>
  <c r="G23" i="331"/>
  <c r="AB22" i="331"/>
  <c r="O22" i="331"/>
  <c r="N22" i="331"/>
  <c r="M22" i="331"/>
  <c r="AA22" i="331" s="1"/>
  <c r="K22" i="331"/>
  <c r="Q22" i="331" s="1"/>
  <c r="G22" i="331"/>
  <c r="T21" i="331"/>
  <c r="S21" i="331"/>
  <c r="L21" i="331"/>
  <c r="O21" i="331" s="1"/>
  <c r="K21" i="331"/>
  <c r="J21" i="331"/>
  <c r="I21" i="331"/>
  <c r="O8" i="331"/>
  <c r="M8" i="331"/>
  <c r="AB8" i="331" s="1"/>
  <c r="K8" i="331"/>
  <c r="G8" i="331"/>
  <c r="O7" i="331"/>
  <c r="M7" i="331"/>
  <c r="AA7" i="331" s="1"/>
  <c r="K7" i="331"/>
  <c r="G7" i="331"/>
  <c r="AB6" i="331"/>
  <c r="O6" i="331"/>
  <c r="M6" i="331"/>
  <c r="AA6" i="331" s="1"/>
  <c r="K6" i="331"/>
  <c r="G6" i="331"/>
  <c r="AB5" i="331"/>
  <c r="O5" i="331"/>
  <c r="M5" i="331"/>
  <c r="M21" i="331" s="1"/>
  <c r="K5" i="331"/>
  <c r="G5" i="331"/>
  <c r="H2" i="331"/>
  <c r="H1" i="331"/>
  <c r="D1" i="331"/>
  <c r="T225" i="330"/>
  <c r="S225" i="330"/>
  <c r="L225" i="330"/>
  <c r="O225" i="330" s="1"/>
  <c r="K225" i="330"/>
  <c r="J225" i="330"/>
  <c r="I225" i="330"/>
  <c r="AB214" i="330"/>
  <c r="O214" i="330"/>
  <c r="M214" i="330"/>
  <c r="AA214" i="330" s="1"/>
  <c r="K214" i="330"/>
  <c r="G214" i="330"/>
  <c r="AB213" i="330"/>
  <c r="AA213" i="330"/>
  <c r="O213" i="330"/>
  <c r="M213" i="330"/>
  <c r="N213" i="330" s="1"/>
  <c r="K213" i="330"/>
  <c r="G213" i="330"/>
  <c r="O212" i="330"/>
  <c r="M212" i="330"/>
  <c r="N212" i="330" s="1"/>
  <c r="K212" i="330"/>
  <c r="G212" i="330"/>
  <c r="O211" i="330"/>
  <c r="M211" i="330"/>
  <c r="AB211" i="330" s="1"/>
  <c r="K211" i="330"/>
  <c r="G211" i="330"/>
  <c r="AB210" i="330"/>
  <c r="O210" i="330"/>
  <c r="M210" i="330"/>
  <c r="AA210" i="330" s="1"/>
  <c r="K210" i="330"/>
  <c r="G210" i="330"/>
  <c r="AB209" i="330"/>
  <c r="AA209" i="330"/>
  <c r="O209" i="330"/>
  <c r="M209" i="330"/>
  <c r="N209" i="330" s="1"/>
  <c r="K209" i="330"/>
  <c r="G209" i="330"/>
  <c r="T208" i="330"/>
  <c r="S208" i="330"/>
  <c r="L208" i="330"/>
  <c r="O208" i="330" s="1"/>
  <c r="K208" i="330"/>
  <c r="J208" i="330"/>
  <c r="I208" i="330"/>
  <c r="AB194" i="330"/>
  <c r="AA194" i="330"/>
  <c r="O194" i="330"/>
  <c r="M194" i="330"/>
  <c r="N194" i="330" s="1"/>
  <c r="K194" i="330"/>
  <c r="G194" i="330"/>
  <c r="AB193" i="330"/>
  <c r="O193" i="330"/>
  <c r="M193" i="330"/>
  <c r="N193" i="330" s="1"/>
  <c r="K193" i="330"/>
  <c r="G193" i="330"/>
  <c r="O192" i="330"/>
  <c r="N192" i="330"/>
  <c r="Q192" i="330" s="1"/>
  <c r="M192" i="330"/>
  <c r="M208" i="330" s="1"/>
  <c r="K192" i="330"/>
  <c r="G192" i="330"/>
  <c r="T191" i="330"/>
  <c r="S191" i="330"/>
  <c r="L191" i="330"/>
  <c r="O191" i="330" s="1"/>
  <c r="K191" i="330"/>
  <c r="J191" i="330"/>
  <c r="I191" i="330"/>
  <c r="O176" i="330"/>
  <c r="M176" i="330"/>
  <c r="M191" i="330" s="1"/>
  <c r="K176" i="330"/>
  <c r="G176" i="330"/>
  <c r="O175" i="330"/>
  <c r="M175" i="330"/>
  <c r="AB175" i="330" s="1"/>
  <c r="K175" i="330"/>
  <c r="G175" i="330"/>
  <c r="T174" i="330"/>
  <c r="S174" i="330"/>
  <c r="L174" i="330"/>
  <c r="O174" i="330" s="1"/>
  <c r="J174" i="330"/>
  <c r="K174" i="330" s="1"/>
  <c r="I174" i="330"/>
  <c r="AB161" i="330"/>
  <c r="O161" i="330"/>
  <c r="M161" i="330"/>
  <c r="AA161" i="330" s="1"/>
  <c r="K161" i="330"/>
  <c r="G161" i="330"/>
  <c r="AB160" i="330"/>
  <c r="AA160" i="330"/>
  <c r="Q160" i="330"/>
  <c r="P160" i="330"/>
  <c r="O160" i="330"/>
  <c r="N160" i="330"/>
  <c r="M160" i="330"/>
  <c r="K160" i="330"/>
  <c r="G160" i="330"/>
  <c r="O159" i="330"/>
  <c r="M159" i="330"/>
  <c r="N159" i="330" s="1"/>
  <c r="K159" i="330"/>
  <c r="G159" i="330"/>
  <c r="O158" i="330"/>
  <c r="N158" i="330"/>
  <c r="Q158" i="330" s="1"/>
  <c r="M158" i="330"/>
  <c r="AB158" i="330" s="1"/>
  <c r="K158" i="330"/>
  <c r="G158" i="330"/>
  <c r="T157" i="330"/>
  <c r="S157" i="330"/>
  <c r="L157" i="330"/>
  <c r="O157" i="330" s="1"/>
  <c r="K157" i="330"/>
  <c r="J157" i="330"/>
  <c r="I157" i="330"/>
  <c r="O141" i="330"/>
  <c r="N141" i="330"/>
  <c r="Q141" i="330" s="1"/>
  <c r="M141" i="330"/>
  <c r="M157" i="330" s="1"/>
  <c r="K141" i="330"/>
  <c r="G141" i="330"/>
  <c r="T140" i="330"/>
  <c r="S140" i="330"/>
  <c r="L140" i="330"/>
  <c r="O140" i="330" s="1"/>
  <c r="K140" i="330"/>
  <c r="J140" i="330"/>
  <c r="I140" i="330"/>
  <c r="AA127" i="330"/>
  <c r="O127" i="330"/>
  <c r="M127" i="330"/>
  <c r="AB127" i="330" s="1"/>
  <c r="K127" i="330"/>
  <c r="G127" i="330"/>
  <c r="AB126" i="330"/>
  <c r="O126" i="330"/>
  <c r="M126" i="330"/>
  <c r="AA126" i="330" s="1"/>
  <c r="K126" i="330"/>
  <c r="G126" i="330"/>
  <c r="AB125" i="330"/>
  <c r="AA125" i="330"/>
  <c r="P125" i="330"/>
  <c r="O125" i="330"/>
  <c r="N125" i="330"/>
  <c r="M125" i="330"/>
  <c r="K125" i="330"/>
  <c r="Q125" i="330" s="1"/>
  <c r="G125" i="330"/>
  <c r="P124" i="330"/>
  <c r="O124" i="330"/>
  <c r="N124" i="330"/>
  <c r="Q124" i="330" s="1"/>
  <c r="M124" i="330"/>
  <c r="M140" i="330" s="1"/>
  <c r="K124" i="330"/>
  <c r="G124" i="330"/>
  <c r="T123" i="330"/>
  <c r="S123" i="330"/>
  <c r="O123" i="330"/>
  <c r="L123" i="330"/>
  <c r="J123" i="330"/>
  <c r="K123" i="330" s="1"/>
  <c r="I123" i="330"/>
  <c r="O110" i="330"/>
  <c r="M110" i="330"/>
  <c r="N110" i="330" s="1"/>
  <c r="K110" i="330"/>
  <c r="G110" i="330"/>
  <c r="AA109" i="330"/>
  <c r="O109" i="330"/>
  <c r="M109" i="330"/>
  <c r="AB109" i="330" s="1"/>
  <c r="K109" i="330"/>
  <c r="G109" i="330"/>
  <c r="AB108" i="330"/>
  <c r="O108" i="330"/>
  <c r="M108" i="330"/>
  <c r="M123" i="330" s="1"/>
  <c r="K108" i="330"/>
  <c r="G108" i="330"/>
  <c r="AB107" i="330"/>
  <c r="AA107" i="330"/>
  <c r="O107" i="330"/>
  <c r="N107" i="330"/>
  <c r="Q107" i="330" s="1"/>
  <c r="M107" i="330"/>
  <c r="K107" i="330"/>
  <c r="G107" i="330"/>
  <c r="T106" i="330"/>
  <c r="S106" i="330"/>
  <c r="O106" i="330"/>
  <c r="L106" i="330"/>
  <c r="K106" i="330"/>
  <c r="J106" i="330"/>
  <c r="I106" i="330"/>
  <c r="AB92" i="330"/>
  <c r="AA92" i="330"/>
  <c r="P92" i="330"/>
  <c r="O92" i="330"/>
  <c r="N92" i="330"/>
  <c r="M92" i="330"/>
  <c r="K92" i="330"/>
  <c r="Q92" i="330" s="1"/>
  <c r="G92" i="330"/>
  <c r="O91" i="330"/>
  <c r="M91" i="330"/>
  <c r="N91" i="330" s="1"/>
  <c r="K91" i="330"/>
  <c r="G91" i="330"/>
  <c r="O90" i="330"/>
  <c r="M90" i="330"/>
  <c r="N90" i="330" s="1"/>
  <c r="K90" i="330"/>
  <c r="G90" i="330"/>
  <c r="T89" i="330"/>
  <c r="S89" i="330"/>
  <c r="L89" i="330"/>
  <c r="O89" i="330" s="1"/>
  <c r="K89" i="330"/>
  <c r="J89" i="330"/>
  <c r="I89" i="330"/>
  <c r="AA75" i="330"/>
  <c r="P75" i="330"/>
  <c r="O75" i="330"/>
  <c r="N75" i="330"/>
  <c r="Q75" i="330" s="1"/>
  <c r="M75" i="330"/>
  <c r="AB75" i="330" s="1"/>
  <c r="K75" i="330"/>
  <c r="G75" i="330"/>
  <c r="AB74" i="330"/>
  <c r="O74" i="330"/>
  <c r="M74" i="330"/>
  <c r="M89" i="330" s="1"/>
  <c r="K74" i="330"/>
  <c r="G74" i="330"/>
  <c r="AB73" i="330"/>
  <c r="AA73" i="330"/>
  <c r="O73" i="330"/>
  <c r="N73" i="330"/>
  <c r="Q73" i="330" s="1"/>
  <c r="M73" i="330"/>
  <c r="K73" i="330"/>
  <c r="G73" i="330"/>
  <c r="T72" i="330"/>
  <c r="S72" i="330"/>
  <c r="M72" i="330"/>
  <c r="N72" i="330" s="1"/>
  <c r="L72" i="330"/>
  <c r="O72" i="330" s="1"/>
  <c r="K72" i="330"/>
  <c r="J72" i="330"/>
  <c r="I72" i="330"/>
  <c r="AB56" i="330"/>
  <c r="AA56" i="330"/>
  <c r="O56" i="330"/>
  <c r="N56" i="330"/>
  <c r="Q56" i="330" s="1"/>
  <c r="M56" i="330"/>
  <c r="K56" i="330"/>
  <c r="G56" i="330"/>
  <c r="T55" i="330"/>
  <c r="S55" i="330"/>
  <c r="M55" i="330"/>
  <c r="N55" i="330" s="1"/>
  <c r="L55" i="330"/>
  <c r="O55" i="330" s="1"/>
  <c r="K55" i="330"/>
  <c r="J55" i="330"/>
  <c r="I55" i="330"/>
  <c r="AB39" i="330"/>
  <c r="O39" i="330"/>
  <c r="N39" i="330"/>
  <c r="Q39" i="330" s="1"/>
  <c r="M39" i="330"/>
  <c r="AA39" i="330" s="1"/>
  <c r="K39" i="330"/>
  <c r="G39" i="330"/>
  <c r="T38" i="330"/>
  <c r="S38" i="330"/>
  <c r="L38" i="330"/>
  <c r="O38" i="330" s="1"/>
  <c r="K38" i="330"/>
  <c r="J38" i="330"/>
  <c r="I38" i="330"/>
  <c r="AA24" i="330"/>
  <c r="P24" i="330"/>
  <c r="O24" i="330"/>
  <c r="N24" i="330"/>
  <c r="M24" i="330"/>
  <c r="AB24" i="330" s="1"/>
  <c r="K24" i="330"/>
  <c r="Q24" i="330" s="1"/>
  <c r="G24" i="330"/>
  <c r="O23" i="330"/>
  <c r="M23" i="330"/>
  <c r="N23" i="330" s="1"/>
  <c r="K23" i="330"/>
  <c r="G23" i="330"/>
  <c r="AB22" i="330"/>
  <c r="AA22" i="330"/>
  <c r="O22" i="330"/>
  <c r="N22" i="330"/>
  <c r="Q22" i="330" s="1"/>
  <c r="M22" i="330"/>
  <c r="K22" i="330"/>
  <c r="G22" i="330"/>
  <c r="T21" i="330"/>
  <c r="S21" i="330"/>
  <c r="O21" i="330"/>
  <c r="L21" i="330"/>
  <c r="K21" i="330"/>
  <c r="J21" i="330"/>
  <c r="I21" i="330"/>
  <c r="AA8" i="330"/>
  <c r="P8" i="330"/>
  <c r="O8" i="330"/>
  <c r="N8" i="330"/>
  <c r="Q8" i="330" s="1"/>
  <c r="M8" i="330"/>
  <c r="AB8" i="330" s="1"/>
  <c r="K8" i="330"/>
  <c r="G8" i="330"/>
  <c r="AB7" i="330"/>
  <c r="O7" i="330"/>
  <c r="M7" i="330"/>
  <c r="M21" i="330" s="1"/>
  <c r="K7" i="330"/>
  <c r="G7" i="330"/>
  <c r="AA6" i="330"/>
  <c r="P6" i="330"/>
  <c r="O6" i="330"/>
  <c r="N6" i="330"/>
  <c r="M6" i="330"/>
  <c r="AB6" i="330" s="1"/>
  <c r="K6" i="330"/>
  <c r="Q6" i="330" s="1"/>
  <c r="G6" i="330"/>
  <c r="AB5" i="330"/>
  <c r="AA5" i="330"/>
  <c r="Q5" i="330"/>
  <c r="O5" i="330"/>
  <c r="N5" i="330"/>
  <c r="P5" i="330" s="1"/>
  <c r="M5" i="330"/>
  <c r="K5" i="330"/>
  <c r="G5" i="330"/>
  <c r="F1" i="330" s="1"/>
  <c r="H2" i="330"/>
  <c r="H1" i="330"/>
  <c r="D1" i="330"/>
  <c r="X29" i="329"/>
  <c r="W29" i="329"/>
  <c r="V29" i="329"/>
  <c r="T29" i="329"/>
  <c r="S29" i="329"/>
  <c r="P29" i="329"/>
  <c r="M8" i="329" s="1"/>
  <c r="O29" i="329"/>
  <c r="N29" i="329"/>
  <c r="K8" i="329" s="1"/>
  <c r="M29" i="329"/>
  <c r="K29" i="329"/>
  <c r="J29" i="329"/>
  <c r="H29" i="329"/>
  <c r="D29" i="329"/>
  <c r="N15" i="329"/>
  <c r="I8" i="329" s="1"/>
  <c r="L15" i="329"/>
  <c r="K15" i="329"/>
  <c r="I15" i="329"/>
  <c r="H15" i="329"/>
  <c r="G15" i="329"/>
  <c r="F15" i="329"/>
  <c r="E15" i="329"/>
  <c r="D15" i="329"/>
  <c r="E8" i="329" s="1"/>
  <c r="G8" i="329"/>
  <c r="F8" i="329"/>
  <c r="M7" i="329"/>
  <c r="K7" i="329"/>
  <c r="I7" i="329"/>
  <c r="G7" i="329"/>
  <c r="F7" i="329"/>
  <c r="E7" i="329"/>
  <c r="M6" i="329"/>
  <c r="K6" i="329"/>
  <c r="I6" i="329"/>
  <c r="G6" i="329"/>
  <c r="F6" i="329"/>
  <c r="E6" i="329"/>
  <c r="F3" i="329"/>
  <c r="AB140" i="330" l="1"/>
  <c r="AC124" i="330" s="1"/>
  <c r="AA140" i="330"/>
  <c r="N140" i="330"/>
  <c r="Q212" i="330"/>
  <c r="P212" i="330"/>
  <c r="AB21" i="331"/>
  <c r="AC5" i="331" s="1"/>
  <c r="AA21" i="331"/>
  <c r="N21" i="331"/>
  <c r="AB191" i="330"/>
  <c r="AC175" i="330" s="1"/>
  <c r="AA191" i="330"/>
  <c r="N191" i="330"/>
  <c r="Q42" i="331"/>
  <c r="P42" i="331"/>
  <c r="Q59" i="331"/>
  <c r="P59" i="331"/>
  <c r="Q55" i="330"/>
  <c r="R39" i="330" s="1"/>
  <c r="P55" i="330"/>
  <c r="Q91" i="330"/>
  <c r="P91" i="330"/>
  <c r="Q110" i="330"/>
  <c r="P110" i="330"/>
  <c r="P72" i="330"/>
  <c r="Q72" i="330"/>
  <c r="R56" i="330" s="1"/>
  <c r="AB89" i="330"/>
  <c r="AC73" i="330" s="1"/>
  <c r="AA89" i="330"/>
  <c r="N89" i="330"/>
  <c r="AA123" i="330"/>
  <c r="AB123" i="330"/>
  <c r="AC107" i="330" s="1"/>
  <c r="N123" i="330"/>
  <c r="Q193" i="330"/>
  <c r="P193" i="330"/>
  <c r="Q213" i="330"/>
  <c r="P213" i="330"/>
  <c r="I3" i="329"/>
  <c r="F2" i="330"/>
  <c r="AB157" i="330"/>
  <c r="AC141" i="330" s="1"/>
  <c r="AA157" i="330"/>
  <c r="N157" i="330"/>
  <c r="Q23" i="331"/>
  <c r="P23" i="331"/>
  <c r="Q140" i="331"/>
  <c r="R124" i="331" s="1"/>
  <c r="P140" i="331"/>
  <c r="Q23" i="330"/>
  <c r="P23" i="330"/>
  <c r="P194" i="330"/>
  <c r="Q194" i="330"/>
  <c r="Q209" i="330"/>
  <c r="P209" i="330"/>
  <c r="Q142" i="331"/>
  <c r="P142" i="331"/>
  <c r="Q90" i="330"/>
  <c r="P90" i="330"/>
  <c r="Q159" i="330"/>
  <c r="P159" i="330"/>
  <c r="AB21" i="330"/>
  <c r="AC5" i="330" s="1"/>
  <c r="AA21" i="330"/>
  <c r="N21" i="330"/>
  <c r="N208" i="330"/>
  <c r="AB208" i="330"/>
  <c r="AC192" i="330" s="1"/>
  <c r="AA208" i="330"/>
  <c r="Q27" i="331"/>
  <c r="P27" i="331"/>
  <c r="AA55" i="330"/>
  <c r="AA72" i="330"/>
  <c r="M106" i="331"/>
  <c r="Q141" i="331"/>
  <c r="P22" i="330"/>
  <c r="AB55" i="330"/>
  <c r="AC39" i="330" s="1"/>
  <c r="AB72" i="330"/>
  <c r="AC56" i="330" s="1"/>
  <c r="N109" i="330"/>
  <c r="AA124" i="330"/>
  <c r="N127" i="330"/>
  <c r="P141" i="330"/>
  <c r="P158" i="330"/>
  <c r="N176" i="330"/>
  <c r="P192" i="330"/>
  <c r="N211" i="330"/>
  <c r="AA5" i="331"/>
  <c r="N8" i="331"/>
  <c r="P22" i="331"/>
  <c r="N26" i="331"/>
  <c r="P41" i="331"/>
  <c r="P58" i="331"/>
  <c r="P75" i="331"/>
  <c r="P79" i="331"/>
  <c r="P83" i="331"/>
  <c r="P93" i="331"/>
  <c r="P108" i="331"/>
  <c r="P126" i="331"/>
  <c r="AB7" i="331"/>
  <c r="AA23" i="330"/>
  <c r="AA91" i="330"/>
  <c r="AA110" i="330"/>
  <c r="AB124" i="330"/>
  <c r="AA159" i="330"/>
  <c r="M174" i="330"/>
  <c r="N175" i="330"/>
  <c r="AA193" i="330"/>
  <c r="AA212" i="330"/>
  <c r="M225" i="330"/>
  <c r="AA23" i="331"/>
  <c r="AA27" i="331"/>
  <c r="AB91" i="330"/>
  <c r="AB110" i="330"/>
  <c r="AB23" i="331"/>
  <c r="N7" i="330"/>
  <c r="N74" i="330"/>
  <c r="AA90" i="330"/>
  <c r="N108" i="330"/>
  <c r="N126" i="330"/>
  <c r="AA141" i="330"/>
  <c r="AA158" i="330"/>
  <c r="N161" i="330"/>
  <c r="AA192" i="330"/>
  <c r="N210" i="330"/>
  <c r="N214" i="330"/>
  <c r="N7" i="331"/>
  <c r="N25" i="331"/>
  <c r="N29" i="331"/>
  <c r="P40" i="331"/>
  <c r="N55" i="331"/>
  <c r="P57" i="331"/>
  <c r="N72" i="331"/>
  <c r="P74" i="331"/>
  <c r="P78" i="331"/>
  <c r="P82" i="331"/>
  <c r="P92" i="331"/>
  <c r="P96" i="331"/>
  <c r="N123" i="331"/>
  <c r="P125" i="331"/>
  <c r="AA140" i="331"/>
  <c r="N157" i="331"/>
  <c r="AB23" i="330"/>
  <c r="AB212" i="330"/>
  <c r="M38" i="330"/>
  <c r="AB90" i="330"/>
  <c r="M106" i="330"/>
  <c r="AB141" i="330"/>
  <c r="AA176" i="330"/>
  <c r="AB192" i="330"/>
  <c r="AA211" i="330"/>
  <c r="AA8" i="331"/>
  <c r="AA26" i="331"/>
  <c r="P39" i="331"/>
  <c r="N43" i="331"/>
  <c r="P56" i="331"/>
  <c r="N60" i="331"/>
  <c r="P73" i="331"/>
  <c r="N77" i="331"/>
  <c r="N81" i="331"/>
  <c r="N91" i="331"/>
  <c r="N95" i="331"/>
  <c r="P124" i="331"/>
  <c r="AB140" i="331"/>
  <c r="AC124" i="331" s="1"/>
  <c r="N143" i="331"/>
  <c r="M38" i="331"/>
  <c r="AB176" i="330"/>
  <c r="M89" i="331"/>
  <c r="AA125" i="331"/>
  <c r="AB27" i="331"/>
  <c r="P39" i="330"/>
  <c r="P56" i="330"/>
  <c r="P73" i="330"/>
  <c r="P107" i="330"/>
  <c r="AA175" i="330"/>
  <c r="N6" i="331"/>
  <c r="N24" i="331"/>
  <c r="N28" i="331"/>
  <c r="P110" i="331"/>
  <c r="AB159" i="330"/>
  <c r="AA7" i="330"/>
  <c r="AA74" i="330"/>
  <c r="AA108" i="330"/>
  <c r="N5" i="331"/>
  <c r="AA25" i="331"/>
  <c r="AA29" i="331"/>
  <c r="AA55" i="331"/>
  <c r="AA72" i="331"/>
  <c r="P94" i="331"/>
  <c r="AA123" i="331"/>
  <c r="AA157" i="331"/>
  <c r="P28" i="331" l="1"/>
  <c r="Q28" i="331"/>
  <c r="AB38" i="331"/>
  <c r="AC22" i="331" s="1"/>
  <c r="AA38" i="331"/>
  <c r="N38" i="331"/>
  <c r="Q157" i="331"/>
  <c r="R141" i="331" s="1"/>
  <c r="P157" i="331"/>
  <c r="AB174" i="330"/>
  <c r="AC158" i="330" s="1"/>
  <c r="N174" i="330"/>
  <c r="AA174" i="330"/>
  <c r="P127" i="330"/>
  <c r="Q127" i="330"/>
  <c r="Q143" i="331"/>
  <c r="P143" i="331"/>
  <c r="Q29" i="331"/>
  <c r="P29" i="331"/>
  <c r="P6" i="331"/>
  <c r="Q6" i="331"/>
  <c r="Q25" i="331"/>
  <c r="P25" i="331"/>
  <c r="Q7" i="330"/>
  <c r="P7" i="330"/>
  <c r="P109" i="330"/>
  <c r="Q109" i="330"/>
  <c r="Q208" i="330"/>
  <c r="R192" i="330" s="1"/>
  <c r="P208" i="330"/>
  <c r="Q123" i="331"/>
  <c r="R107" i="331" s="1"/>
  <c r="P123" i="331"/>
  <c r="Q7" i="331"/>
  <c r="P7" i="331"/>
  <c r="P26" i="331"/>
  <c r="Q26" i="331"/>
  <c r="Q21" i="330"/>
  <c r="R5" i="330" s="1"/>
  <c r="P21" i="330"/>
  <c r="D2" i="330"/>
  <c r="Q95" i="331"/>
  <c r="P95" i="331"/>
  <c r="Q214" i="330"/>
  <c r="P214" i="330"/>
  <c r="Q21" i="331"/>
  <c r="R5" i="331" s="1"/>
  <c r="P21" i="331"/>
  <c r="Q91" i="331"/>
  <c r="P91" i="331"/>
  <c r="Q210" i="330"/>
  <c r="P210" i="330"/>
  <c r="Q8" i="331"/>
  <c r="P8" i="331"/>
  <c r="P24" i="331"/>
  <c r="Q24" i="331"/>
  <c r="Q5" i="331"/>
  <c r="P5" i="331"/>
  <c r="Q81" i="331"/>
  <c r="P81" i="331"/>
  <c r="Q77" i="331"/>
  <c r="P77" i="331"/>
  <c r="N106" i="330"/>
  <c r="AB106" i="330"/>
  <c r="AC90" i="330" s="1"/>
  <c r="AA106" i="330"/>
  <c r="Q161" i="330"/>
  <c r="P161" i="330"/>
  <c r="P211" i="330"/>
  <c r="Q211" i="330"/>
  <c r="AB106" i="331"/>
  <c r="AC90" i="331" s="1"/>
  <c r="AA106" i="331"/>
  <c r="N106" i="331"/>
  <c r="P123" i="330"/>
  <c r="Q123" i="330"/>
  <c r="R107" i="330" s="1"/>
  <c r="Q191" i="330"/>
  <c r="R175" i="330" s="1"/>
  <c r="P191" i="330"/>
  <c r="AB225" i="330"/>
  <c r="AC209" i="330" s="1"/>
  <c r="N225" i="330"/>
  <c r="AA225" i="330"/>
  <c r="Q60" i="331"/>
  <c r="P60" i="331"/>
  <c r="N38" i="330"/>
  <c r="AB38" i="330"/>
  <c r="AC22" i="330" s="1"/>
  <c r="AA38" i="330"/>
  <c r="Q72" i="331"/>
  <c r="R56" i="331" s="1"/>
  <c r="P72" i="331"/>
  <c r="P176" i="330"/>
  <c r="Q176" i="330"/>
  <c r="Q140" i="330"/>
  <c r="R124" i="330" s="1"/>
  <c r="P140" i="330"/>
  <c r="N89" i="331"/>
  <c r="AB89" i="331"/>
  <c r="AC73" i="331" s="1"/>
  <c r="AA89" i="331"/>
  <c r="Q126" i="330"/>
  <c r="P126" i="330"/>
  <c r="Q157" i="330"/>
  <c r="R141" i="330" s="1"/>
  <c r="P157" i="330"/>
  <c r="Q89" i="330"/>
  <c r="R73" i="330" s="1"/>
  <c r="P89" i="330"/>
  <c r="Q74" i="330"/>
  <c r="P74" i="330"/>
  <c r="Q43" i="331"/>
  <c r="P43" i="331"/>
  <c r="Q55" i="331"/>
  <c r="R39" i="331" s="1"/>
  <c r="P55" i="331"/>
  <c r="Q108" i="330"/>
  <c r="P108" i="330"/>
  <c r="Q175" i="330"/>
  <c r="P175" i="330"/>
  <c r="Q225" i="330" l="1"/>
  <c r="R209" i="330" s="1"/>
  <c r="P225" i="330"/>
  <c r="P106" i="330"/>
  <c r="Q106" i="330"/>
  <c r="R90" i="330" s="1"/>
  <c r="Q174" i="330"/>
  <c r="R158" i="330" s="1"/>
  <c r="P174" i="330"/>
  <c r="Q106" i="331"/>
  <c r="R90" i="331" s="1"/>
  <c r="P106" i="331"/>
  <c r="D2" i="331"/>
  <c r="Q38" i="331"/>
  <c r="R22" i="331" s="1"/>
  <c r="P38" i="331"/>
  <c r="Q38" i="330"/>
  <c r="R22" i="330" s="1"/>
  <c r="P38" i="330"/>
  <c r="Q89" i="331"/>
  <c r="R73" i="331" s="1"/>
  <c r="P89" i="331"/>
  <c r="T157" i="328" l="1"/>
  <c r="S157" i="328"/>
  <c r="L157" i="328"/>
  <c r="O157" i="328" s="1"/>
  <c r="J157" i="328"/>
  <c r="K157" i="328" s="1"/>
  <c r="I157" i="328"/>
  <c r="AA143" i="328"/>
  <c r="O143" i="328"/>
  <c r="M143" i="328"/>
  <c r="AB143" i="328" s="1"/>
  <c r="K143" i="328"/>
  <c r="G143" i="328"/>
  <c r="AA142" i="328"/>
  <c r="O142" i="328"/>
  <c r="M142" i="328"/>
  <c r="N142" i="328" s="1"/>
  <c r="K142" i="328"/>
  <c r="G142" i="328"/>
  <c r="AB141" i="328"/>
  <c r="AA141" i="328"/>
  <c r="Q141" i="328"/>
  <c r="O141" i="328"/>
  <c r="N141" i="328"/>
  <c r="P141" i="328" s="1"/>
  <c r="M141" i="328"/>
  <c r="M157" i="328" s="1"/>
  <c r="K141" i="328"/>
  <c r="G141" i="328"/>
  <c r="T140" i="328"/>
  <c r="S140" i="328"/>
  <c r="O140" i="328"/>
  <c r="M140" i="328"/>
  <c r="N140" i="328" s="1"/>
  <c r="L140" i="328"/>
  <c r="J140" i="328"/>
  <c r="K140" i="328" s="1"/>
  <c r="I140" i="328"/>
  <c r="AB126" i="328"/>
  <c r="AA126" i="328"/>
  <c r="O126" i="328"/>
  <c r="N126" i="328"/>
  <c r="Q126" i="328" s="1"/>
  <c r="M126" i="328"/>
  <c r="K126" i="328"/>
  <c r="G126" i="328"/>
  <c r="AA125" i="328"/>
  <c r="O125" i="328"/>
  <c r="M125" i="328"/>
  <c r="AB125" i="328" s="1"/>
  <c r="K125" i="328"/>
  <c r="G125" i="328"/>
  <c r="AB124" i="328"/>
  <c r="AA124" i="328"/>
  <c r="O124" i="328"/>
  <c r="N124" i="328"/>
  <c r="Q124" i="328" s="1"/>
  <c r="M124" i="328"/>
  <c r="K124" i="328"/>
  <c r="G124" i="328"/>
  <c r="T123" i="328"/>
  <c r="S123" i="328"/>
  <c r="M123" i="328"/>
  <c r="AB123" i="328" s="1"/>
  <c r="AC107" i="328" s="1"/>
  <c r="L123" i="328"/>
  <c r="O123" i="328" s="1"/>
  <c r="J123" i="328"/>
  <c r="K123" i="328" s="1"/>
  <c r="I123" i="328"/>
  <c r="AA110" i="328"/>
  <c r="O110" i="328"/>
  <c r="N110" i="328"/>
  <c r="P110" i="328" s="1"/>
  <c r="M110" i="328"/>
  <c r="AB110" i="328" s="1"/>
  <c r="K110" i="328"/>
  <c r="Q110" i="328" s="1"/>
  <c r="G110" i="328"/>
  <c r="AA109" i="328"/>
  <c r="O109" i="328"/>
  <c r="N109" i="328"/>
  <c r="Q109" i="328" s="1"/>
  <c r="M109" i="328"/>
  <c r="AB109" i="328" s="1"/>
  <c r="K109" i="328"/>
  <c r="G109" i="328"/>
  <c r="AB108" i="328"/>
  <c r="AA108" i="328"/>
  <c r="O108" i="328"/>
  <c r="N108" i="328"/>
  <c r="Q108" i="328" s="1"/>
  <c r="M108" i="328"/>
  <c r="K108" i="328"/>
  <c r="G108" i="328"/>
  <c r="O107" i="328"/>
  <c r="N107" i="328"/>
  <c r="Q107" i="328" s="1"/>
  <c r="M107" i="328"/>
  <c r="AB107" i="328" s="1"/>
  <c r="K107" i="328"/>
  <c r="G107" i="328"/>
  <c r="T106" i="328"/>
  <c r="S106" i="328"/>
  <c r="M106" i="328"/>
  <c r="AB106" i="328" s="1"/>
  <c r="AC90" i="328" s="1"/>
  <c r="L106" i="328"/>
  <c r="O106" i="328" s="1"/>
  <c r="J106" i="328"/>
  <c r="K106" i="328" s="1"/>
  <c r="I106" i="328"/>
  <c r="AA95" i="328"/>
  <c r="O95" i="328"/>
  <c r="M95" i="328"/>
  <c r="AB95" i="328" s="1"/>
  <c r="K95" i="328"/>
  <c r="G95" i="328"/>
  <c r="AA94" i="328"/>
  <c r="O94" i="328"/>
  <c r="M94" i="328"/>
  <c r="AB94" i="328" s="1"/>
  <c r="K94" i="328"/>
  <c r="G94" i="328"/>
  <c r="AA93" i="328"/>
  <c r="O93" i="328"/>
  <c r="N93" i="328"/>
  <c r="Q93" i="328" s="1"/>
  <c r="M93" i="328"/>
  <c r="AB93" i="328" s="1"/>
  <c r="K93" i="328"/>
  <c r="G93" i="328"/>
  <c r="AB92" i="328"/>
  <c r="AA92" i="328"/>
  <c r="O92" i="328"/>
  <c r="N92" i="328"/>
  <c r="Q92" i="328" s="1"/>
  <c r="M92" i="328"/>
  <c r="K92" i="328"/>
  <c r="G92" i="328"/>
  <c r="AA91" i="328"/>
  <c r="O91" i="328"/>
  <c r="M91" i="328"/>
  <c r="AB91" i="328" s="1"/>
  <c r="K91" i="328"/>
  <c r="G91" i="328"/>
  <c r="AB90" i="328"/>
  <c r="AA90" i="328"/>
  <c r="O90" i="328"/>
  <c r="N90" i="328"/>
  <c r="Q90" i="328" s="1"/>
  <c r="M90" i="328"/>
  <c r="K90" i="328"/>
  <c r="G90" i="328"/>
  <c r="T89" i="328"/>
  <c r="S89" i="328"/>
  <c r="L89" i="328"/>
  <c r="O89" i="328" s="1"/>
  <c r="J89" i="328"/>
  <c r="K89" i="328" s="1"/>
  <c r="I89" i="328"/>
  <c r="AA82" i="328"/>
  <c r="O82" i="328"/>
  <c r="N82" i="328"/>
  <c r="P82" i="328" s="1"/>
  <c r="M82" i="328"/>
  <c r="AB82" i="328" s="1"/>
  <c r="K82" i="328"/>
  <c r="Q82" i="328" s="1"/>
  <c r="G82" i="328"/>
  <c r="AA81" i="328"/>
  <c r="Q81" i="328"/>
  <c r="O81" i="328"/>
  <c r="N81" i="328"/>
  <c r="P81" i="328" s="1"/>
  <c r="M81" i="328"/>
  <c r="AB81" i="328" s="1"/>
  <c r="K81" i="328"/>
  <c r="G81" i="328"/>
  <c r="AA80" i="328"/>
  <c r="O80" i="328"/>
  <c r="N80" i="328"/>
  <c r="Q80" i="328" s="1"/>
  <c r="M80" i="328"/>
  <c r="AB80" i="328" s="1"/>
  <c r="K80" i="328"/>
  <c r="G80" i="328"/>
  <c r="O79" i="328"/>
  <c r="N79" i="328"/>
  <c r="Q79" i="328" s="1"/>
  <c r="M79" i="328"/>
  <c r="AB79" i="328" s="1"/>
  <c r="K79" i="328"/>
  <c r="G79" i="328"/>
  <c r="AA78" i="328"/>
  <c r="O78" i="328"/>
  <c r="M78" i="328"/>
  <c r="AB78" i="328" s="1"/>
  <c r="K78" i="328"/>
  <c r="G78" i="328"/>
  <c r="AA77" i="328"/>
  <c r="O77" i="328"/>
  <c r="M77" i="328"/>
  <c r="N77" i="328" s="1"/>
  <c r="K77" i="328"/>
  <c r="G77" i="328"/>
  <c r="AA76" i="328"/>
  <c r="O76" i="328"/>
  <c r="N76" i="328"/>
  <c r="Q76" i="328" s="1"/>
  <c r="M76" i="328"/>
  <c r="AB76" i="328" s="1"/>
  <c r="K76" i="328"/>
  <c r="G76" i="328"/>
  <c r="O75" i="328"/>
  <c r="N75" i="328"/>
  <c r="Q75" i="328" s="1"/>
  <c r="M75" i="328"/>
  <c r="AB75" i="328" s="1"/>
  <c r="K75" i="328"/>
  <c r="G75" i="328"/>
  <c r="AA74" i="328"/>
  <c r="O74" i="328"/>
  <c r="N74" i="328"/>
  <c r="Q74" i="328" s="1"/>
  <c r="M74" i="328"/>
  <c r="AB74" i="328" s="1"/>
  <c r="K74" i="328"/>
  <c r="G74" i="328"/>
  <c r="AB73" i="328"/>
  <c r="AA73" i="328"/>
  <c r="O73" i="328"/>
  <c r="M73" i="328"/>
  <c r="N73" i="328" s="1"/>
  <c r="K73" i="328"/>
  <c r="G73" i="328"/>
  <c r="T72" i="328"/>
  <c r="S72" i="328"/>
  <c r="L72" i="328"/>
  <c r="O72" i="328" s="1"/>
  <c r="J72" i="328"/>
  <c r="K72" i="328" s="1"/>
  <c r="I72" i="328"/>
  <c r="AA62" i="328"/>
  <c r="O62" i="328"/>
  <c r="M62" i="328"/>
  <c r="N62" i="328" s="1"/>
  <c r="K62" i="328"/>
  <c r="G62" i="328"/>
  <c r="AA61" i="328"/>
  <c r="O61" i="328"/>
  <c r="M61" i="328"/>
  <c r="N61" i="328" s="1"/>
  <c r="K61" i="328"/>
  <c r="G61" i="328"/>
  <c r="AA60" i="328"/>
  <c r="O60" i="328"/>
  <c r="N60" i="328"/>
  <c r="Q60" i="328" s="1"/>
  <c r="M60" i="328"/>
  <c r="AB60" i="328" s="1"/>
  <c r="K60" i="328"/>
  <c r="G60" i="328"/>
  <c r="AA59" i="328"/>
  <c r="O59" i="328"/>
  <c r="M59" i="328"/>
  <c r="AB59" i="328" s="1"/>
  <c r="K59" i="328"/>
  <c r="G59" i="328"/>
  <c r="AA58" i="328"/>
  <c r="O58" i="328"/>
  <c r="M58" i="328"/>
  <c r="N58" i="328" s="1"/>
  <c r="K58" i="328"/>
  <c r="G58" i="328"/>
  <c r="AA57" i="328"/>
  <c r="O57" i="328"/>
  <c r="M57" i="328"/>
  <c r="N57" i="328" s="1"/>
  <c r="K57" i="328"/>
  <c r="G57" i="328"/>
  <c r="AB56" i="328"/>
  <c r="O56" i="328"/>
  <c r="N56" i="328"/>
  <c r="Q56" i="328" s="1"/>
  <c r="M56" i="328"/>
  <c r="M72" i="328" s="1"/>
  <c r="K56" i="328"/>
  <c r="G56" i="328"/>
  <c r="T55" i="328"/>
  <c r="S55" i="328"/>
  <c r="M55" i="328"/>
  <c r="AB55" i="328" s="1"/>
  <c r="AC39" i="328" s="1"/>
  <c r="L55" i="328"/>
  <c r="O55" i="328" s="1"/>
  <c r="J55" i="328"/>
  <c r="K55" i="328" s="1"/>
  <c r="I55" i="328"/>
  <c r="AA42" i="328"/>
  <c r="O42" i="328"/>
  <c r="M42" i="328"/>
  <c r="AB42" i="328" s="1"/>
  <c r="K42" i="328"/>
  <c r="G42" i="328"/>
  <c r="AA41" i="328"/>
  <c r="O41" i="328"/>
  <c r="N41" i="328"/>
  <c r="P41" i="328" s="1"/>
  <c r="M41" i="328"/>
  <c r="AB41" i="328" s="1"/>
  <c r="K41" i="328"/>
  <c r="Q41" i="328" s="1"/>
  <c r="G41" i="328"/>
  <c r="AA40" i="328"/>
  <c r="O40" i="328"/>
  <c r="N40" i="328"/>
  <c r="Q40" i="328" s="1"/>
  <c r="M40" i="328"/>
  <c r="AB40" i="328" s="1"/>
  <c r="K40" i="328"/>
  <c r="G40" i="328"/>
  <c r="Q39" i="328"/>
  <c r="O39" i="328"/>
  <c r="N39" i="328"/>
  <c r="P39" i="328" s="1"/>
  <c r="M39" i="328"/>
  <c r="AB39" i="328" s="1"/>
  <c r="K39" i="328"/>
  <c r="G39" i="328"/>
  <c r="T38" i="328"/>
  <c r="S38" i="328"/>
  <c r="L38" i="328"/>
  <c r="O38" i="328" s="1"/>
  <c r="J38" i="328"/>
  <c r="K38" i="328" s="1"/>
  <c r="I38" i="328"/>
  <c r="AQ29" i="328"/>
  <c r="O28" i="328"/>
  <c r="M28" i="328"/>
  <c r="N28" i="328" s="1"/>
  <c r="K28" i="328"/>
  <c r="G28" i="328"/>
  <c r="O27" i="328"/>
  <c r="M27" i="328"/>
  <c r="AB27" i="328" s="1"/>
  <c r="K27" i="328"/>
  <c r="G27" i="328"/>
  <c r="AB26" i="328"/>
  <c r="AA26" i="328"/>
  <c r="O26" i="328"/>
  <c r="M26" i="328"/>
  <c r="N26" i="328" s="1"/>
  <c r="K26" i="328"/>
  <c r="G26" i="328"/>
  <c r="AB25" i="328"/>
  <c r="O25" i="328"/>
  <c r="M25" i="328"/>
  <c r="AA25" i="328" s="1"/>
  <c r="K25" i="328"/>
  <c r="G25" i="328"/>
  <c r="O24" i="328"/>
  <c r="M24" i="328"/>
  <c r="N24" i="328" s="1"/>
  <c r="K24" i="328"/>
  <c r="G24" i="328"/>
  <c r="O23" i="328"/>
  <c r="M23" i="328"/>
  <c r="M38" i="328" s="1"/>
  <c r="K23" i="328"/>
  <c r="G23" i="328"/>
  <c r="AB22" i="328"/>
  <c r="AA22" i="328"/>
  <c r="O22" i="328"/>
  <c r="N22" i="328"/>
  <c r="Q22" i="328" s="1"/>
  <c r="M22" i="328"/>
  <c r="K22" i="328"/>
  <c r="G22" i="328"/>
  <c r="T21" i="328"/>
  <c r="S21" i="328"/>
  <c r="L21" i="328"/>
  <c r="O21" i="328" s="1"/>
  <c r="K21" i="328"/>
  <c r="J21" i="328"/>
  <c r="I21" i="328"/>
  <c r="AB7" i="328"/>
  <c r="AA7" i="328"/>
  <c r="O7" i="328"/>
  <c r="N7" i="328"/>
  <c r="Q7" i="328" s="1"/>
  <c r="M7" i="328"/>
  <c r="K7" i="328"/>
  <c r="G7" i="328"/>
  <c r="AB6" i="328"/>
  <c r="P6" i="328"/>
  <c r="O6" i="328"/>
  <c r="N6" i="328"/>
  <c r="Q6" i="328" s="1"/>
  <c r="M6" i="328"/>
  <c r="AA6" i="328" s="1"/>
  <c r="K6" i="328"/>
  <c r="G6" i="328"/>
  <c r="AB5" i="328"/>
  <c r="AA5" i="328"/>
  <c r="O5" i="328"/>
  <c r="N5" i="328"/>
  <c r="Q5" i="328" s="1"/>
  <c r="M5" i="328"/>
  <c r="M21" i="328" s="1"/>
  <c r="K5" i="328"/>
  <c r="G5" i="328"/>
  <c r="H2" i="328"/>
  <c r="H1" i="328"/>
  <c r="F1" i="328"/>
  <c r="F2" i="328" s="1"/>
  <c r="D1" i="328"/>
  <c r="T242" i="327"/>
  <c r="S242" i="327"/>
  <c r="L242" i="327"/>
  <c r="O242" i="327" s="1"/>
  <c r="K242" i="327"/>
  <c r="J242" i="327"/>
  <c r="I242" i="327"/>
  <c r="AB231" i="327"/>
  <c r="AA231" i="327"/>
  <c r="O231" i="327"/>
  <c r="N231" i="327"/>
  <c r="Q231" i="327" s="1"/>
  <c r="M231" i="327"/>
  <c r="K231" i="327"/>
  <c r="G231" i="327"/>
  <c r="AB230" i="327"/>
  <c r="AA230" i="327"/>
  <c r="Q230" i="327"/>
  <c r="O230" i="327"/>
  <c r="N230" i="327"/>
  <c r="P230" i="327" s="1"/>
  <c r="M230" i="327"/>
  <c r="K230" i="327"/>
  <c r="G230" i="327"/>
  <c r="AA229" i="327"/>
  <c r="Q229" i="327"/>
  <c r="P229" i="327"/>
  <c r="O229" i="327"/>
  <c r="N229" i="327"/>
  <c r="M229" i="327"/>
  <c r="AB229" i="327" s="1"/>
  <c r="K229" i="327"/>
  <c r="G229" i="327"/>
  <c r="O228" i="327"/>
  <c r="M228" i="327"/>
  <c r="AB228" i="327" s="1"/>
  <c r="K228" i="327"/>
  <c r="G228" i="327"/>
  <c r="AA227" i="327"/>
  <c r="O227" i="327"/>
  <c r="N227" i="327"/>
  <c r="Q227" i="327" s="1"/>
  <c r="M227" i="327"/>
  <c r="AB227" i="327" s="1"/>
  <c r="K227" i="327"/>
  <c r="G227" i="327"/>
  <c r="AB226" i="327"/>
  <c r="O226" i="327"/>
  <c r="N226" i="327"/>
  <c r="Q226" i="327" s="1"/>
  <c r="M226" i="327"/>
  <c r="AA226" i="327" s="1"/>
  <c r="K226" i="327"/>
  <c r="G226" i="327"/>
  <c r="T225" i="327"/>
  <c r="S225" i="327"/>
  <c r="L225" i="327"/>
  <c r="O225" i="327" s="1"/>
  <c r="J225" i="327"/>
  <c r="K225" i="327" s="1"/>
  <c r="I225" i="327"/>
  <c r="AB211" i="327"/>
  <c r="AA211" i="327"/>
  <c r="O211" i="327"/>
  <c r="N211" i="327"/>
  <c r="P211" i="327" s="1"/>
  <c r="M211" i="327"/>
  <c r="K211" i="327"/>
  <c r="Q211" i="327" s="1"/>
  <c r="G211" i="327"/>
  <c r="AA210" i="327"/>
  <c r="Q210" i="327"/>
  <c r="P210" i="327"/>
  <c r="O210" i="327"/>
  <c r="N210" i="327"/>
  <c r="M210" i="327"/>
  <c r="AB210" i="327" s="1"/>
  <c r="K210" i="327"/>
  <c r="G210" i="327"/>
  <c r="AB209" i="327"/>
  <c r="AA209" i="327"/>
  <c r="O209" i="327"/>
  <c r="N209" i="327"/>
  <c r="Q209" i="327" s="1"/>
  <c r="M209" i="327"/>
  <c r="M225" i="327" s="1"/>
  <c r="K209" i="327"/>
  <c r="G209" i="327"/>
  <c r="T208" i="327"/>
  <c r="S208" i="327"/>
  <c r="L208" i="327"/>
  <c r="O208" i="327" s="1"/>
  <c r="J208" i="327"/>
  <c r="K208" i="327" s="1"/>
  <c r="I208" i="327"/>
  <c r="O193" i="327"/>
  <c r="M193" i="327"/>
  <c r="M208" i="327" s="1"/>
  <c r="K193" i="327"/>
  <c r="G193" i="327"/>
  <c r="AA192" i="327"/>
  <c r="O192" i="327"/>
  <c r="M192" i="327"/>
  <c r="AB192" i="327" s="1"/>
  <c r="K192" i="327"/>
  <c r="G192" i="327"/>
  <c r="T191" i="327"/>
  <c r="S191" i="327"/>
  <c r="L191" i="327"/>
  <c r="O191" i="327" s="1"/>
  <c r="K191" i="327"/>
  <c r="J191" i="327"/>
  <c r="I191" i="327"/>
  <c r="AA178" i="327"/>
  <c r="Q178" i="327"/>
  <c r="O178" i="327"/>
  <c r="N178" i="327"/>
  <c r="P178" i="327" s="1"/>
  <c r="M178" i="327"/>
  <c r="AB178" i="327" s="1"/>
  <c r="K178" i="327"/>
  <c r="G178" i="327"/>
  <c r="AB177" i="327"/>
  <c r="AA177" i="327"/>
  <c r="O177" i="327"/>
  <c r="N177" i="327"/>
  <c r="Q177" i="327" s="1"/>
  <c r="M177" i="327"/>
  <c r="K177" i="327"/>
  <c r="G177" i="327"/>
  <c r="AA176" i="327"/>
  <c r="P176" i="327"/>
  <c r="O176" i="327"/>
  <c r="N176" i="327"/>
  <c r="Q176" i="327" s="1"/>
  <c r="M176" i="327"/>
  <c r="AB176" i="327" s="1"/>
  <c r="K176" i="327"/>
  <c r="G176" i="327"/>
  <c r="O175" i="327"/>
  <c r="N175" i="327"/>
  <c r="Q175" i="327" s="1"/>
  <c r="M175" i="327"/>
  <c r="AB175" i="327" s="1"/>
  <c r="K175" i="327"/>
  <c r="G175" i="327"/>
  <c r="T174" i="327"/>
  <c r="S174" i="327"/>
  <c r="N174" i="327"/>
  <c r="M174" i="327"/>
  <c r="AB174" i="327" s="1"/>
  <c r="AC158" i="327" s="1"/>
  <c r="L174" i="327"/>
  <c r="O174" i="327" s="1"/>
  <c r="J174" i="327"/>
  <c r="K174" i="327" s="1"/>
  <c r="I174" i="327"/>
  <c r="AB158" i="327"/>
  <c r="O158" i="327"/>
  <c r="N158" i="327"/>
  <c r="Q158" i="327" s="1"/>
  <c r="M158" i="327"/>
  <c r="AA158" i="327" s="1"/>
  <c r="K158" i="327"/>
  <c r="G158" i="327"/>
  <c r="T157" i="327"/>
  <c r="S157" i="327"/>
  <c r="L157" i="327"/>
  <c r="O157" i="327" s="1"/>
  <c r="J157" i="327"/>
  <c r="K157" i="327" s="1"/>
  <c r="I157" i="327"/>
  <c r="O144" i="327"/>
  <c r="M144" i="327"/>
  <c r="M157" i="327" s="1"/>
  <c r="K144" i="327"/>
  <c r="G144" i="327"/>
  <c r="AA143" i="327"/>
  <c r="O143" i="327"/>
  <c r="M143" i="327"/>
  <c r="AB143" i="327" s="1"/>
  <c r="K143" i="327"/>
  <c r="G143" i="327"/>
  <c r="AB142" i="327"/>
  <c r="AA142" i="327"/>
  <c r="O142" i="327"/>
  <c r="N142" i="327"/>
  <c r="Q142" i="327" s="1"/>
  <c r="M142" i="327"/>
  <c r="K142" i="327"/>
  <c r="G142" i="327"/>
  <c r="Q141" i="327"/>
  <c r="O141" i="327"/>
  <c r="N141" i="327"/>
  <c r="P141" i="327" s="1"/>
  <c r="M141" i="327"/>
  <c r="AB141" i="327" s="1"/>
  <c r="K141" i="327"/>
  <c r="G141" i="327"/>
  <c r="T140" i="327"/>
  <c r="S140" i="327"/>
  <c r="L140" i="327"/>
  <c r="O140" i="327" s="1"/>
  <c r="J140" i="327"/>
  <c r="K140" i="327" s="1"/>
  <c r="I140" i="327"/>
  <c r="AA127" i="327"/>
  <c r="P127" i="327"/>
  <c r="O127" i="327"/>
  <c r="N127" i="327"/>
  <c r="Q127" i="327" s="1"/>
  <c r="M127" i="327"/>
  <c r="AB127" i="327" s="1"/>
  <c r="K127" i="327"/>
  <c r="G127" i="327"/>
  <c r="O126" i="327"/>
  <c r="M126" i="327"/>
  <c r="M140" i="327" s="1"/>
  <c r="K126" i="327"/>
  <c r="G126" i="327"/>
  <c r="AA125" i="327"/>
  <c r="Q125" i="327"/>
  <c r="O125" i="327"/>
  <c r="N125" i="327"/>
  <c r="P125" i="327" s="1"/>
  <c r="M125" i="327"/>
  <c r="AB125" i="327" s="1"/>
  <c r="K125" i="327"/>
  <c r="G125" i="327"/>
  <c r="AB124" i="327"/>
  <c r="AA124" i="327"/>
  <c r="Q124" i="327"/>
  <c r="P124" i="327"/>
  <c r="O124" i="327"/>
  <c r="N124" i="327"/>
  <c r="M124" i="327"/>
  <c r="K124" i="327"/>
  <c r="G124" i="327"/>
  <c r="AA123" i="327"/>
  <c r="T123" i="327"/>
  <c r="S123" i="327"/>
  <c r="O123" i="327"/>
  <c r="M123" i="327"/>
  <c r="N123" i="327" s="1"/>
  <c r="L123" i="327"/>
  <c r="J123" i="327"/>
  <c r="K123" i="327" s="1"/>
  <c r="I123" i="327"/>
  <c r="AB109" i="327"/>
  <c r="AA109" i="327"/>
  <c r="O109" i="327"/>
  <c r="N109" i="327"/>
  <c r="Q109" i="327" s="1"/>
  <c r="M109" i="327"/>
  <c r="K109" i="327"/>
  <c r="G109" i="327"/>
  <c r="AA108" i="327"/>
  <c r="P108" i="327"/>
  <c r="O108" i="327"/>
  <c r="N108" i="327"/>
  <c r="Q108" i="327" s="1"/>
  <c r="M108" i="327"/>
  <c r="AB108" i="327" s="1"/>
  <c r="K108" i="327"/>
  <c r="G108" i="327"/>
  <c r="AB107" i="327"/>
  <c r="AA107" i="327"/>
  <c r="O107" i="327"/>
  <c r="N107" i="327"/>
  <c r="Q107" i="327" s="1"/>
  <c r="M107" i="327"/>
  <c r="K107" i="327"/>
  <c r="G107" i="327"/>
  <c r="T106" i="327"/>
  <c r="S106" i="327"/>
  <c r="L106" i="327"/>
  <c r="O106" i="327" s="1"/>
  <c r="J106" i="327"/>
  <c r="K106" i="327" s="1"/>
  <c r="I106" i="327"/>
  <c r="O92" i="327"/>
  <c r="M92" i="327"/>
  <c r="M106" i="327" s="1"/>
  <c r="K92" i="327"/>
  <c r="G92" i="327"/>
  <c r="AA91" i="327"/>
  <c r="Q91" i="327"/>
  <c r="O91" i="327"/>
  <c r="N91" i="327"/>
  <c r="P91" i="327" s="1"/>
  <c r="M91" i="327"/>
  <c r="AB91" i="327" s="1"/>
  <c r="K91" i="327"/>
  <c r="G91" i="327"/>
  <c r="AB90" i="327"/>
  <c r="AA90" i="327"/>
  <c r="O90" i="327"/>
  <c r="N90" i="327"/>
  <c r="Q90" i="327" s="1"/>
  <c r="M90" i="327"/>
  <c r="K90" i="327"/>
  <c r="G90" i="327"/>
  <c r="AA89" i="327"/>
  <c r="T89" i="327"/>
  <c r="S89" i="327"/>
  <c r="M89" i="327"/>
  <c r="N89" i="327" s="1"/>
  <c r="L89" i="327"/>
  <c r="O89" i="327" s="1"/>
  <c r="J89" i="327"/>
  <c r="K89" i="327" s="1"/>
  <c r="I89" i="327"/>
  <c r="AB73" i="327"/>
  <c r="O73" i="327"/>
  <c r="N73" i="327"/>
  <c r="Q73" i="327" s="1"/>
  <c r="M73" i="327"/>
  <c r="AA73" i="327" s="1"/>
  <c r="K73" i="327"/>
  <c r="G73" i="327"/>
  <c r="T72" i="327"/>
  <c r="S72" i="327"/>
  <c r="L72" i="327"/>
  <c r="O72" i="327" s="1"/>
  <c r="J72" i="327"/>
  <c r="K72" i="327" s="1"/>
  <c r="I72" i="327"/>
  <c r="AB56" i="327"/>
  <c r="O56" i="327"/>
  <c r="M56" i="327"/>
  <c r="AA56" i="327" s="1"/>
  <c r="K56" i="327"/>
  <c r="G56" i="327"/>
  <c r="T55" i="327"/>
  <c r="S55" i="327"/>
  <c r="L55" i="327"/>
  <c r="O55" i="327" s="1"/>
  <c r="J55" i="327"/>
  <c r="K55" i="327" s="1"/>
  <c r="I55" i="327"/>
  <c r="AB41" i="327"/>
  <c r="AA41" i="327"/>
  <c r="O41" i="327"/>
  <c r="M41" i="327"/>
  <c r="N41" i="327" s="1"/>
  <c r="K41" i="327"/>
  <c r="G41" i="327"/>
  <c r="AA40" i="327"/>
  <c r="O40" i="327"/>
  <c r="M40" i="327"/>
  <c r="N40" i="327" s="1"/>
  <c r="K40" i="327"/>
  <c r="G40" i="327"/>
  <c r="AB39" i="327"/>
  <c r="AA39" i="327"/>
  <c r="O39" i="327"/>
  <c r="N39" i="327"/>
  <c r="Q39" i="327" s="1"/>
  <c r="M39" i="327"/>
  <c r="M55" i="327" s="1"/>
  <c r="K39" i="327"/>
  <c r="G39" i="327"/>
  <c r="T38" i="327"/>
  <c r="S38" i="327"/>
  <c r="L38" i="327"/>
  <c r="O38" i="327" s="1"/>
  <c r="J38" i="327"/>
  <c r="K38" i="327" s="1"/>
  <c r="I38" i="327"/>
  <c r="O22" i="327"/>
  <c r="M22" i="327"/>
  <c r="M38" i="327" s="1"/>
  <c r="K22" i="327"/>
  <c r="G22" i="327"/>
  <c r="T21" i="327"/>
  <c r="S21" i="327"/>
  <c r="L21" i="327"/>
  <c r="O21" i="327" s="1"/>
  <c r="J21" i="327"/>
  <c r="K21" i="327" s="1"/>
  <c r="I21" i="327"/>
  <c r="AB10" i="327"/>
  <c r="AA10" i="327"/>
  <c r="AB9" i="327"/>
  <c r="AA9" i="327"/>
  <c r="AB8" i="327"/>
  <c r="AA8" i="327"/>
  <c r="AB7" i="327"/>
  <c r="AA7" i="327"/>
  <c r="O7" i="327"/>
  <c r="N7" i="327"/>
  <c r="Q7" i="327" s="1"/>
  <c r="M7" i="327"/>
  <c r="K7" i="327"/>
  <c r="G7" i="327"/>
  <c r="AA6" i="327"/>
  <c r="P6" i="327"/>
  <c r="O6" i="327"/>
  <c r="N6" i="327"/>
  <c r="Q6" i="327" s="1"/>
  <c r="M6" i="327"/>
  <c r="AB6" i="327" s="1"/>
  <c r="K6" i="327"/>
  <c r="G6" i="327"/>
  <c r="AB5" i="327"/>
  <c r="O5" i="327"/>
  <c r="M5" i="327"/>
  <c r="M21" i="327" s="1"/>
  <c r="K5" i="327"/>
  <c r="G5" i="327"/>
  <c r="F1" i="327" s="1"/>
  <c r="H2" i="327"/>
  <c r="H1" i="327"/>
  <c r="D1" i="327"/>
  <c r="X29" i="326"/>
  <c r="W29" i="326"/>
  <c r="M8" i="326" s="1"/>
  <c r="V29" i="326"/>
  <c r="T29" i="326"/>
  <c r="S29" i="326"/>
  <c r="P29" i="326"/>
  <c r="O29" i="326"/>
  <c r="N29" i="326"/>
  <c r="M29" i="326"/>
  <c r="K29" i="326"/>
  <c r="J29" i="326"/>
  <c r="H29" i="326"/>
  <c r="G29" i="326"/>
  <c r="D29" i="326"/>
  <c r="K8" i="326" s="1"/>
  <c r="N15" i="326"/>
  <c r="L15" i="326"/>
  <c r="K15" i="326"/>
  <c r="I15" i="326"/>
  <c r="H15" i="326"/>
  <c r="G15" i="326"/>
  <c r="F15" i="326"/>
  <c r="E8" i="326" s="1"/>
  <c r="E15" i="326"/>
  <c r="D15" i="326"/>
  <c r="G8" i="326" s="1"/>
  <c r="I8" i="326"/>
  <c r="F8" i="326"/>
  <c r="M7" i="326"/>
  <c r="K7" i="326"/>
  <c r="I7" i="326"/>
  <c r="G7" i="326"/>
  <c r="F7" i="326"/>
  <c r="E7" i="326"/>
  <c r="M6" i="326"/>
  <c r="K6" i="326"/>
  <c r="I6" i="326"/>
  <c r="G6" i="326"/>
  <c r="F6" i="326"/>
  <c r="E6" i="326"/>
  <c r="F3" i="326"/>
  <c r="I3" i="326" l="1"/>
  <c r="F2" i="327"/>
  <c r="Q57" i="328"/>
  <c r="P57" i="328"/>
  <c r="Q73" i="328"/>
  <c r="P73" i="328"/>
  <c r="AA55" i="327"/>
  <c r="N55" i="327"/>
  <c r="AB55" i="327"/>
  <c r="AC39" i="327" s="1"/>
  <c r="Q41" i="327"/>
  <c r="P41" i="327"/>
  <c r="AB106" i="327"/>
  <c r="AC90" i="327" s="1"/>
  <c r="AA106" i="327"/>
  <c r="N106" i="327"/>
  <c r="AA225" i="327"/>
  <c r="N225" i="327"/>
  <c r="AB225" i="327"/>
  <c r="AC209" i="327" s="1"/>
  <c r="Q62" i="328"/>
  <c r="P62" i="328"/>
  <c r="AB157" i="328"/>
  <c r="AC141" i="328" s="1"/>
  <c r="AA157" i="328"/>
  <c r="N157" i="328"/>
  <c r="N38" i="328"/>
  <c r="AB38" i="328"/>
  <c r="AC22" i="328" s="1"/>
  <c r="AA38" i="328"/>
  <c r="P28" i="328"/>
  <c r="Q28" i="328"/>
  <c r="AB38" i="327"/>
  <c r="AC22" i="327" s="1"/>
  <c r="AA38" i="327"/>
  <c r="N38" i="327"/>
  <c r="AB208" i="327"/>
  <c r="AC192" i="327" s="1"/>
  <c r="AA208" i="327"/>
  <c r="N208" i="327"/>
  <c r="Q26" i="328"/>
  <c r="P26" i="328"/>
  <c r="Q58" i="328"/>
  <c r="P58" i="328"/>
  <c r="Q89" i="327"/>
  <c r="R73" i="327" s="1"/>
  <c r="P89" i="327"/>
  <c r="AB157" i="327"/>
  <c r="AC141" i="327" s="1"/>
  <c r="AA157" i="327"/>
  <c r="N157" i="327"/>
  <c r="AB21" i="328"/>
  <c r="AC5" i="328" s="1"/>
  <c r="AA21" i="328"/>
  <c r="N21" i="328"/>
  <c r="N72" i="328"/>
  <c r="AB72" i="328"/>
  <c r="AC56" i="328" s="1"/>
  <c r="AA72" i="328"/>
  <c r="N140" i="327"/>
  <c r="AB140" i="327"/>
  <c r="AC124" i="327" s="1"/>
  <c r="AA140" i="327"/>
  <c r="P24" i="328"/>
  <c r="Q24" i="328"/>
  <c r="Q61" i="328"/>
  <c r="P61" i="328"/>
  <c r="P140" i="328"/>
  <c r="Q140" i="328"/>
  <c r="R124" i="328" s="1"/>
  <c r="P40" i="327"/>
  <c r="Q40" i="327"/>
  <c r="Q123" i="327"/>
  <c r="R107" i="327" s="1"/>
  <c r="P123" i="327"/>
  <c r="N21" i="327"/>
  <c r="AB21" i="327"/>
  <c r="AC5" i="327" s="1"/>
  <c r="AA21" i="327"/>
  <c r="Q174" i="327"/>
  <c r="R158" i="327" s="1"/>
  <c r="Q77" i="328"/>
  <c r="P77" i="328"/>
  <c r="Q142" i="328"/>
  <c r="P142" i="328"/>
  <c r="P39" i="327"/>
  <c r="AB89" i="327"/>
  <c r="AC73" i="327" s="1"/>
  <c r="N92" i="327"/>
  <c r="P107" i="327"/>
  <c r="AB123" i="327"/>
  <c r="AC107" i="327" s="1"/>
  <c r="N126" i="327"/>
  <c r="AA141" i="327"/>
  <c r="N144" i="327"/>
  <c r="P158" i="327"/>
  <c r="P175" i="327"/>
  <c r="N193" i="327"/>
  <c r="P209" i="327"/>
  <c r="N228" i="327"/>
  <c r="N23" i="328"/>
  <c r="N27" i="328"/>
  <c r="N55" i="328"/>
  <c r="AB58" i="328"/>
  <c r="AB62" i="328"/>
  <c r="P76" i="328"/>
  <c r="AB77" i="328"/>
  <c r="P80" i="328"/>
  <c r="P92" i="328"/>
  <c r="N106" i="328"/>
  <c r="P108" i="328"/>
  <c r="P126" i="328"/>
  <c r="AB142" i="328"/>
  <c r="P174" i="327"/>
  <c r="M191" i="327"/>
  <c r="N192" i="327"/>
  <c r="M242" i="327"/>
  <c r="AA24" i="328"/>
  <c r="AA28" i="328"/>
  <c r="AA39" i="328"/>
  <c r="N42" i="328"/>
  <c r="P56" i="328"/>
  <c r="N91" i="328"/>
  <c r="N95" i="328"/>
  <c r="P107" i="328"/>
  <c r="N125" i="328"/>
  <c r="AB40" i="327"/>
  <c r="AB24" i="328"/>
  <c r="AB28" i="328"/>
  <c r="M89" i="328"/>
  <c r="AA5" i="327"/>
  <c r="AA22" i="327"/>
  <c r="N143" i="327"/>
  <c r="AA175" i="327"/>
  <c r="P22" i="328"/>
  <c r="AB57" i="328"/>
  <c r="P60" i="328"/>
  <c r="AB61" i="328"/>
  <c r="P75" i="328"/>
  <c r="P79" i="328"/>
  <c r="N123" i="328"/>
  <c r="AA140" i="328"/>
  <c r="AB22" i="327"/>
  <c r="N56" i="327"/>
  <c r="M72" i="327"/>
  <c r="AA92" i="327"/>
  <c r="AA126" i="327"/>
  <c r="AA144" i="327"/>
  <c r="AA193" i="327"/>
  <c r="AA228" i="327"/>
  <c r="AA23" i="328"/>
  <c r="AA27" i="328"/>
  <c r="AA56" i="328"/>
  <c r="N59" i="328"/>
  <c r="N78" i="328"/>
  <c r="P90" i="328"/>
  <c r="N94" i="328"/>
  <c r="AA107" i="328"/>
  <c r="P124" i="328"/>
  <c r="AB140" i="328"/>
  <c r="AC124" i="328" s="1"/>
  <c r="N143" i="328"/>
  <c r="AB92" i="327"/>
  <c r="AB126" i="327"/>
  <c r="AB144" i="327"/>
  <c r="AA174" i="327"/>
  <c r="AB193" i="327"/>
  <c r="P227" i="327"/>
  <c r="P231" i="327"/>
  <c r="P7" i="328"/>
  <c r="AB23" i="328"/>
  <c r="AA75" i="328"/>
  <c r="AA79" i="328"/>
  <c r="P73" i="327"/>
  <c r="P90" i="327"/>
  <c r="P226" i="327"/>
  <c r="N25" i="328"/>
  <c r="AA55" i="328"/>
  <c r="P74" i="328"/>
  <c r="AA106" i="328"/>
  <c r="P7" i="327"/>
  <c r="P109" i="327"/>
  <c r="P142" i="327"/>
  <c r="P177" i="327"/>
  <c r="P5" i="328"/>
  <c r="P40" i="328"/>
  <c r="P93" i="328"/>
  <c r="P109" i="328"/>
  <c r="AA123" i="328"/>
  <c r="N5" i="327"/>
  <c r="N22" i="327"/>
  <c r="Q55" i="328" l="1"/>
  <c r="R39" i="328" s="1"/>
  <c r="P55" i="328"/>
  <c r="Q125" i="328"/>
  <c r="P125" i="328"/>
  <c r="Q27" i="328"/>
  <c r="P27" i="328"/>
  <c r="Q92" i="327"/>
  <c r="P92" i="327"/>
  <c r="P38" i="328"/>
  <c r="Q38" i="328"/>
  <c r="R22" i="328" s="1"/>
  <c r="Q95" i="328"/>
  <c r="P95" i="328"/>
  <c r="Q228" i="327"/>
  <c r="P228" i="327"/>
  <c r="Q72" i="328"/>
  <c r="R56" i="328" s="1"/>
  <c r="P72" i="328"/>
  <c r="Q157" i="328"/>
  <c r="R141" i="328" s="1"/>
  <c r="P157" i="328"/>
  <c r="AB191" i="327"/>
  <c r="AC175" i="327" s="1"/>
  <c r="AA191" i="327"/>
  <c r="N191" i="327"/>
  <c r="P140" i="327"/>
  <c r="Q140" i="327"/>
  <c r="R124" i="327" s="1"/>
  <c r="Q91" i="328"/>
  <c r="P91" i="328"/>
  <c r="Q21" i="328"/>
  <c r="R5" i="328" s="1"/>
  <c r="P21" i="328"/>
  <c r="Q208" i="327"/>
  <c r="R192" i="327" s="1"/>
  <c r="P208" i="327"/>
  <c r="Q106" i="328"/>
  <c r="R90" i="328" s="1"/>
  <c r="P106" i="328"/>
  <c r="Q193" i="327"/>
  <c r="P193" i="327"/>
  <c r="Q55" i="327"/>
  <c r="R39" i="327" s="1"/>
  <c r="P55" i="327"/>
  <c r="Q143" i="328"/>
  <c r="P143" i="328"/>
  <c r="Q23" i="328"/>
  <c r="P23" i="328"/>
  <c r="Q94" i="328"/>
  <c r="P94" i="328"/>
  <c r="Q143" i="327"/>
  <c r="P143" i="327"/>
  <c r="Q42" i="328"/>
  <c r="P42" i="328"/>
  <c r="N72" i="327"/>
  <c r="AB72" i="327"/>
  <c r="AC56" i="327" s="1"/>
  <c r="AA72" i="327"/>
  <c r="Q56" i="327"/>
  <c r="P56" i="327"/>
  <c r="Q157" i="327"/>
  <c r="R141" i="327" s="1"/>
  <c r="P157" i="327"/>
  <c r="Q38" i="327"/>
  <c r="R22" i="327" s="1"/>
  <c r="P38" i="327"/>
  <c r="Q78" i="328"/>
  <c r="P78" i="328"/>
  <c r="Q144" i="327"/>
  <c r="P144" i="327"/>
  <c r="Q59" i="328"/>
  <c r="P59" i="328"/>
  <c r="AB89" i="328"/>
  <c r="AC73" i="328" s="1"/>
  <c r="AA89" i="328"/>
  <c r="N89" i="328"/>
  <c r="Q225" i="327"/>
  <c r="R209" i="327" s="1"/>
  <c r="P225" i="327"/>
  <c r="Q5" i="327"/>
  <c r="P5" i="327"/>
  <c r="Q123" i="328"/>
  <c r="R107" i="328" s="1"/>
  <c r="P123" i="328"/>
  <c r="AB242" i="327"/>
  <c r="AC226" i="327" s="1"/>
  <c r="AA242" i="327"/>
  <c r="N242" i="327"/>
  <c r="D2" i="327" s="1"/>
  <c r="Q126" i="327"/>
  <c r="P126" i="327"/>
  <c r="Q22" i="327"/>
  <c r="P22" i="327"/>
  <c r="Q25" i="328"/>
  <c r="P25" i="328"/>
  <c r="Q192" i="327"/>
  <c r="P192" i="327"/>
  <c r="Q21" i="327"/>
  <c r="R5" i="327" s="1"/>
  <c r="P21" i="327"/>
  <c r="Q106" i="327"/>
  <c r="R90" i="327" s="1"/>
  <c r="P106" i="327"/>
  <c r="Q191" i="327" l="1"/>
  <c r="R175" i="327" s="1"/>
  <c r="P191" i="327"/>
  <c r="Q242" i="327"/>
  <c r="R226" i="327" s="1"/>
  <c r="P242" i="327"/>
  <c r="Q89" i="328"/>
  <c r="R73" i="328" s="1"/>
  <c r="P89" i="328"/>
  <c r="Q72" i="327"/>
  <c r="R56" i="327" s="1"/>
  <c r="P72" i="327"/>
  <c r="D2" i="328"/>
  <c r="T157" i="325" l="1"/>
  <c r="S157" i="325"/>
  <c r="L157" i="325"/>
  <c r="J157" i="325"/>
  <c r="K157" i="325" s="1"/>
  <c r="I157" i="325"/>
  <c r="O157" i="325" s="1"/>
  <c r="O143" i="325"/>
  <c r="M143" i="325"/>
  <c r="AB143" i="325" s="1"/>
  <c r="K143" i="325"/>
  <c r="G143" i="325"/>
  <c r="AB142" i="325"/>
  <c r="O142" i="325"/>
  <c r="M142" i="325"/>
  <c r="N142" i="325" s="1"/>
  <c r="K142" i="325"/>
  <c r="G142" i="325"/>
  <c r="AB141" i="325"/>
  <c r="P141" i="325"/>
  <c r="O141" i="325"/>
  <c r="N141" i="325"/>
  <c r="Q141" i="325" s="1"/>
  <c r="M141" i="325"/>
  <c r="M157" i="325" s="1"/>
  <c r="K141" i="325"/>
  <c r="G141" i="325"/>
  <c r="T140" i="325"/>
  <c r="S140" i="325"/>
  <c r="O140" i="325"/>
  <c r="M140" i="325"/>
  <c r="N140" i="325" s="1"/>
  <c r="L140" i="325"/>
  <c r="J140" i="325"/>
  <c r="K140" i="325" s="1"/>
  <c r="I140" i="325"/>
  <c r="AA126" i="325"/>
  <c r="O126" i="325"/>
  <c r="N126" i="325"/>
  <c r="Q126" i="325" s="1"/>
  <c r="M126" i="325"/>
  <c r="AB126" i="325" s="1"/>
  <c r="K126" i="325"/>
  <c r="G126" i="325"/>
  <c r="AA125" i="325"/>
  <c r="O125" i="325"/>
  <c r="M125" i="325"/>
  <c r="AB125" i="325" s="1"/>
  <c r="K125" i="325"/>
  <c r="G125" i="325"/>
  <c r="AB124" i="325"/>
  <c r="AA124" i="325"/>
  <c r="Q124" i="325"/>
  <c r="O124" i="325"/>
  <c r="N124" i="325"/>
  <c r="P124" i="325" s="1"/>
  <c r="M124" i="325"/>
  <c r="K124" i="325"/>
  <c r="G124" i="325"/>
  <c r="T123" i="325"/>
  <c r="S123" i="325"/>
  <c r="L123" i="325"/>
  <c r="J123" i="325"/>
  <c r="I123" i="325"/>
  <c r="O123" i="325" s="1"/>
  <c r="AB110" i="325"/>
  <c r="AA110" i="325"/>
  <c r="O110" i="325"/>
  <c r="N110" i="325"/>
  <c r="Q110" i="325" s="1"/>
  <c r="M110" i="325"/>
  <c r="K110" i="325"/>
  <c r="G110" i="325"/>
  <c r="AB109" i="325"/>
  <c r="AA109" i="325"/>
  <c r="Q109" i="325"/>
  <c r="O109" i="325"/>
  <c r="N109" i="325"/>
  <c r="M109" i="325"/>
  <c r="K109" i="325"/>
  <c r="P109" i="325" s="1"/>
  <c r="G109" i="325"/>
  <c r="AA108" i="325"/>
  <c r="O108" i="325"/>
  <c r="N108" i="325"/>
  <c r="Q108" i="325" s="1"/>
  <c r="M108" i="325"/>
  <c r="AB108" i="325" s="1"/>
  <c r="K108" i="325"/>
  <c r="G108" i="325"/>
  <c r="O107" i="325"/>
  <c r="M107" i="325"/>
  <c r="AB107" i="325" s="1"/>
  <c r="K107" i="325"/>
  <c r="G107" i="325"/>
  <c r="T106" i="325"/>
  <c r="S106" i="325"/>
  <c r="L106" i="325"/>
  <c r="H1" i="325" s="1"/>
  <c r="J106" i="325"/>
  <c r="K106" i="325" s="1"/>
  <c r="I106" i="325"/>
  <c r="AA95" i="325"/>
  <c r="O95" i="325"/>
  <c r="M95" i="325"/>
  <c r="AB95" i="325" s="1"/>
  <c r="K95" i="325"/>
  <c r="G95" i="325"/>
  <c r="AB94" i="325"/>
  <c r="AA94" i="325"/>
  <c r="O94" i="325"/>
  <c r="N94" i="325"/>
  <c r="Q94" i="325" s="1"/>
  <c r="M94" i="325"/>
  <c r="K94" i="325"/>
  <c r="G94" i="325"/>
  <c r="AB93" i="325"/>
  <c r="AA93" i="325"/>
  <c r="O93" i="325"/>
  <c r="M93" i="325"/>
  <c r="N93" i="325" s="1"/>
  <c r="K93" i="325"/>
  <c r="G93" i="325"/>
  <c r="AA92" i="325"/>
  <c r="O92" i="325"/>
  <c r="N92" i="325"/>
  <c r="Q92" i="325" s="1"/>
  <c r="M92" i="325"/>
  <c r="AB92" i="325" s="1"/>
  <c r="K92" i="325"/>
  <c r="G92" i="325"/>
  <c r="AA91" i="325"/>
  <c r="O91" i="325"/>
  <c r="M91" i="325"/>
  <c r="AB91" i="325" s="1"/>
  <c r="K91" i="325"/>
  <c r="G91" i="325"/>
  <c r="AB90" i="325"/>
  <c r="AA90" i="325"/>
  <c r="Q90" i="325"/>
  <c r="O90" i="325"/>
  <c r="N90" i="325"/>
  <c r="P90" i="325" s="1"/>
  <c r="M90" i="325"/>
  <c r="M106" i="325" s="1"/>
  <c r="K90" i="325"/>
  <c r="G90" i="325"/>
  <c r="T89" i="325"/>
  <c r="S89" i="325"/>
  <c r="L89" i="325"/>
  <c r="J89" i="325"/>
  <c r="K89" i="325" s="1"/>
  <c r="I89" i="325"/>
  <c r="O89" i="325" s="1"/>
  <c r="AB82" i="325"/>
  <c r="AA82" i="325"/>
  <c r="O82" i="325"/>
  <c r="N82" i="325"/>
  <c r="Q82" i="325" s="1"/>
  <c r="M82" i="325"/>
  <c r="K82" i="325"/>
  <c r="G82" i="325"/>
  <c r="AB81" i="325"/>
  <c r="AA81" i="325"/>
  <c r="O81" i="325"/>
  <c r="M81" i="325"/>
  <c r="N81" i="325" s="1"/>
  <c r="K81" i="325"/>
  <c r="G81" i="325"/>
  <c r="AA80" i="325"/>
  <c r="O80" i="325"/>
  <c r="N80" i="325"/>
  <c r="Q80" i="325" s="1"/>
  <c r="M80" i="325"/>
  <c r="AB80" i="325" s="1"/>
  <c r="K80" i="325"/>
  <c r="G80" i="325"/>
  <c r="AA79" i="325"/>
  <c r="O79" i="325"/>
  <c r="M79" i="325"/>
  <c r="AB79" i="325" s="1"/>
  <c r="K79" i="325"/>
  <c r="G79" i="325"/>
  <c r="AA78" i="325"/>
  <c r="O78" i="325"/>
  <c r="N78" i="325"/>
  <c r="Q78" i="325" s="1"/>
  <c r="M78" i="325"/>
  <c r="AB78" i="325" s="1"/>
  <c r="K78" i="325"/>
  <c r="G78" i="325"/>
  <c r="AB77" i="325"/>
  <c r="AA77" i="325"/>
  <c r="O77" i="325"/>
  <c r="M77" i="325"/>
  <c r="N77" i="325" s="1"/>
  <c r="K77" i="325"/>
  <c r="G77" i="325"/>
  <c r="AA76" i="325"/>
  <c r="O76" i="325"/>
  <c r="N76" i="325"/>
  <c r="Q76" i="325" s="1"/>
  <c r="M76" i="325"/>
  <c r="AB76" i="325" s="1"/>
  <c r="K76" i="325"/>
  <c r="G76" i="325"/>
  <c r="AA75" i="325"/>
  <c r="O75" i="325"/>
  <c r="M75" i="325"/>
  <c r="AB75" i="325" s="1"/>
  <c r="K75" i="325"/>
  <c r="G75" i="325"/>
  <c r="AA74" i="325"/>
  <c r="O74" i="325"/>
  <c r="N74" i="325"/>
  <c r="Q74" i="325" s="1"/>
  <c r="M74" i="325"/>
  <c r="AB74" i="325" s="1"/>
  <c r="K74" i="325"/>
  <c r="G74" i="325"/>
  <c r="AB73" i="325"/>
  <c r="AA73" i="325"/>
  <c r="O73" i="325"/>
  <c r="N73" i="325"/>
  <c r="Q73" i="325" s="1"/>
  <c r="M73" i="325"/>
  <c r="M89" i="325" s="1"/>
  <c r="K73" i="325"/>
  <c r="G73" i="325"/>
  <c r="T72" i="325"/>
  <c r="S72" i="325"/>
  <c r="M72" i="325"/>
  <c r="N72" i="325" s="1"/>
  <c r="L72" i="325"/>
  <c r="O72" i="325" s="1"/>
  <c r="J72" i="325"/>
  <c r="K72" i="325" s="1"/>
  <c r="I72" i="325"/>
  <c r="AB61" i="325"/>
  <c r="AA61" i="325"/>
  <c r="O61" i="325"/>
  <c r="M61" i="325"/>
  <c r="N61" i="325" s="1"/>
  <c r="K61" i="325"/>
  <c r="G61" i="325"/>
  <c r="AA60" i="325"/>
  <c r="O60" i="325"/>
  <c r="N60" i="325"/>
  <c r="Q60" i="325" s="1"/>
  <c r="M60" i="325"/>
  <c r="AB60" i="325" s="1"/>
  <c r="K60" i="325"/>
  <c r="G60" i="325"/>
  <c r="AA59" i="325"/>
  <c r="O59" i="325"/>
  <c r="N59" i="325"/>
  <c r="Q59" i="325" s="1"/>
  <c r="M59" i="325"/>
  <c r="AB59" i="325" s="1"/>
  <c r="K59" i="325"/>
  <c r="G59" i="325"/>
  <c r="AA58" i="325"/>
  <c r="O58" i="325"/>
  <c r="N58" i="325"/>
  <c r="Q58" i="325" s="1"/>
  <c r="M58" i="325"/>
  <c r="AB58" i="325" s="1"/>
  <c r="K58" i="325"/>
  <c r="G58" i="325"/>
  <c r="AA57" i="325"/>
  <c r="O57" i="325"/>
  <c r="M57" i="325"/>
  <c r="N57" i="325" s="1"/>
  <c r="K57" i="325"/>
  <c r="G57" i="325"/>
  <c r="AB56" i="325"/>
  <c r="AA56" i="325"/>
  <c r="P56" i="325"/>
  <c r="O56" i="325"/>
  <c r="N56" i="325"/>
  <c r="Q56" i="325" s="1"/>
  <c r="M56" i="325"/>
  <c r="K56" i="325"/>
  <c r="G56" i="325"/>
  <c r="T55" i="325"/>
  <c r="S55" i="325"/>
  <c r="O55" i="325"/>
  <c r="M55" i="325"/>
  <c r="N55" i="325" s="1"/>
  <c r="L55" i="325"/>
  <c r="J55" i="325"/>
  <c r="K55" i="325" s="1"/>
  <c r="I55" i="325"/>
  <c r="AA43" i="325"/>
  <c r="O43" i="325"/>
  <c r="N43" i="325"/>
  <c r="Q43" i="325" s="1"/>
  <c r="M43" i="325"/>
  <c r="AB43" i="325" s="1"/>
  <c r="K43" i="325"/>
  <c r="G43" i="325"/>
  <c r="AA42" i="325"/>
  <c r="O42" i="325"/>
  <c r="N42" i="325"/>
  <c r="Q42" i="325" s="1"/>
  <c r="M42" i="325"/>
  <c r="AB42" i="325" s="1"/>
  <c r="K42" i="325"/>
  <c r="G42" i="325"/>
  <c r="AA41" i="325"/>
  <c r="O41" i="325"/>
  <c r="N41" i="325"/>
  <c r="Q41" i="325" s="1"/>
  <c r="M41" i="325"/>
  <c r="AB41" i="325" s="1"/>
  <c r="K41" i="325"/>
  <c r="G41" i="325"/>
  <c r="AA40" i="325"/>
  <c r="O40" i="325"/>
  <c r="N40" i="325"/>
  <c r="P40" i="325" s="1"/>
  <c r="M40" i="325"/>
  <c r="AB40" i="325" s="1"/>
  <c r="K40" i="325"/>
  <c r="Q40" i="325" s="1"/>
  <c r="G40" i="325"/>
  <c r="AB39" i="325"/>
  <c r="P39" i="325"/>
  <c r="O39" i="325"/>
  <c r="N39" i="325"/>
  <c r="Q39" i="325" s="1"/>
  <c r="M39" i="325"/>
  <c r="AA39" i="325" s="1"/>
  <c r="K39" i="325"/>
  <c r="G39" i="325"/>
  <c r="T38" i="325"/>
  <c r="S38" i="325"/>
  <c r="O38" i="325"/>
  <c r="L38" i="325"/>
  <c r="J38" i="325"/>
  <c r="K38" i="325" s="1"/>
  <c r="I38" i="325"/>
  <c r="AQ29" i="325"/>
  <c r="O27" i="325"/>
  <c r="M27" i="325"/>
  <c r="N27" i="325" s="1"/>
  <c r="K27" i="325"/>
  <c r="G27" i="325"/>
  <c r="AB26" i="325"/>
  <c r="O26" i="325"/>
  <c r="M26" i="325"/>
  <c r="AA26" i="325" s="1"/>
  <c r="K26" i="325"/>
  <c r="G26" i="325"/>
  <c r="AB25" i="325"/>
  <c r="O25" i="325"/>
  <c r="M25" i="325"/>
  <c r="AA25" i="325" s="1"/>
  <c r="K25" i="325"/>
  <c r="G25" i="325"/>
  <c r="O24" i="325"/>
  <c r="M24" i="325"/>
  <c r="AA24" i="325" s="1"/>
  <c r="K24" i="325"/>
  <c r="G24" i="325"/>
  <c r="O23" i="325"/>
  <c r="M23" i="325"/>
  <c r="N23" i="325" s="1"/>
  <c r="K23" i="325"/>
  <c r="G23" i="325"/>
  <c r="AB22" i="325"/>
  <c r="AA22" i="325"/>
  <c r="O22" i="325"/>
  <c r="N22" i="325"/>
  <c r="Q22" i="325" s="1"/>
  <c r="M22" i="325"/>
  <c r="K22" i="325"/>
  <c r="G22" i="325"/>
  <c r="AA21" i="325"/>
  <c r="T21" i="325"/>
  <c r="S21" i="325"/>
  <c r="M21" i="325"/>
  <c r="AB21" i="325" s="1"/>
  <c r="AC5" i="325" s="1"/>
  <c r="L21" i="325"/>
  <c r="O21" i="325" s="1"/>
  <c r="K21" i="325"/>
  <c r="J21" i="325"/>
  <c r="I21" i="325"/>
  <c r="AB6" i="325"/>
  <c r="AA6" i="325"/>
  <c r="O6" i="325"/>
  <c r="M6" i="325"/>
  <c r="N6" i="325" s="1"/>
  <c r="K6" i="325"/>
  <c r="G6" i="325"/>
  <c r="AB5" i="325"/>
  <c r="AA5" i="325"/>
  <c r="Q5" i="325"/>
  <c r="O5" i="325"/>
  <c r="N5" i="325"/>
  <c r="M5" i="325"/>
  <c r="K5" i="325"/>
  <c r="P5" i="325" s="1"/>
  <c r="G5" i="325"/>
  <c r="H2" i="325"/>
  <c r="F1" i="325"/>
  <c r="F2" i="325" s="1"/>
  <c r="D1" i="325"/>
  <c r="T242" i="324"/>
  <c r="S242" i="324"/>
  <c r="L242" i="324"/>
  <c r="K242" i="324"/>
  <c r="J242" i="324"/>
  <c r="I242" i="324"/>
  <c r="O242" i="324" s="1"/>
  <c r="O231" i="324"/>
  <c r="N231" i="324"/>
  <c r="Q231" i="324" s="1"/>
  <c r="M231" i="324"/>
  <c r="AB231" i="324" s="1"/>
  <c r="K231" i="324"/>
  <c r="G231" i="324"/>
  <c r="AB230" i="324"/>
  <c r="AA230" i="324"/>
  <c r="O230" i="324"/>
  <c r="M230" i="324"/>
  <c r="N230" i="324" s="1"/>
  <c r="K230" i="324"/>
  <c r="G230" i="324"/>
  <c r="AB229" i="324"/>
  <c r="AA229" i="324"/>
  <c r="P229" i="324"/>
  <c r="O229" i="324"/>
  <c r="N229" i="324"/>
  <c r="Q229" i="324" s="1"/>
  <c r="M229" i="324"/>
  <c r="K229" i="324"/>
  <c r="G229" i="324"/>
  <c r="O228" i="324"/>
  <c r="M228" i="324"/>
  <c r="AA228" i="324" s="1"/>
  <c r="K228" i="324"/>
  <c r="G228" i="324"/>
  <c r="O227" i="324"/>
  <c r="N227" i="324"/>
  <c r="Q227" i="324" s="1"/>
  <c r="M227" i="324"/>
  <c r="AB227" i="324" s="1"/>
  <c r="K227" i="324"/>
  <c r="G227" i="324"/>
  <c r="AB226" i="324"/>
  <c r="O226" i="324"/>
  <c r="N226" i="324"/>
  <c r="Q226" i="324" s="1"/>
  <c r="M226" i="324"/>
  <c r="M242" i="324" s="1"/>
  <c r="K226" i="324"/>
  <c r="G226" i="324"/>
  <c r="AA225" i="324"/>
  <c r="T225" i="324"/>
  <c r="S225" i="324"/>
  <c r="M225" i="324"/>
  <c r="AB225" i="324" s="1"/>
  <c r="AC209" i="324" s="1"/>
  <c r="L225" i="324"/>
  <c r="O225" i="324" s="1"/>
  <c r="J225" i="324"/>
  <c r="K225" i="324" s="1"/>
  <c r="I225" i="324"/>
  <c r="AB211" i="324"/>
  <c r="AA211" i="324"/>
  <c r="O211" i="324"/>
  <c r="M211" i="324"/>
  <c r="N211" i="324" s="1"/>
  <c r="K211" i="324"/>
  <c r="G211" i="324"/>
  <c r="AB210" i="324"/>
  <c r="AA210" i="324"/>
  <c r="P210" i="324"/>
  <c r="O210" i="324"/>
  <c r="N210" i="324"/>
  <c r="Q210" i="324" s="1"/>
  <c r="M210" i="324"/>
  <c r="K210" i="324"/>
  <c r="G210" i="324"/>
  <c r="AB209" i="324"/>
  <c r="AA209" i="324"/>
  <c r="O209" i="324"/>
  <c r="N209" i="324"/>
  <c r="Q209" i="324" s="1"/>
  <c r="M209" i="324"/>
  <c r="K209" i="324"/>
  <c r="G209" i="324"/>
  <c r="T208" i="324"/>
  <c r="S208" i="324"/>
  <c r="L208" i="324"/>
  <c r="O208" i="324" s="1"/>
  <c r="J208" i="324"/>
  <c r="K208" i="324" s="1"/>
  <c r="I208" i="324"/>
  <c r="O193" i="324"/>
  <c r="M193" i="324"/>
  <c r="AA193" i="324" s="1"/>
  <c r="K193" i="324"/>
  <c r="G193" i="324"/>
  <c r="AB192" i="324"/>
  <c r="AA192" i="324"/>
  <c r="O192" i="324"/>
  <c r="N192" i="324"/>
  <c r="M192" i="324"/>
  <c r="K192" i="324"/>
  <c r="Q192" i="324" s="1"/>
  <c r="G192" i="324"/>
  <c r="T191" i="324"/>
  <c r="S191" i="324"/>
  <c r="L191" i="324"/>
  <c r="K191" i="324"/>
  <c r="J191" i="324"/>
  <c r="I191" i="324"/>
  <c r="O191" i="324" s="1"/>
  <c r="O178" i="324"/>
  <c r="M178" i="324"/>
  <c r="N178" i="324" s="1"/>
  <c r="K178" i="324"/>
  <c r="G178" i="324"/>
  <c r="AB177" i="324"/>
  <c r="AA177" i="324"/>
  <c r="O177" i="324"/>
  <c r="N177" i="324"/>
  <c r="P177" i="324" s="1"/>
  <c r="M177" i="324"/>
  <c r="K177" i="324"/>
  <c r="Q177" i="324" s="1"/>
  <c r="G177" i="324"/>
  <c r="AB176" i="324"/>
  <c r="AA176" i="324"/>
  <c r="P176" i="324"/>
  <c r="O176" i="324"/>
  <c r="N176" i="324"/>
  <c r="Q176" i="324" s="1"/>
  <c r="M176" i="324"/>
  <c r="K176" i="324"/>
  <c r="G176" i="324"/>
  <c r="AB175" i="324"/>
  <c r="O175" i="324"/>
  <c r="N175" i="324"/>
  <c r="Q175" i="324" s="1"/>
  <c r="M175" i="324"/>
  <c r="AA175" i="324" s="1"/>
  <c r="K175" i="324"/>
  <c r="G175" i="324"/>
  <c r="T174" i="324"/>
  <c r="S174" i="324"/>
  <c r="N174" i="324"/>
  <c r="M174" i="324"/>
  <c r="AB174" i="324" s="1"/>
  <c r="AC158" i="324" s="1"/>
  <c r="L174" i="324"/>
  <c r="O174" i="324" s="1"/>
  <c r="J174" i="324"/>
  <c r="K174" i="324" s="1"/>
  <c r="Q174" i="324" s="1"/>
  <c r="R158" i="324" s="1"/>
  <c r="I174" i="324"/>
  <c r="AB158" i="324"/>
  <c r="O158" i="324"/>
  <c r="N158" i="324"/>
  <c r="Q158" i="324" s="1"/>
  <c r="M158" i="324"/>
  <c r="AA158" i="324" s="1"/>
  <c r="K158" i="324"/>
  <c r="G158" i="324"/>
  <c r="T157" i="324"/>
  <c r="S157" i="324"/>
  <c r="L157" i="324"/>
  <c r="O157" i="324" s="1"/>
  <c r="J157" i="324"/>
  <c r="K157" i="324" s="1"/>
  <c r="I157" i="324"/>
  <c r="O144" i="324"/>
  <c r="M144" i="324"/>
  <c r="AA144" i="324" s="1"/>
  <c r="K144" i="324"/>
  <c r="G144" i="324"/>
  <c r="O143" i="324"/>
  <c r="M143" i="324"/>
  <c r="N143" i="324" s="1"/>
  <c r="K143" i="324"/>
  <c r="G143" i="324"/>
  <c r="AB142" i="324"/>
  <c r="AA142" i="324"/>
  <c r="O142" i="324"/>
  <c r="N142" i="324"/>
  <c r="P142" i="324" s="1"/>
  <c r="M142" i="324"/>
  <c r="K142" i="324"/>
  <c r="Q142" i="324" s="1"/>
  <c r="G142" i="324"/>
  <c r="Q141" i="324"/>
  <c r="O141" i="324"/>
  <c r="N141" i="324"/>
  <c r="P141" i="324" s="1"/>
  <c r="M141" i="324"/>
  <c r="AB141" i="324" s="1"/>
  <c r="K141" i="324"/>
  <c r="G141" i="324"/>
  <c r="T140" i="324"/>
  <c r="S140" i="324"/>
  <c r="O140" i="324"/>
  <c r="L140" i="324"/>
  <c r="J140" i="324"/>
  <c r="K140" i="324" s="1"/>
  <c r="I140" i="324"/>
  <c r="AB127" i="324"/>
  <c r="AA127" i="324"/>
  <c r="P127" i="324"/>
  <c r="O127" i="324"/>
  <c r="N127" i="324"/>
  <c r="Q127" i="324" s="1"/>
  <c r="M127" i="324"/>
  <c r="K127" i="324"/>
  <c r="G127" i="324"/>
  <c r="AA126" i="324"/>
  <c r="O126" i="324"/>
  <c r="M126" i="324"/>
  <c r="N126" i="324" s="1"/>
  <c r="K126" i="324"/>
  <c r="G126" i="324"/>
  <c r="O125" i="324"/>
  <c r="M125" i="324"/>
  <c r="N125" i="324" s="1"/>
  <c r="K125" i="324"/>
  <c r="G125" i="324"/>
  <c r="AB124" i="324"/>
  <c r="AA124" i="324"/>
  <c r="O124" i="324"/>
  <c r="N124" i="324"/>
  <c r="Q124" i="324" s="1"/>
  <c r="M124" i="324"/>
  <c r="M140" i="324" s="1"/>
  <c r="K124" i="324"/>
  <c r="G124" i="324"/>
  <c r="T123" i="324"/>
  <c r="S123" i="324"/>
  <c r="M123" i="324"/>
  <c r="AB123" i="324" s="1"/>
  <c r="AC107" i="324" s="1"/>
  <c r="L123" i="324"/>
  <c r="O123" i="324" s="1"/>
  <c r="K123" i="324"/>
  <c r="J123" i="324"/>
  <c r="I123" i="324"/>
  <c r="AB109" i="324"/>
  <c r="AA109" i="324"/>
  <c r="O109" i="324"/>
  <c r="N109" i="324"/>
  <c r="Q109" i="324" s="1"/>
  <c r="M109" i="324"/>
  <c r="K109" i="324"/>
  <c r="G109" i="324"/>
  <c r="AB108" i="324"/>
  <c r="AA108" i="324"/>
  <c r="P108" i="324"/>
  <c r="O108" i="324"/>
  <c r="N108" i="324"/>
  <c r="Q108" i="324" s="1"/>
  <c r="M108" i="324"/>
  <c r="K108" i="324"/>
  <c r="G108" i="324"/>
  <c r="AB107" i="324"/>
  <c r="O107" i="324"/>
  <c r="N107" i="324"/>
  <c r="Q107" i="324" s="1"/>
  <c r="M107" i="324"/>
  <c r="AA107" i="324" s="1"/>
  <c r="K107" i="324"/>
  <c r="G107" i="324"/>
  <c r="T106" i="324"/>
  <c r="S106" i="324"/>
  <c r="L106" i="324"/>
  <c r="O106" i="324" s="1"/>
  <c r="J106" i="324"/>
  <c r="K106" i="324" s="1"/>
  <c r="I106" i="324"/>
  <c r="AA92" i="324"/>
  <c r="O92" i="324"/>
  <c r="M92" i="324"/>
  <c r="N92" i="324" s="1"/>
  <c r="K92" i="324"/>
  <c r="G92" i="324"/>
  <c r="O91" i="324"/>
  <c r="M91" i="324"/>
  <c r="N91" i="324" s="1"/>
  <c r="K91" i="324"/>
  <c r="G91" i="324"/>
  <c r="AB90" i="324"/>
  <c r="AA90" i="324"/>
  <c r="O90" i="324"/>
  <c r="N90" i="324"/>
  <c r="Q90" i="324" s="1"/>
  <c r="M90" i="324"/>
  <c r="K90" i="324"/>
  <c r="G90" i="324"/>
  <c r="T89" i="324"/>
  <c r="S89" i="324"/>
  <c r="M89" i="324"/>
  <c r="AB89" i="324" s="1"/>
  <c r="AC73" i="324" s="1"/>
  <c r="L89" i="324"/>
  <c r="O89" i="324" s="1"/>
  <c r="K89" i="324"/>
  <c r="J89" i="324"/>
  <c r="I89" i="324"/>
  <c r="AB73" i="324"/>
  <c r="O73" i="324"/>
  <c r="N73" i="324"/>
  <c r="Q73" i="324" s="1"/>
  <c r="M73" i="324"/>
  <c r="AA73" i="324" s="1"/>
  <c r="K73" i="324"/>
  <c r="G73" i="324"/>
  <c r="T72" i="324"/>
  <c r="S72" i="324"/>
  <c r="M72" i="324"/>
  <c r="AB72" i="324" s="1"/>
  <c r="AC56" i="324" s="1"/>
  <c r="L72" i="324"/>
  <c r="O72" i="324" s="1"/>
  <c r="K72" i="324"/>
  <c r="J72" i="324"/>
  <c r="I72" i="324"/>
  <c r="AB56" i="324"/>
  <c r="O56" i="324"/>
  <c r="N56" i="324"/>
  <c r="Q56" i="324" s="1"/>
  <c r="M56" i="324"/>
  <c r="AA56" i="324" s="1"/>
  <c r="K56" i="324"/>
  <c r="G56" i="324"/>
  <c r="T55" i="324"/>
  <c r="S55" i="324"/>
  <c r="M55" i="324"/>
  <c r="AB55" i="324" s="1"/>
  <c r="AC39" i="324" s="1"/>
  <c r="L55" i="324"/>
  <c r="O55" i="324" s="1"/>
  <c r="K55" i="324"/>
  <c r="J55" i="324"/>
  <c r="I55" i="324"/>
  <c r="AB41" i="324"/>
  <c r="AA41" i="324"/>
  <c r="O41" i="324"/>
  <c r="N41" i="324"/>
  <c r="Q41" i="324" s="1"/>
  <c r="M41" i="324"/>
  <c r="K41" i="324"/>
  <c r="G41" i="324"/>
  <c r="AB40" i="324"/>
  <c r="AA40" i="324"/>
  <c r="Q40" i="324"/>
  <c r="P40" i="324"/>
  <c r="O40" i="324"/>
  <c r="N40" i="324"/>
  <c r="M40" i="324"/>
  <c r="K40" i="324"/>
  <c r="G40" i="324"/>
  <c r="AB39" i="324"/>
  <c r="AA39" i="324"/>
  <c r="O39" i="324"/>
  <c r="N39" i="324"/>
  <c r="Q39" i="324" s="1"/>
  <c r="M39" i="324"/>
  <c r="K39" i="324"/>
  <c r="G39" i="324"/>
  <c r="T38" i="324"/>
  <c r="S38" i="324"/>
  <c r="N38" i="324"/>
  <c r="M38" i="324"/>
  <c r="AB38" i="324" s="1"/>
  <c r="AC22" i="324" s="1"/>
  <c r="L38" i="324"/>
  <c r="O38" i="324" s="1"/>
  <c r="J38" i="324"/>
  <c r="K38" i="324" s="1"/>
  <c r="Q38" i="324" s="1"/>
  <c r="R22" i="324" s="1"/>
  <c r="I38" i="324"/>
  <c r="AB22" i="324"/>
  <c r="O22" i="324"/>
  <c r="N22" i="324"/>
  <c r="Q22" i="324" s="1"/>
  <c r="M22" i="324"/>
  <c r="AA22" i="324" s="1"/>
  <c r="K22" i="324"/>
  <c r="G22" i="324"/>
  <c r="T21" i="324"/>
  <c r="S21" i="324"/>
  <c r="L21" i="324"/>
  <c r="O21" i="324" s="1"/>
  <c r="J21" i="324"/>
  <c r="K21" i="324" s="1"/>
  <c r="I21" i="324"/>
  <c r="AA7" i="324"/>
  <c r="O7" i="324"/>
  <c r="M7" i="324"/>
  <c r="N7" i="324" s="1"/>
  <c r="K7" i="324"/>
  <c r="G7" i="324"/>
  <c r="O6" i="324"/>
  <c r="M6" i="324"/>
  <c r="N6" i="324" s="1"/>
  <c r="K6" i="324"/>
  <c r="G6" i="324"/>
  <c r="AB5" i="324"/>
  <c r="O5" i="324"/>
  <c r="N5" i="324"/>
  <c r="Q5" i="324" s="1"/>
  <c r="M5" i="324"/>
  <c r="AA5" i="324" s="1"/>
  <c r="K5" i="324"/>
  <c r="G5" i="324"/>
  <c r="F1" i="324" s="1"/>
  <c r="H2" i="324"/>
  <c r="H1" i="324"/>
  <c r="D1" i="324"/>
  <c r="X29" i="323"/>
  <c r="W29" i="323"/>
  <c r="V29" i="323"/>
  <c r="T29" i="323"/>
  <c r="S29" i="323"/>
  <c r="M8" i="323" s="1"/>
  <c r="P29" i="323"/>
  <c r="O29" i="323"/>
  <c r="N29" i="323"/>
  <c r="M29" i="323"/>
  <c r="K8" i="323" s="1"/>
  <c r="K29" i="323"/>
  <c r="J29" i="323"/>
  <c r="H29" i="323"/>
  <c r="G29" i="323"/>
  <c r="D29" i="323"/>
  <c r="O15" i="323"/>
  <c r="I8" i="323" s="1"/>
  <c r="N15" i="323"/>
  <c r="K15" i="323"/>
  <c r="G8" i="323" s="1"/>
  <c r="I15" i="323"/>
  <c r="H15" i="323"/>
  <c r="G15" i="323"/>
  <c r="F15" i="323"/>
  <c r="E15" i="323"/>
  <c r="D15" i="323"/>
  <c r="F8" i="323"/>
  <c r="E8" i="323"/>
  <c r="M7" i="323"/>
  <c r="K7" i="323"/>
  <c r="I7" i="323"/>
  <c r="G7" i="323"/>
  <c r="F7" i="323"/>
  <c r="E7" i="323"/>
  <c r="M6" i="323"/>
  <c r="K6" i="323"/>
  <c r="I6" i="323"/>
  <c r="G6" i="323"/>
  <c r="F6" i="323"/>
  <c r="E6" i="323"/>
  <c r="F3" i="323"/>
  <c r="T157" i="322"/>
  <c r="S157" i="322"/>
  <c r="L157" i="322"/>
  <c r="J157" i="322"/>
  <c r="K157" i="322" s="1"/>
  <c r="I157" i="322"/>
  <c r="O157" i="322" s="1"/>
  <c r="AA143" i="322"/>
  <c r="O143" i="322"/>
  <c r="N143" i="322"/>
  <c r="Q143" i="322" s="1"/>
  <c r="M143" i="322"/>
  <c r="AB143" i="322" s="1"/>
  <c r="K143" i="322"/>
  <c r="G143" i="322"/>
  <c r="AA142" i="322"/>
  <c r="O142" i="322"/>
  <c r="M142" i="322"/>
  <c r="N142" i="322" s="1"/>
  <c r="K142" i="322"/>
  <c r="G142" i="322"/>
  <c r="AB141" i="322"/>
  <c r="Q141" i="322"/>
  <c r="P141" i="322"/>
  <c r="O141" i="322"/>
  <c r="N141" i="322"/>
  <c r="M141" i="322"/>
  <c r="M157" i="322" s="1"/>
  <c r="K141" i="322"/>
  <c r="G141" i="322"/>
  <c r="AB140" i="322"/>
  <c r="AC124" i="322" s="1"/>
  <c r="T140" i="322"/>
  <c r="S140" i="322"/>
  <c r="M140" i="322"/>
  <c r="N140" i="322" s="1"/>
  <c r="L140" i="322"/>
  <c r="J140" i="322"/>
  <c r="K140" i="322" s="1"/>
  <c r="I140" i="322"/>
  <c r="O140" i="322" s="1"/>
  <c r="AA126" i="322"/>
  <c r="O126" i="322"/>
  <c r="N126" i="322"/>
  <c r="Q126" i="322" s="1"/>
  <c r="M126" i="322"/>
  <c r="AB126" i="322" s="1"/>
  <c r="K126" i="322"/>
  <c r="G126" i="322"/>
  <c r="AB125" i="322"/>
  <c r="AA125" i="322"/>
  <c r="O125" i="322"/>
  <c r="M125" i="322"/>
  <c r="N125" i="322" s="1"/>
  <c r="K125" i="322"/>
  <c r="G125" i="322"/>
  <c r="AB124" i="322"/>
  <c r="AA124" i="322"/>
  <c r="P124" i="322"/>
  <c r="O124" i="322"/>
  <c r="N124" i="322"/>
  <c r="Q124" i="322" s="1"/>
  <c r="M124" i="322"/>
  <c r="K124" i="322"/>
  <c r="G124" i="322"/>
  <c r="T123" i="322"/>
  <c r="S123" i="322"/>
  <c r="L123" i="322"/>
  <c r="J123" i="322"/>
  <c r="K123" i="322" s="1"/>
  <c r="I123" i="322"/>
  <c r="O123" i="322" s="1"/>
  <c r="AA110" i="322"/>
  <c r="O110" i="322"/>
  <c r="N110" i="322"/>
  <c r="Q110" i="322" s="1"/>
  <c r="M110" i="322"/>
  <c r="AB110" i="322" s="1"/>
  <c r="K110" i="322"/>
  <c r="G110" i="322"/>
  <c r="AA109" i="322"/>
  <c r="Q109" i="322"/>
  <c r="O109" i="322"/>
  <c r="N109" i="322"/>
  <c r="P109" i="322" s="1"/>
  <c r="M109" i="322"/>
  <c r="AB109" i="322" s="1"/>
  <c r="K109" i="322"/>
  <c r="G109" i="322"/>
  <c r="AA108" i="322"/>
  <c r="O108" i="322"/>
  <c r="N108" i="322"/>
  <c r="Q108" i="322" s="1"/>
  <c r="M108" i="322"/>
  <c r="AB108" i="322" s="1"/>
  <c r="K108" i="322"/>
  <c r="G108" i="322"/>
  <c r="O107" i="322"/>
  <c r="N107" i="322"/>
  <c r="Q107" i="322" s="1"/>
  <c r="M107" i="322"/>
  <c r="AB107" i="322" s="1"/>
  <c r="K107" i="322"/>
  <c r="G107" i="322"/>
  <c r="T106" i="322"/>
  <c r="S106" i="322"/>
  <c r="M106" i="322"/>
  <c r="AB106" i="322" s="1"/>
  <c r="AC90" i="322" s="1"/>
  <c r="L106" i="322"/>
  <c r="O106" i="322" s="1"/>
  <c r="J106" i="322"/>
  <c r="K106" i="322" s="1"/>
  <c r="I106" i="322"/>
  <c r="AA96" i="322"/>
  <c r="O96" i="322"/>
  <c r="N96" i="322"/>
  <c r="P96" i="322" s="1"/>
  <c r="M96" i="322"/>
  <c r="AB96" i="322" s="1"/>
  <c r="K96" i="322"/>
  <c r="Q96" i="322" s="1"/>
  <c r="G96" i="322"/>
  <c r="AA95" i="322"/>
  <c r="O95" i="322"/>
  <c r="N95" i="322"/>
  <c r="Q95" i="322" s="1"/>
  <c r="M95" i="322"/>
  <c r="AB95" i="322" s="1"/>
  <c r="K95" i="322"/>
  <c r="G95" i="322"/>
  <c r="AA94" i="322"/>
  <c r="Q94" i="322"/>
  <c r="O94" i="322"/>
  <c r="N94" i="322"/>
  <c r="P94" i="322" s="1"/>
  <c r="M94" i="322"/>
  <c r="AB94" i="322" s="1"/>
  <c r="K94" i="322"/>
  <c r="G94" i="322"/>
  <c r="AA93" i="322"/>
  <c r="O93" i="322"/>
  <c r="N93" i="322"/>
  <c r="Q93" i="322" s="1"/>
  <c r="M93" i="322"/>
  <c r="AB93" i="322" s="1"/>
  <c r="K93" i="322"/>
  <c r="G93" i="322"/>
  <c r="AA92" i="322"/>
  <c r="O92" i="322"/>
  <c r="N92" i="322"/>
  <c r="P92" i="322" s="1"/>
  <c r="M92" i="322"/>
  <c r="AB92" i="322" s="1"/>
  <c r="K92" i="322"/>
  <c r="Q92" i="322" s="1"/>
  <c r="G92" i="322"/>
  <c r="AA91" i="322"/>
  <c r="O91" i="322"/>
  <c r="N91" i="322"/>
  <c r="Q91" i="322" s="1"/>
  <c r="M91" i="322"/>
  <c r="AB91" i="322" s="1"/>
  <c r="K91" i="322"/>
  <c r="G91" i="322"/>
  <c r="AB90" i="322"/>
  <c r="AA90" i="322"/>
  <c r="O90" i="322"/>
  <c r="M90" i="322"/>
  <c r="N90" i="322" s="1"/>
  <c r="K90" i="322"/>
  <c r="G90" i="322"/>
  <c r="T89" i="322"/>
  <c r="S89" i="322"/>
  <c r="L89" i="322"/>
  <c r="H1" i="322" s="1"/>
  <c r="J89" i="322"/>
  <c r="K89" i="322" s="1"/>
  <c r="I89" i="322"/>
  <c r="AA82" i="322"/>
  <c r="Q82" i="322"/>
  <c r="O82" i="322"/>
  <c r="N82" i="322"/>
  <c r="P82" i="322" s="1"/>
  <c r="M82" i="322"/>
  <c r="AB82" i="322" s="1"/>
  <c r="K82" i="322"/>
  <c r="G82" i="322"/>
  <c r="AA81" i="322"/>
  <c r="O81" i="322"/>
  <c r="N81" i="322"/>
  <c r="Q81" i="322" s="1"/>
  <c r="M81" i="322"/>
  <c r="AB81" i="322" s="1"/>
  <c r="K81" i="322"/>
  <c r="G81" i="322"/>
  <c r="AA80" i="322"/>
  <c r="O80" i="322"/>
  <c r="N80" i="322"/>
  <c r="P80" i="322" s="1"/>
  <c r="M80" i="322"/>
  <c r="AB80" i="322" s="1"/>
  <c r="K80" i="322"/>
  <c r="Q80" i="322" s="1"/>
  <c r="G80" i="322"/>
  <c r="AA79" i="322"/>
  <c r="O79" i="322"/>
  <c r="N79" i="322"/>
  <c r="Q79" i="322" s="1"/>
  <c r="M79" i="322"/>
  <c r="AB79" i="322" s="1"/>
  <c r="K79" i="322"/>
  <c r="G79" i="322"/>
  <c r="AA78" i="322"/>
  <c r="Q78" i="322"/>
  <c r="O78" i="322"/>
  <c r="N78" i="322"/>
  <c r="P78" i="322" s="1"/>
  <c r="M78" i="322"/>
  <c r="AB78" i="322" s="1"/>
  <c r="K78" i="322"/>
  <c r="G78" i="322"/>
  <c r="AA77" i="322"/>
  <c r="O77" i="322"/>
  <c r="N77" i="322"/>
  <c r="Q77" i="322" s="1"/>
  <c r="M77" i="322"/>
  <c r="AB77" i="322" s="1"/>
  <c r="K77" i="322"/>
  <c r="G77" i="322"/>
  <c r="AA76" i="322"/>
  <c r="O76" i="322"/>
  <c r="N76" i="322"/>
  <c r="P76" i="322" s="1"/>
  <c r="M76" i="322"/>
  <c r="AB76" i="322" s="1"/>
  <c r="K76" i="322"/>
  <c r="Q76" i="322" s="1"/>
  <c r="G76" i="322"/>
  <c r="AA75" i="322"/>
  <c r="O75" i="322"/>
  <c r="N75" i="322"/>
  <c r="Q75" i="322" s="1"/>
  <c r="M75" i="322"/>
  <c r="AB75" i="322" s="1"/>
  <c r="K75" i="322"/>
  <c r="G75" i="322"/>
  <c r="AA74" i="322"/>
  <c r="Q74" i="322"/>
  <c r="O74" i="322"/>
  <c r="N74" i="322"/>
  <c r="P74" i="322" s="1"/>
  <c r="M74" i="322"/>
  <c r="AB74" i="322" s="1"/>
  <c r="K74" i="322"/>
  <c r="G74" i="322"/>
  <c r="AB73" i="322"/>
  <c r="AA73" i="322"/>
  <c r="Q73" i="322"/>
  <c r="P73" i="322"/>
  <c r="O73" i="322"/>
  <c r="N73" i="322"/>
  <c r="M73" i="322"/>
  <c r="M89" i="322" s="1"/>
  <c r="K73" i="322"/>
  <c r="G73" i="322"/>
  <c r="AB72" i="322"/>
  <c r="AC56" i="322" s="1"/>
  <c r="T72" i="322"/>
  <c r="S72" i="322"/>
  <c r="M72" i="322"/>
  <c r="N72" i="322" s="1"/>
  <c r="L72" i="322"/>
  <c r="J72" i="322"/>
  <c r="K72" i="322" s="1"/>
  <c r="I72" i="322"/>
  <c r="O72" i="322" s="1"/>
  <c r="AA62" i="322"/>
  <c r="O62" i="322"/>
  <c r="N62" i="322"/>
  <c r="Q62" i="322" s="1"/>
  <c r="M62" i="322"/>
  <c r="AB62" i="322" s="1"/>
  <c r="K62" i="322"/>
  <c r="G62" i="322"/>
  <c r="AA61" i="322"/>
  <c r="O61" i="322"/>
  <c r="N61" i="322"/>
  <c r="P61" i="322" s="1"/>
  <c r="M61" i="322"/>
  <c r="AB61" i="322" s="1"/>
  <c r="K61" i="322"/>
  <c r="Q61" i="322" s="1"/>
  <c r="G61" i="322"/>
  <c r="AA60" i="322"/>
  <c r="O60" i="322"/>
  <c r="N60" i="322"/>
  <c r="Q60" i="322" s="1"/>
  <c r="M60" i="322"/>
  <c r="AB60" i="322" s="1"/>
  <c r="K60" i="322"/>
  <c r="G60" i="322"/>
  <c r="AA59" i="322"/>
  <c r="Q59" i="322"/>
  <c r="O59" i="322"/>
  <c r="N59" i="322"/>
  <c r="P59" i="322" s="1"/>
  <c r="M59" i="322"/>
  <c r="AB59" i="322" s="1"/>
  <c r="K59" i="322"/>
  <c r="G59" i="322"/>
  <c r="AB58" i="322"/>
  <c r="AA58" i="322"/>
  <c r="O58" i="322"/>
  <c r="N58" i="322"/>
  <c r="Q58" i="322" s="1"/>
  <c r="M58" i="322"/>
  <c r="K58" i="322"/>
  <c r="G58" i="322"/>
  <c r="AB57" i="322"/>
  <c r="AA57" i="322"/>
  <c r="O57" i="322"/>
  <c r="N57" i="322"/>
  <c r="M57" i="322"/>
  <c r="K57" i="322"/>
  <c r="Q57" i="322" s="1"/>
  <c r="G57" i="322"/>
  <c r="AB56" i="322"/>
  <c r="P56" i="322"/>
  <c r="O56" i="322"/>
  <c r="N56" i="322"/>
  <c r="Q56" i="322" s="1"/>
  <c r="M56" i="322"/>
  <c r="AA56" i="322" s="1"/>
  <c r="K56" i="322"/>
  <c r="G56" i="322"/>
  <c r="T55" i="322"/>
  <c r="S55" i="322"/>
  <c r="M55" i="322"/>
  <c r="AA55" i="322" s="1"/>
  <c r="L55" i="322"/>
  <c r="J55" i="322"/>
  <c r="AB55" i="322" s="1"/>
  <c r="AC39" i="322" s="1"/>
  <c r="I55" i="322"/>
  <c r="O55" i="322" s="1"/>
  <c r="AA43" i="322"/>
  <c r="O43" i="322"/>
  <c r="N43" i="322"/>
  <c r="Q43" i="322" s="1"/>
  <c r="M43" i="322"/>
  <c r="AB43" i="322" s="1"/>
  <c r="K43" i="322"/>
  <c r="G43" i="322"/>
  <c r="AA42" i="322"/>
  <c r="Q42" i="322"/>
  <c r="O42" i="322"/>
  <c r="N42" i="322"/>
  <c r="P42" i="322" s="1"/>
  <c r="M42" i="322"/>
  <c r="AB42" i="322" s="1"/>
  <c r="K42" i="322"/>
  <c r="G42" i="322"/>
  <c r="AA41" i="322"/>
  <c r="O41" i="322"/>
  <c r="N41" i="322"/>
  <c r="Q41" i="322" s="1"/>
  <c r="M41" i="322"/>
  <c r="AB41" i="322" s="1"/>
  <c r="K41" i="322"/>
  <c r="G41" i="322"/>
  <c r="AA40" i="322"/>
  <c r="O40" i="322"/>
  <c r="N40" i="322"/>
  <c r="P40" i="322" s="1"/>
  <c r="M40" i="322"/>
  <c r="AB40" i="322" s="1"/>
  <c r="K40" i="322"/>
  <c r="Q40" i="322" s="1"/>
  <c r="G40" i="322"/>
  <c r="AB39" i="322"/>
  <c r="P39" i="322"/>
  <c r="O39" i="322"/>
  <c r="N39" i="322"/>
  <c r="Q39" i="322" s="1"/>
  <c r="M39" i="322"/>
  <c r="AA39" i="322" s="1"/>
  <c r="K39" i="322"/>
  <c r="G39" i="322"/>
  <c r="T38" i="322"/>
  <c r="S38" i="322"/>
  <c r="O38" i="322"/>
  <c r="L38" i="322"/>
  <c r="J38" i="322"/>
  <c r="K38" i="322" s="1"/>
  <c r="I38" i="322"/>
  <c r="AQ29" i="322"/>
  <c r="AB26" i="322"/>
  <c r="O26" i="322"/>
  <c r="M26" i="322"/>
  <c r="AA26" i="322" s="1"/>
  <c r="K26" i="322"/>
  <c r="G26" i="322"/>
  <c r="AB25" i="322"/>
  <c r="AA25" i="322"/>
  <c r="O25" i="322"/>
  <c r="M25" i="322"/>
  <c r="N25" i="322" s="1"/>
  <c r="K25" i="322"/>
  <c r="G25" i="322"/>
  <c r="O24" i="322"/>
  <c r="M24" i="322"/>
  <c r="N24" i="322" s="1"/>
  <c r="K24" i="322"/>
  <c r="G24" i="322"/>
  <c r="O23" i="322"/>
  <c r="M23" i="322"/>
  <c r="AB23" i="322" s="1"/>
  <c r="K23" i="322"/>
  <c r="G23" i="322"/>
  <c r="AB22" i="322"/>
  <c r="O22" i="322"/>
  <c r="N22" i="322"/>
  <c r="P22" i="322" s="1"/>
  <c r="M22" i="322"/>
  <c r="AA22" i="322" s="1"/>
  <c r="K22" i="322"/>
  <c r="Q22" i="322" s="1"/>
  <c r="G22" i="322"/>
  <c r="F1" i="322" s="1"/>
  <c r="F2" i="322" s="1"/>
  <c r="T21" i="322"/>
  <c r="S21" i="322"/>
  <c r="L21" i="322"/>
  <c r="O21" i="322" s="1"/>
  <c r="K21" i="322"/>
  <c r="J21" i="322"/>
  <c r="I21" i="322"/>
  <c r="AB6" i="322"/>
  <c r="O6" i="322"/>
  <c r="M6" i="322"/>
  <c r="AA6" i="322" s="1"/>
  <c r="K6" i="322"/>
  <c r="G6" i="322"/>
  <c r="AB5" i="322"/>
  <c r="AA5" i="322"/>
  <c r="O5" i="322"/>
  <c r="N5" i="322"/>
  <c r="Q5" i="322" s="1"/>
  <c r="M5" i="322"/>
  <c r="K5" i="322"/>
  <c r="G5" i="322"/>
  <c r="H2" i="322"/>
  <c r="D1" i="322"/>
  <c r="T242" i="321"/>
  <c r="S242" i="321"/>
  <c r="O242" i="321"/>
  <c r="L242" i="321"/>
  <c r="J242" i="321"/>
  <c r="K242" i="321" s="1"/>
  <c r="I242" i="321"/>
  <c r="O231" i="321"/>
  <c r="M231" i="321"/>
  <c r="AA231" i="321" s="1"/>
  <c r="K231" i="321"/>
  <c r="G231" i="321"/>
  <c r="AB230" i="321"/>
  <c r="AA230" i="321"/>
  <c r="O230" i="321"/>
  <c r="M230" i="321"/>
  <c r="N230" i="321" s="1"/>
  <c r="K230" i="321"/>
  <c r="G230" i="321"/>
  <c r="AB229" i="321"/>
  <c r="AA229" i="321"/>
  <c r="O229" i="321"/>
  <c r="N229" i="321"/>
  <c r="M229" i="321"/>
  <c r="K229" i="321"/>
  <c r="Q229" i="321" s="1"/>
  <c r="G229" i="321"/>
  <c r="O228" i="321"/>
  <c r="M228" i="321"/>
  <c r="N228" i="321" s="1"/>
  <c r="K228" i="321"/>
  <c r="G228" i="321"/>
  <c r="O227" i="321"/>
  <c r="M227" i="321"/>
  <c r="M242" i="321" s="1"/>
  <c r="K227" i="321"/>
  <c r="G227" i="321"/>
  <c r="AB226" i="321"/>
  <c r="O226" i="321"/>
  <c r="M226" i="321"/>
  <c r="AA226" i="321" s="1"/>
  <c r="K226" i="321"/>
  <c r="G226" i="321"/>
  <c r="T225" i="321"/>
  <c r="S225" i="321"/>
  <c r="L225" i="321"/>
  <c r="O225" i="321" s="1"/>
  <c r="K225" i="321"/>
  <c r="J225" i="321"/>
  <c r="I225" i="321"/>
  <c r="AB211" i="321"/>
  <c r="AA211" i="321"/>
  <c r="O211" i="321"/>
  <c r="M211" i="321"/>
  <c r="N211" i="321" s="1"/>
  <c r="K211" i="321"/>
  <c r="G211" i="321"/>
  <c r="AB210" i="321"/>
  <c r="AA210" i="321"/>
  <c r="O210" i="321"/>
  <c r="N210" i="321"/>
  <c r="M210" i="321"/>
  <c r="K210" i="321"/>
  <c r="Q210" i="321" s="1"/>
  <c r="G210" i="321"/>
  <c r="AA209" i="321"/>
  <c r="Q209" i="321"/>
  <c r="O209" i="321"/>
  <c r="N209" i="321"/>
  <c r="P209" i="321" s="1"/>
  <c r="M209" i="321"/>
  <c r="M225" i="321" s="1"/>
  <c r="K209" i="321"/>
  <c r="G209" i="321"/>
  <c r="T208" i="321"/>
  <c r="S208" i="321"/>
  <c r="L208" i="321"/>
  <c r="O208" i="321" s="1"/>
  <c r="J208" i="321"/>
  <c r="K208" i="321" s="1"/>
  <c r="I208" i="321"/>
  <c r="O195" i="321"/>
  <c r="M195" i="321"/>
  <c r="N195" i="321" s="1"/>
  <c r="K195" i="321"/>
  <c r="G195" i="321"/>
  <c r="O194" i="321"/>
  <c r="M194" i="321"/>
  <c r="AA194" i="321" s="1"/>
  <c r="K194" i="321"/>
  <c r="G194" i="321"/>
  <c r="AB193" i="321"/>
  <c r="AA193" i="321"/>
  <c r="O193" i="321"/>
  <c r="M193" i="321"/>
  <c r="N193" i="321" s="1"/>
  <c r="K193" i="321"/>
  <c r="G193" i="321"/>
  <c r="AB192" i="321"/>
  <c r="O192" i="321"/>
  <c r="N192" i="321"/>
  <c r="Q192" i="321" s="1"/>
  <c r="M192" i="321"/>
  <c r="AA192" i="321" s="1"/>
  <c r="K192" i="321"/>
  <c r="G192" i="321"/>
  <c r="T191" i="321"/>
  <c r="S191" i="321"/>
  <c r="L191" i="321"/>
  <c r="O191" i="321" s="1"/>
  <c r="K191" i="321"/>
  <c r="J191" i="321"/>
  <c r="I191" i="321"/>
  <c r="AB178" i="321"/>
  <c r="AA178" i="321"/>
  <c r="O178" i="321"/>
  <c r="N178" i="321"/>
  <c r="Q178" i="321" s="1"/>
  <c r="M178" i="321"/>
  <c r="K178" i="321"/>
  <c r="P178" i="321" s="1"/>
  <c r="G178" i="321"/>
  <c r="O177" i="321"/>
  <c r="M177" i="321"/>
  <c r="N177" i="321" s="1"/>
  <c r="K177" i="321"/>
  <c r="G177" i="321"/>
  <c r="O176" i="321"/>
  <c r="M176" i="321"/>
  <c r="M191" i="321" s="1"/>
  <c r="K176" i="321"/>
  <c r="G176" i="321"/>
  <c r="AB175" i="321"/>
  <c r="O175" i="321"/>
  <c r="M175" i="321"/>
  <c r="AA175" i="321" s="1"/>
  <c r="K175" i="321"/>
  <c r="G175" i="321"/>
  <c r="T174" i="321"/>
  <c r="S174" i="321"/>
  <c r="L174" i="321"/>
  <c r="O174" i="321" s="1"/>
  <c r="J174" i="321"/>
  <c r="K174" i="321" s="1"/>
  <c r="I174" i="321"/>
  <c r="AB158" i="321"/>
  <c r="O158" i="321"/>
  <c r="M158" i="321"/>
  <c r="AA158" i="321" s="1"/>
  <c r="K158" i="321"/>
  <c r="G158" i="321"/>
  <c r="T157" i="321"/>
  <c r="S157" i="321"/>
  <c r="L157" i="321"/>
  <c r="O157" i="321" s="1"/>
  <c r="J157" i="321"/>
  <c r="K157" i="321" s="1"/>
  <c r="I157" i="321"/>
  <c r="AB144" i="321"/>
  <c r="AA144" i="321"/>
  <c r="O144" i="321"/>
  <c r="M144" i="321"/>
  <c r="N144" i="321" s="1"/>
  <c r="K144" i="321"/>
  <c r="G144" i="321"/>
  <c r="AB143" i="321"/>
  <c r="AA143" i="321"/>
  <c r="O143" i="321"/>
  <c r="N143" i="321"/>
  <c r="Q143" i="321" s="1"/>
  <c r="M143" i="321"/>
  <c r="K143" i="321"/>
  <c r="P143" i="321" s="1"/>
  <c r="G143" i="321"/>
  <c r="O142" i="321"/>
  <c r="M142" i="321"/>
  <c r="N142" i="321" s="1"/>
  <c r="K142" i="321"/>
  <c r="G142" i="321"/>
  <c r="AB141" i="321"/>
  <c r="O141" i="321"/>
  <c r="N141" i="321"/>
  <c r="Q141" i="321" s="1"/>
  <c r="M141" i="321"/>
  <c r="AA141" i="321" s="1"/>
  <c r="K141" i="321"/>
  <c r="G141" i="321"/>
  <c r="T140" i="321"/>
  <c r="S140" i="321"/>
  <c r="O140" i="321"/>
  <c r="M140" i="321"/>
  <c r="AB140" i="321" s="1"/>
  <c r="AC124" i="321" s="1"/>
  <c r="L140" i="321"/>
  <c r="J140" i="321"/>
  <c r="K140" i="321" s="1"/>
  <c r="I140" i="321"/>
  <c r="O127" i="321"/>
  <c r="M127" i="321"/>
  <c r="AA127" i="321" s="1"/>
  <c r="K127" i="321"/>
  <c r="G127" i="321"/>
  <c r="AB126" i="321"/>
  <c r="AA126" i="321"/>
  <c r="O126" i="321"/>
  <c r="M126" i="321"/>
  <c r="N126" i="321" s="1"/>
  <c r="K126" i="321"/>
  <c r="G126" i="321"/>
  <c r="AB125" i="321"/>
  <c r="AA125" i="321"/>
  <c r="O125" i="321"/>
  <c r="N125" i="321"/>
  <c r="Q125" i="321" s="1"/>
  <c r="M125" i="321"/>
  <c r="K125" i="321"/>
  <c r="P125" i="321" s="1"/>
  <c r="G125" i="321"/>
  <c r="AB124" i="321"/>
  <c r="AA124" i="321"/>
  <c r="Q124" i="321"/>
  <c r="O124" i="321"/>
  <c r="N124" i="321"/>
  <c r="P124" i="321" s="1"/>
  <c r="M124" i="321"/>
  <c r="K124" i="321"/>
  <c r="G124" i="321"/>
  <c r="T123" i="321"/>
  <c r="S123" i="321"/>
  <c r="L123" i="321"/>
  <c r="O123" i="321" s="1"/>
  <c r="J123" i="321"/>
  <c r="K123" i="321" s="1"/>
  <c r="I123" i="321"/>
  <c r="O109" i="321"/>
  <c r="M109" i="321"/>
  <c r="N109" i="321" s="1"/>
  <c r="K109" i="321"/>
  <c r="G109" i="321"/>
  <c r="O108" i="321"/>
  <c r="M108" i="321"/>
  <c r="M123" i="321" s="1"/>
  <c r="K108" i="321"/>
  <c r="G108" i="321"/>
  <c r="AB107" i="321"/>
  <c r="O107" i="321"/>
  <c r="N107" i="321"/>
  <c r="P107" i="321" s="1"/>
  <c r="M107" i="321"/>
  <c r="AA107" i="321" s="1"/>
  <c r="K107" i="321"/>
  <c r="Q107" i="321" s="1"/>
  <c r="G107" i="321"/>
  <c r="T106" i="321"/>
  <c r="S106" i="321"/>
  <c r="M106" i="321"/>
  <c r="AB106" i="321" s="1"/>
  <c r="AC90" i="321" s="1"/>
  <c r="L106" i="321"/>
  <c r="O106" i="321" s="1"/>
  <c r="J106" i="321"/>
  <c r="AA106" i="321" s="1"/>
  <c r="I106" i="321"/>
  <c r="AB92" i="321"/>
  <c r="AA92" i="321"/>
  <c r="O92" i="321"/>
  <c r="M92" i="321"/>
  <c r="N92" i="321" s="1"/>
  <c r="K92" i="321"/>
  <c r="G92" i="321"/>
  <c r="AB91" i="321"/>
  <c r="AA91" i="321"/>
  <c r="O91" i="321"/>
  <c r="N91" i="321"/>
  <c r="M91" i="321"/>
  <c r="K91" i="321"/>
  <c r="Q91" i="321" s="1"/>
  <c r="G91" i="321"/>
  <c r="AB90" i="321"/>
  <c r="AA90" i="321"/>
  <c r="Q90" i="321"/>
  <c r="O90" i="321"/>
  <c r="N90" i="321"/>
  <c r="P90" i="321" s="1"/>
  <c r="M90" i="321"/>
  <c r="K90" i="321"/>
  <c r="G90" i="321"/>
  <c r="T89" i="321"/>
  <c r="S89" i="321"/>
  <c r="M89" i="321"/>
  <c r="N89" i="321" s="1"/>
  <c r="L89" i="321"/>
  <c r="O89" i="321" s="1"/>
  <c r="J89" i="321"/>
  <c r="K89" i="321" s="1"/>
  <c r="I89" i="321"/>
  <c r="AB73" i="321"/>
  <c r="Q73" i="321"/>
  <c r="O73" i="321"/>
  <c r="N73" i="321"/>
  <c r="P73" i="321" s="1"/>
  <c r="M73" i="321"/>
  <c r="AA73" i="321" s="1"/>
  <c r="K73" i="321"/>
  <c r="G73" i="321"/>
  <c r="T72" i="321"/>
  <c r="S72" i="321"/>
  <c r="M72" i="321"/>
  <c r="N72" i="321" s="1"/>
  <c r="L72" i="321"/>
  <c r="O72" i="321" s="1"/>
  <c r="J72" i="321"/>
  <c r="K72" i="321" s="1"/>
  <c r="I72" i="321"/>
  <c r="AB56" i="321"/>
  <c r="Q56" i="321"/>
  <c r="O56" i="321"/>
  <c r="N56" i="321"/>
  <c r="P56" i="321" s="1"/>
  <c r="M56" i="321"/>
  <c r="AA56" i="321" s="1"/>
  <c r="K56" i="321"/>
  <c r="G56" i="321"/>
  <c r="T55" i="321"/>
  <c r="S55" i="321"/>
  <c r="L55" i="321"/>
  <c r="O55" i="321" s="1"/>
  <c r="J55" i="321"/>
  <c r="K55" i="321" s="1"/>
  <c r="I55" i="321"/>
  <c r="O41" i="321"/>
  <c r="M41" i="321"/>
  <c r="N41" i="321" s="1"/>
  <c r="K41" i="321"/>
  <c r="G41" i="321"/>
  <c r="O40" i="321"/>
  <c r="M40" i="321"/>
  <c r="AA40" i="321" s="1"/>
  <c r="K40" i="321"/>
  <c r="G40" i="321"/>
  <c r="AB39" i="321"/>
  <c r="O39" i="321"/>
  <c r="N39" i="321"/>
  <c r="P39" i="321" s="1"/>
  <c r="M39" i="321"/>
  <c r="AA39" i="321" s="1"/>
  <c r="K39" i="321"/>
  <c r="Q39" i="321" s="1"/>
  <c r="G39" i="321"/>
  <c r="T38" i="321"/>
  <c r="S38" i="321"/>
  <c r="M38" i="321"/>
  <c r="AB38" i="321" s="1"/>
  <c r="AC22" i="321" s="1"/>
  <c r="L38" i="321"/>
  <c r="O38" i="321" s="1"/>
  <c r="J38" i="321"/>
  <c r="AA38" i="321" s="1"/>
  <c r="I38" i="321"/>
  <c r="AB22" i="321"/>
  <c r="O22" i="321"/>
  <c r="N22" i="321"/>
  <c r="P22" i="321" s="1"/>
  <c r="M22" i="321"/>
  <c r="AA22" i="321" s="1"/>
  <c r="K22" i="321"/>
  <c r="Q22" i="321" s="1"/>
  <c r="G22" i="321"/>
  <c r="F1" i="321" s="1"/>
  <c r="T21" i="321"/>
  <c r="S21" i="321"/>
  <c r="M21" i="321"/>
  <c r="AB21" i="321" s="1"/>
  <c r="AC5" i="321" s="1"/>
  <c r="L21" i="321"/>
  <c r="O21" i="321" s="1"/>
  <c r="J21" i="321"/>
  <c r="K21" i="321" s="1"/>
  <c r="I21" i="321"/>
  <c r="AB7" i="321"/>
  <c r="AA7" i="321"/>
  <c r="O7" i="321"/>
  <c r="M7" i="321"/>
  <c r="N7" i="321" s="1"/>
  <c r="K7" i="321"/>
  <c r="G7" i="321"/>
  <c r="AB6" i="321"/>
  <c r="AA6" i="321"/>
  <c r="O6" i="321"/>
  <c r="N6" i="321"/>
  <c r="M6" i="321"/>
  <c r="K6" i="321"/>
  <c r="Q6" i="321" s="1"/>
  <c r="G6" i="321"/>
  <c r="AB5" i="321"/>
  <c r="AA5" i="321"/>
  <c r="Q5" i="321"/>
  <c r="O5" i="321"/>
  <c r="N5" i="321"/>
  <c r="P5" i="321" s="1"/>
  <c r="M5" i="321"/>
  <c r="K5" i="321"/>
  <c r="G5" i="321"/>
  <c r="H2" i="321"/>
  <c r="H1" i="321"/>
  <c r="D1" i="321"/>
  <c r="F3" i="320" s="1"/>
  <c r="X29" i="320"/>
  <c r="W29" i="320"/>
  <c r="V29" i="320"/>
  <c r="T29" i="320"/>
  <c r="S29" i="320"/>
  <c r="P29" i="320"/>
  <c r="O29" i="320"/>
  <c r="N29" i="320"/>
  <c r="M29" i="320"/>
  <c r="K29" i="320"/>
  <c r="J29" i="320"/>
  <c r="H29" i="320"/>
  <c r="K8" i="320" s="1"/>
  <c r="G29" i="320"/>
  <c r="D29" i="320"/>
  <c r="O15" i="320"/>
  <c r="I8" i="320" s="1"/>
  <c r="N15" i="320"/>
  <c r="K15" i="320"/>
  <c r="I15" i="320"/>
  <c r="H15" i="320"/>
  <c r="G15" i="320"/>
  <c r="F15" i="320"/>
  <c r="E15" i="320"/>
  <c r="D15" i="320"/>
  <c r="G8" i="320" s="1"/>
  <c r="M8" i="320"/>
  <c r="F8" i="320"/>
  <c r="M7" i="320"/>
  <c r="K7" i="320"/>
  <c r="I7" i="320"/>
  <c r="G7" i="320"/>
  <c r="F7" i="320"/>
  <c r="E7" i="320"/>
  <c r="M6" i="320"/>
  <c r="K6" i="320"/>
  <c r="I6" i="320"/>
  <c r="G6" i="320"/>
  <c r="F6" i="320"/>
  <c r="E6" i="320"/>
  <c r="Q6" i="325" l="1"/>
  <c r="P6" i="325"/>
  <c r="Q57" i="325"/>
  <c r="P57" i="325"/>
  <c r="Q140" i="325"/>
  <c r="R124" i="325" s="1"/>
  <c r="P140" i="325"/>
  <c r="I3" i="323"/>
  <c r="F2" i="324"/>
  <c r="Q7" i="324"/>
  <c r="P7" i="324"/>
  <c r="P174" i="324"/>
  <c r="Q142" i="325"/>
  <c r="P142" i="325"/>
  <c r="Q91" i="324"/>
  <c r="P91" i="324"/>
  <c r="Q178" i="324"/>
  <c r="P178" i="324"/>
  <c r="Q27" i="325"/>
  <c r="P27" i="325"/>
  <c r="Q125" i="324"/>
  <c r="P125" i="324"/>
  <c r="Q143" i="324"/>
  <c r="P143" i="324"/>
  <c r="AB106" i="325"/>
  <c r="AC90" i="325" s="1"/>
  <c r="AA106" i="325"/>
  <c r="N106" i="325"/>
  <c r="Q72" i="325"/>
  <c r="R56" i="325" s="1"/>
  <c r="P72" i="325"/>
  <c r="AB157" i="325"/>
  <c r="AC141" i="325" s="1"/>
  <c r="AA157" i="325"/>
  <c r="N157" i="325"/>
  <c r="P38" i="324"/>
  <c r="Q92" i="324"/>
  <c r="P92" i="324"/>
  <c r="Q126" i="324"/>
  <c r="P126" i="324"/>
  <c r="Q211" i="324"/>
  <c r="P211" i="324"/>
  <c r="Q230" i="324"/>
  <c r="P230" i="324"/>
  <c r="Q6" i="324"/>
  <c r="P6" i="324"/>
  <c r="AB140" i="324"/>
  <c r="AC124" i="324" s="1"/>
  <c r="AA140" i="324"/>
  <c r="N140" i="324"/>
  <c r="N242" i="324"/>
  <c r="AB242" i="324"/>
  <c r="AC226" i="324" s="1"/>
  <c r="AA242" i="324"/>
  <c r="Q23" i="325"/>
  <c r="P23" i="325"/>
  <c r="Q81" i="325"/>
  <c r="P81" i="325"/>
  <c r="Q55" i="325"/>
  <c r="R39" i="325" s="1"/>
  <c r="P55" i="325"/>
  <c r="Q61" i="325"/>
  <c r="P61" i="325"/>
  <c r="AB89" i="325"/>
  <c r="AC73" i="325" s="1"/>
  <c r="AA89" i="325"/>
  <c r="N89" i="325"/>
  <c r="Q77" i="325"/>
  <c r="P77" i="325"/>
  <c r="Q93" i="325"/>
  <c r="P93" i="325"/>
  <c r="AB7" i="324"/>
  <c r="AA38" i="324"/>
  <c r="N55" i="324"/>
  <c r="N72" i="324"/>
  <c r="N89" i="324"/>
  <c r="AB92" i="324"/>
  <c r="N123" i="324"/>
  <c r="AB126" i="324"/>
  <c r="AB144" i="324"/>
  <c r="AA174" i="324"/>
  <c r="AB193" i="324"/>
  <c r="N225" i="324"/>
  <c r="P227" i="324"/>
  <c r="AB228" i="324"/>
  <c r="P231" i="324"/>
  <c r="N21" i="325"/>
  <c r="AB24" i="325"/>
  <c r="N107" i="325"/>
  <c r="AA142" i="325"/>
  <c r="P5" i="324"/>
  <c r="P56" i="324"/>
  <c r="P73" i="324"/>
  <c r="P90" i="324"/>
  <c r="P124" i="324"/>
  <c r="P226" i="324"/>
  <c r="P22" i="325"/>
  <c r="N26" i="325"/>
  <c r="P43" i="325"/>
  <c r="AB57" i="325"/>
  <c r="P60" i="325"/>
  <c r="AA72" i="325"/>
  <c r="P76" i="325"/>
  <c r="P80" i="325"/>
  <c r="P92" i="325"/>
  <c r="P108" i="325"/>
  <c r="K123" i="325"/>
  <c r="P126" i="325"/>
  <c r="AA6" i="324"/>
  <c r="AA91" i="324"/>
  <c r="AA125" i="324"/>
  <c r="AA143" i="324"/>
  <c r="AA178" i="324"/>
  <c r="AA227" i="324"/>
  <c r="AA231" i="324"/>
  <c r="AA23" i="325"/>
  <c r="AA27" i="325"/>
  <c r="AB72" i="325"/>
  <c r="AC56" i="325" s="1"/>
  <c r="N75" i="325"/>
  <c r="N79" i="325"/>
  <c r="N91" i="325"/>
  <c r="N95" i="325"/>
  <c r="O106" i="325"/>
  <c r="N125" i="325"/>
  <c r="AA141" i="325"/>
  <c r="AB6" i="324"/>
  <c r="P41" i="324"/>
  <c r="AB91" i="324"/>
  <c r="P109" i="324"/>
  <c r="AB125" i="324"/>
  <c r="AB143" i="324"/>
  <c r="AB178" i="324"/>
  <c r="AB23" i="325"/>
  <c r="AB27" i="325"/>
  <c r="M123" i="325"/>
  <c r="AA226" i="324"/>
  <c r="N25" i="325"/>
  <c r="P42" i="325"/>
  <c r="AA55" i="325"/>
  <c r="P59" i="325"/>
  <c r="AA140" i="325"/>
  <c r="M21" i="324"/>
  <c r="M106" i="324"/>
  <c r="M157" i="324"/>
  <c r="M208" i="324"/>
  <c r="AB55" i="325"/>
  <c r="AC39" i="325" s="1"/>
  <c r="AA107" i="325"/>
  <c r="AB140" i="325"/>
  <c r="AC124" i="325" s="1"/>
  <c r="N143" i="325"/>
  <c r="AA55" i="324"/>
  <c r="AA72" i="324"/>
  <c r="AA89" i="324"/>
  <c r="AA123" i="324"/>
  <c r="P22" i="324"/>
  <c r="P39" i="324"/>
  <c r="P107" i="324"/>
  <c r="AA141" i="324"/>
  <c r="N144" i="324"/>
  <c r="P158" i="324"/>
  <c r="P175" i="324"/>
  <c r="N193" i="324"/>
  <c r="P209" i="324"/>
  <c r="N228" i="324"/>
  <c r="N24" i="325"/>
  <c r="P41" i="325"/>
  <c r="P58" i="325"/>
  <c r="P74" i="325"/>
  <c r="P78" i="325"/>
  <c r="P82" i="325"/>
  <c r="P94" i="325"/>
  <c r="P110" i="325"/>
  <c r="M191" i="324"/>
  <c r="P73" i="325"/>
  <c r="M38" i="325"/>
  <c r="AA143" i="325"/>
  <c r="P192" i="324"/>
  <c r="Q72" i="321"/>
  <c r="R56" i="321" s="1"/>
  <c r="P72" i="321"/>
  <c r="AB242" i="321"/>
  <c r="AC226" i="321" s="1"/>
  <c r="AA242" i="321"/>
  <c r="N242" i="321"/>
  <c r="P72" i="322"/>
  <c r="Q72" i="322"/>
  <c r="R56" i="322" s="1"/>
  <c r="AB157" i="322"/>
  <c r="AC141" i="322" s="1"/>
  <c r="AA157" i="322"/>
  <c r="N157" i="322"/>
  <c r="N123" i="321"/>
  <c r="AB123" i="321"/>
  <c r="AC107" i="321" s="1"/>
  <c r="AA123" i="321"/>
  <c r="Q230" i="321"/>
  <c r="P230" i="321"/>
  <c r="P228" i="321"/>
  <c r="Q228" i="321"/>
  <c r="AB225" i="321"/>
  <c r="AC209" i="321" s="1"/>
  <c r="AA225" i="321"/>
  <c r="N225" i="321"/>
  <c r="Q25" i="322"/>
  <c r="P25" i="322"/>
  <c r="Q90" i="322"/>
  <c r="P90" i="322"/>
  <c r="Q89" i="321"/>
  <c r="R73" i="321" s="1"/>
  <c r="P89" i="321"/>
  <c r="P142" i="321"/>
  <c r="Q142" i="321"/>
  <c r="N89" i="322"/>
  <c r="AB89" i="322"/>
  <c r="AC73" i="322" s="1"/>
  <c r="AA89" i="322"/>
  <c r="P24" i="322"/>
  <c r="Q24" i="322"/>
  <c r="Q41" i="321"/>
  <c r="P41" i="321"/>
  <c r="N191" i="321"/>
  <c r="AB191" i="321"/>
  <c r="AC175" i="321" s="1"/>
  <c r="AA191" i="321"/>
  <c r="Q211" i="321"/>
  <c r="P211" i="321"/>
  <c r="Q125" i="322"/>
  <c r="P125" i="322"/>
  <c r="P195" i="321"/>
  <c r="Q195" i="321"/>
  <c r="P140" i="322"/>
  <c r="Q140" i="322"/>
  <c r="R124" i="322" s="1"/>
  <c r="Q126" i="321"/>
  <c r="P126" i="321"/>
  <c r="Q7" i="321"/>
  <c r="P7" i="321"/>
  <c r="Q92" i="321"/>
  <c r="P92" i="321"/>
  <c r="I3" i="320"/>
  <c r="F2" i="321"/>
  <c r="Q193" i="321"/>
  <c r="P193" i="321"/>
  <c r="Q142" i="322"/>
  <c r="P142" i="322"/>
  <c r="Q144" i="321"/>
  <c r="P144" i="321"/>
  <c r="P109" i="321"/>
  <c r="Q109" i="321"/>
  <c r="P177" i="321"/>
  <c r="Q177" i="321"/>
  <c r="N140" i="321"/>
  <c r="N40" i="321"/>
  <c r="N108" i="321"/>
  <c r="N127" i="321"/>
  <c r="P141" i="321"/>
  <c r="N176" i="321"/>
  <c r="N194" i="321"/>
  <c r="N227" i="321"/>
  <c r="N231" i="321"/>
  <c r="N23" i="322"/>
  <c r="P41" i="322"/>
  <c r="K55" i="322"/>
  <c r="P58" i="322"/>
  <c r="P62" i="322"/>
  <c r="P77" i="322"/>
  <c r="P81" i="322"/>
  <c r="P93" i="322"/>
  <c r="N106" i="322"/>
  <c r="P108" i="322"/>
  <c r="P126" i="322"/>
  <c r="AB142" i="322"/>
  <c r="AA41" i="321"/>
  <c r="AA109" i="321"/>
  <c r="AA142" i="321"/>
  <c r="M157" i="321"/>
  <c r="N158" i="321"/>
  <c r="M174" i="321"/>
  <c r="N175" i="321"/>
  <c r="AA177" i="321"/>
  <c r="AA195" i="321"/>
  <c r="AB209" i="321"/>
  <c r="N226" i="321"/>
  <c r="AA228" i="321"/>
  <c r="M21" i="322"/>
  <c r="AA24" i="322"/>
  <c r="P107" i="322"/>
  <c r="AA141" i="322"/>
  <c r="N21" i="321"/>
  <c r="N38" i="321"/>
  <c r="AB41" i="321"/>
  <c r="AA72" i="321"/>
  <c r="AA89" i="321"/>
  <c r="N106" i="321"/>
  <c r="AB109" i="321"/>
  <c r="AB142" i="321"/>
  <c r="AB177" i="321"/>
  <c r="AB195" i="321"/>
  <c r="AB228" i="321"/>
  <c r="AB24" i="322"/>
  <c r="M38" i="322"/>
  <c r="M123" i="322"/>
  <c r="K38" i="321"/>
  <c r="AB72" i="321"/>
  <c r="AC56" i="321" s="1"/>
  <c r="AB89" i="321"/>
  <c r="AC73" i="321" s="1"/>
  <c r="N6" i="322"/>
  <c r="N26" i="322"/>
  <c r="N55" i="322"/>
  <c r="P57" i="322"/>
  <c r="AA72" i="322"/>
  <c r="AA140" i="322"/>
  <c r="AA107" i="322"/>
  <c r="AA23" i="322"/>
  <c r="E8" i="320"/>
  <c r="AB40" i="321"/>
  <c r="AB108" i="321"/>
  <c r="AB127" i="321"/>
  <c r="AA140" i="321"/>
  <c r="AB176" i="321"/>
  <c r="AB194" i="321"/>
  <c r="AB227" i="321"/>
  <c r="AB231" i="321"/>
  <c r="K106" i="321"/>
  <c r="P192" i="321"/>
  <c r="P5" i="322"/>
  <c r="P43" i="322"/>
  <c r="P60" i="322"/>
  <c r="P75" i="322"/>
  <c r="P79" i="322"/>
  <c r="P91" i="322"/>
  <c r="P95" i="322"/>
  <c r="AA106" i="322"/>
  <c r="P110" i="322"/>
  <c r="P143" i="322"/>
  <c r="AA108" i="321"/>
  <c r="AA176" i="321"/>
  <c r="M55" i="321"/>
  <c r="M208" i="321"/>
  <c r="O89" i="322"/>
  <c r="P6" i="321"/>
  <c r="AA21" i="321"/>
  <c r="P91" i="321"/>
  <c r="P210" i="321"/>
  <c r="P229" i="321"/>
  <c r="AA227" i="321"/>
  <c r="N38" i="325" l="1"/>
  <c r="AB38" i="325"/>
  <c r="AC22" i="325" s="1"/>
  <c r="AA38" i="325"/>
  <c r="Q123" i="324"/>
  <c r="R107" i="324" s="1"/>
  <c r="P123" i="324"/>
  <c r="P242" i="324"/>
  <c r="Q242" i="324"/>
  <c r="R226" i="324" s="1"/>
  <c r="Q193" i="324"/>
  <c r="P193" i="324"/>
  <c r="Q143" i="325"/>
  <c r="P143" i="325"/>
  <c r="Q25" i="325"/>
  <c r="P25" i="325"/>
  <c r="Q107" i="325"/>
  <c r="P107" i="325"/>
  <c r="Q140" i="324"/>
  <c r="R124" i="324" s="1"/>
  <c r="P140" i="324"/>
  <c r="Q228" i="324"/>
  <c r="P228" i="324"/>
  <c r="N191" i="324"/>
  <c r="AB191" i="324"/>
  <c r="AC175" i="324" s="1"/>
  <c r="AA191" i="324"/>
  <c r="Q125" i="325"/>
  <c r="P125" i="325"/>
  <c r="Q89" i="324"/>
  <c r="R73" i="324" s="1"/>
  <c r="P89" i="324"/>
  <c r="Q21" i="325"/>
  <c r="R5" i="325" s="1"/>
  <c r="P21" i="325"/>
  <c r="Q72" i="324"/>
  <c r="R56" i="324" s="1"/>
  <c r="P72" i="324"/>
  <c r="Q157" i="325"/>
  <c r="R141" i="325" s="1"/>
  <c r="P157" i="325"/>
  <c r="AB123" i="325"/>
  <c r="AC107" i="325" s="1"/>
  <c r="AA123" i="325"/>
  <c r="N123" i="325"/>
  <c r="Q144" i="324"/>
  <c r="P144" i="324"/>
  <c r="Q95" i="325"/>
  <c r="P95" i="325"/>
  <c r="Q26" i="325"/>
  <c r="P26" i="325"/>
  <c r="Q55" i="324"/>
  <c r="R39" i="324" s="1"/>
  <c r="P55" i="324"/>
  <c r="N208" i="324"/>
  <c r="AB208" i="324"/>
  <c r="AC192" i="324" s="1"/>
  <c r="AA208" i="324"/>
  <c r="N157" i="324"/>
  <c r="AB157" i="324"/>
  <c r="AC141" i="324" s="1"/>
  <c r="AA157" i="324"/>
  <c r="Q79" i="325"/>
  <c r="P79" i="325"/>
  <c r="Q24" i="325"/>
  <c r="P24" i="325"/>
  <c r="Q89" i="325"/>
  <c r="R73" i="325" s="1"/>
  <c r="P89" i="325"/>
  <c r="N106" i="324"/>
  <c r="AB106" i="324"/>
  <c r="AC90" i="324" s="1"/>
  <c r="AA106" i="324"/>
  <c r="Q75" i="325"/>
  <c r="P75" i="325"/>
  <c r="Q225" i="324"/>
  <c r="R209" i="324" s="1"/>
  <c r="P225" i="324"/>
  <c r="Q91" i="325"/>
  <c r="P91" i="325"/>
  <c r="N21" i="324"/>
  <c r="AB21" i="324"/>
  <c r="AC5" i="324" s="1"/>
  <c r="AA21" i="324"/>
  <c r="Q106" i="325"/>
  <c r="R90" i="325" s="1"/>
  <c r="P106" i="325"/>
  <c r="Q123" i="321"/>
  <c r="R107" i="321" s="1"/>
  <c r="P123" i="321"/>
  <c r="Q26" i="322"/>
  <c r="P26" i="322"/>
  <c r="Q226" i="321"/>
  <c r="P226" i="321"/>
  <c r="Q227" i="321"/>
  <c r="P227" i="321"/>
  <c r="Q191" i="321"/>
  <c r="R175" i="321" s="1"/>
  <c r="P191" i="321"/>
  <c r="Q106" i="322"/>
  <c r="R90" i="322" s="1"/>
  <c r="P106" i="322"/>
  <c r="Q106" i="321"/>
  <c r="R90" i="321" s="1"/>
  <c r="P106" i="321"/>
  <c r="Q157" i="322"/>
  <c r="R141" i="322" s="1"/>
  <c r="P157" i="322"/>
  <c r="Q175" i="321"/>
  <c r="P175" i="321"/>
  <c r="Q127" i="321"/>
  <c r="P127" i="321"/>
  <c r="P225" i="321"/>
  <c r="Q225" i="321"/>
  <c r="R209" i="321" s="1"/>
  <c r="AB123" i="322"/>
  <c r="AC107" i="322" s="1"/>
  <c r="AA123" i="322"/>
  <c r="N123" i="322"/>
  <c r="Q108" i="321"/>
  <c r="P108" i="321"/>
  <c r="Q6" i="322"/>
  <c r="P6" i="322"/>
  <c r="P21" i="321"/>
  <c r="Q21" i="321"/>
  <c r="R5" i="321" s="1"/>
  <c r="Q158" i="321"/>
  <c r="P158" i="321"/>
  <c r="Q40" i="321"/>
  <c r="P40" i="321"/>
  <c r="Q194" i="321"/>
  <c r="P194" i="321"/>
  <c r="AB157" i="321"/>
  <c r="AC141" i="321" s="1"/>
  <c r="AA157" i="321"/>
  <c r="N157" i="321"/>
  <c r="Q140" i="321"/>
  <c r="R124" i="321" s="1"/>
  <c r="P140" i="321"/>
  <c r="Q89" i="322"/>
  <c r="R73" i="322" s="1"/>
  <c r="P89" i="322"/>
  <c r="Q242" i="321"/>
  <c r="R226" i="321" s="1"/>
  <c r="P242" i="321"/>
  <c r="Q176" i="321"/>
  <c r="P176" i="321"/>
  <c r="AB174" i="321"/>
  <c r="AC158" i="321" s="1"/>
  <c r="AA174" i="321"/>
  <c r="N174" i="321"/>
  <c r="N55" i="321"/>
  <c r="AB55" i="321"/>
  <c r="AC39" i="321" s="1"/>
  <c r="AA55" i="321"/>
  <c r="N208" i="321"/>
  <c r="D2" i="321" s="1"/>
  <c r="AB208" i="321"/>
  <c r="AC192" i="321" s="1"/>
  <c r="AA208" i="321"/>
  <c r="AB38" i="322"/>
  <c r="AC22" i="322" s="1"/>
  <c r="AA38" i="322"/>
  <c r="N38" i="322"/>
  <c r="AB21" i="322"/>
  <c r="AC5" i="322" s="1"/>
  <c r="AA21" i="322"/>
  <c r="N21" i="322"/>
  <c r="Q23" i="322"/>
  <c r="P23" i="322"/>
  <c r="P38" i="321"/>
  <c r="Q38" i="321"/>
  <c r="R22" i="321" s="1"/>
  <c r="Q55" i="322"/>
  <c r="R39" i="322" s="1"/>
  <c r="P55" i="322"/>
  <c r="Q231" i="321"/>
  <c r="P231" i="321"/>
  <c r="Q38" i="325" l="1"/>
  <c r="R22" i="325" s="1"/>
  <c r="P38" i="325"/>
  <c r="P157" i="324"/>
  <c r="Q157" i="324"/>
  <c r="R141" i="324" s="1"/>
  <c r="Q123" i="325"/>
  <c r="R107" i="325" s="1"/>
  <c r="P123" i="325"/>
  <c r="Q106" i="324"/>
  <c r="R90" i="324" s="1"/>
  <c r="P106" i="324"/>
  <c r="Q208" i="324"/>
  <c r="R192" i="324" s="1"/>
  <c r="P208" i="324"/>
  <c r="P191" i="324"/>
  <c r="Q191" i="324"/>
  <c r="R175" i="324" s="1"/>
  <c r="P21" i="324"/>
  <c r="D2" i="324"/>
  <c r="Q21" i="324"/>
  <c r="R5" i="324" s="1"/>
  <c r="D2" i="325"/>
  <c r="P208" i="321"/>
  <c r="Q208" i="321"/>
  <c r="R192" i="321" s="1"/>
  <c r="Q55" i="321"/>
  <c r="R39" i="321" s="1"/>
  <c r="P55" i="321"/>
  <c r="Q157" i="321"/>
  <c r="R141" i="321" s="1"/>
  <c r="P157" i="321"/>
  <c r="D2" i="322"/>
  <c r="Q21" i="322"/>
  <c r="R5" i="322" s="1"/>
  <c r="P21" i="322"/>
  <c r="P174" i="321"/>
  <c r="Q174" i="321"/>
  <c r="R158" i="321" s="1"/>
  <c r="Q38" i="322"/>
  <c r="R22" i="322" s="1"/>
  <c r="P38" i="322"/>
  <c r="Q123" i="322"/>
  <c r="R107" i="322" s="1"/>
  <c r="P123" i="322"/>
  <c r="T157" i="319" l="1"/>
  <c r="S157" i="319"/>
  <c r="L157" i="319"/>
  <c r="O157" i="319" s="1"/>
  <c r="K157" i="319"/>
  <c r="J157" i="319"/>
  <c r="I157" i="319"/>
  <c r="AA143" i="319"/>
  <c r="O143" i="319"/>
  <c r="M143" i="319"/>
  <c r="AB143" i="319" s="1"/>
  <c r="K143" i="319"/>
  <c r="G143" i="319"/>
  <c r="AB142" i="319"/>
  <c r="O142" i="319"/>
  <c r="M142" i="319"/>
  <c r="N142" i="319" s="1"/>
  <c r="K142" i="319"/>
  <c r="G142" i="319"/>
  <c r="AB141" i="319"/>
  <c r="AA141" i="319"/>
  <c r="O141" i="319"/>
  <c r="N141" i="319"/>
  <c r="P141" i="319" s="1"/>
  <c r="M141" i="319"/>
  <c r="M157" i="319" s="1"/>
  <c r="K141" i="319"/>
  <c r="G141" i="319"/>
  <c r="T140" i="319"/>
  <c r="S140" i="319"/>
  <c r="L140" i="319"/>
  <c r="O140" i="319" s="1"/>
  <c r="J140" i="319"/>
  <c r="K140" i="319" s="1"/>
  <c r="I140" i="319"/>
  <c r="AB126" i="319"/>
  <c r="AA126" i="319"/>
  <c r="P126" i="319"/>
  <c r="O126" i="319"/>
  <c r="N126" i="319"/>
  <c r="Q126" i="319" s="1"/>
  <c r="M126" i="319"/>
  <c r="K126" i="319"/>
  <c r="G126" i="319"/>
  <c r="O125" i="319"/>
  <c r="M125" i="319"/>
  <c r="M140" i="319" s="1"/>
  <c r="K125" i="319"/>
  <c r="G125" i="319"/>
  <c r="AB124" i="319"/>
  <c r="AA124" i="319"/>
  <c r="O124" i="319"/>
  <c r="N124" i="319"/>
  <c r="Q124" i="319" s="1"/>
  <c r="M124" i="319"/>
  <c r="K124" i="319"/>
  <c r="G124" i="319"/>
  <c r="T123" i="319"/>
  <c r="S123" i="319"/>
  <c r="L123" i="319"/>
  <c r="O123" i="319" s="1"/>
  <c r="K123" i="319"/>
  <c r="J123" i="319"/>
  <c r="I123" i="319"/>
  <c r="O110" i="319"/>
  <c r="M110" i="319"/>
  <c r="AB110" i="319" s="1"/>
  <c r="K110" i="319"/>
  <c r="G110" i="319"/>
  <c r="AB109" i="319"/>
  <c r="AA109" i="319"/>
  <c r="O109" i="319"/>
  <c r="N109" i="319"/>
  <c r="Q109" i="319" s="1"/>
  <c r="M109" i="319"/>
  <c r="K109" i="319"/>
  <c r="G109" i="319"/>
  <c r="AB108" i="319"/>
  <c r="AA108" i="319"/>
  <c r="P108" i="319"/>
  <c r="O108" i="319"/>
  <c r="N108" i="319"/>
  <c r="M108" i="319"/>
  <c r="K108" i="319"/>
  <c r="Q108" i="319" s="1"/>
  <c r="G108" i="319"/>
  <c r="AB107" i="319"/>
  <c r="AA107" i="319"/>
  <c r="O107" i="319"/>
  <c r="M107" i="319"/>
  <c r="M123" i="319" s="1"/>
  <c r="K107" i="319"/>
  <c r="G107" i="319"/>
  <c r="T106" i="319"/>
  <c r="S106" i="319"/>
  <c r="L106" i="319"/>
  <c r="O106" i="319" s="1"/>
  <c r="J106" i="319"/>
  <c r="K106" i="319" s="1"/>
  <c r="I106" i="319"/>
  <c r="O95" i="319"/>
  <c r="M95" i="319"/>
  <c r="AB95" i="319" s="1"/>
  <c r="K95" i="319"/>
  <c r="G95" i="319"/>
  <c r="O94" i="319"/>
  <c r="M94" i="319"/>
  <c r="AB94" i="319" s="1"/>
  <c r="K94" i="319"/>
  <c r="G94" i="319"/>
  <c r="AB93" i="319"/>
  <c r="AA93" i="319"/>
  <c r="O93" i="319"/>
  <c r="M93" i="319"/>
  <c r="N93" i="319" s="1"/>
  <c r="K93" i="319"/>
  <c r="G93" i="319"/>
  <c r="AB92" i="319"/>
  <c r="AA92" i="319"/>
  <c r="P92" i="319"/>
  <c r="O92" i="319"/>
  <c r="N92" i="319"/>
  <c r="Q92" i="319" s="1"/>
  <c r="M92" i="319"/>
  <c r="K92" i="319"/>
  <c r="G92" i="319"/>
  <c r="O91" i="319"/>
  <c r="M91" i="319"/>
  <c r="AB91" i="319" s="1"/>
  <c r="K91" i="319"/>
  <c r="G91" i="319"/>
  <c r="AB90" i="319"/>
  <c r="O90" i="319"/>
  <c r="N90" i="319"/>
  <c r="P90" i="319" s="1"/>
  <c r="M90" i="319"/>
  <c r="AA90" i="319" s="1"/>
  <c r="K90" i="319"/>
  <c r="Q90" i="319" s="1"/>
  <c r="G90" i="319"/>
  <c r="T89" i="319"/>
  <c r="S89" i="319"/>
  <c r="L89" i="319"/>
  <c r="O89" i="319" s="1"/>
  <c r="K89" i="319"/>
  <c r="J89" i="319"/>
  <c r="I89" i="319"/>
  <c r="AA81" i="319"/>
  <c r="O81" i="319"/>
  <c r="M81" i="319"/>
  <c r="AB81" i="319" s="1"/>
  <c r="K81" i="319"/>
  <c r="G81" i="319"/>
  <c r="AB80" i="319"/>
  <c r="AA80" i="319"/>
  <c r="O80" i="319"/>
  <c r="N80" i="319"/>
  <c r="P80" i="319" s="1"/>
  <c r="M80" i="319"/>
  <c r="K80" i="319"/>
  <c r="Q80" i="319" s="1"/>
  <c r="G80" i="319"/>
  <c r="AB79" i="319"/>
  <c r="AA79" i="319"/>
  <c r="P79" i="319"/>
  <c r="O79" i="319"/>
  <c r="N79" i="319"/>
  <c r="Q79" i="319" s="1"/>
  <c r="M79" i="319"/>
  <c r="K79" i="319"/>
  <c r="G79" i="319"/>
  <c r="O78" i="319"/>
  <c r="M78" i="319"/>
  <c r="AB78" i="319" s="1"/>
  <c r="K78" i="319"/>
  <c r="G78" i="319"/>
  <c r="AA77" i="319"/>
  <c r="O77" i="319"/>
  <c r="M77" i="319"/>
  <c r="AB77" i="319" s="1"/>
  <c r="K77" i="319"/>
  <c r="G77" i="319"/>
  <c r="AB76" i="319"/>
  <c r="AA76" i="319"/>
  <c r="O76" i="319"/>
  <c r="N76" i="319"/>
  <c r="P76" i="319" s="1"/>
  <c r="M76" i="319"/>
  <c r="K76" i="319"/>
  <c r="Q76" i="319" s="1"/>
  <c r="G76" i="319"/>
  <c r="AB75" i="319"/>
  <c r="AA75" i="319"/>
  <c r="P75" i="319"/>
  <c r="O75" i="319"/>
  <c r="N75" i="319"/>
  <c r="Q75" i="319" s="1"/>
  <c r="M75" i="319"/>
  <c r="K75" i="319"/>
  <c r="G75" i="319"/>
  <c r="O74" i="319"/>
  <c r="M74" i="319"/>
  <c r="AB74" i="319" s="1"/>
  <c r="K74" i="319"/>
  <c r="G74" i="319"/>
  <c r="AB73" i="319"/>
  <c r="O73" i="319"/>
  <c r="N73" i="319"/>
  <c r="P73" i="319" s="1"/>
  <c r="M73" i="319"/>
  <c r="AA73" i="319" s="1"/>
  <c r="K73" i="319"/>
  <c r="Q73" i="319" s="1"/>
  <c r="G73" i="319"/>
  <c r="T72" i="319"/>
  <c r="S72" i="319"/>
  <c r="L72" i="319"/>
  <c r="O72" i="319" s="1"/>
  <c r="K72" i="319"/>
  <c r="J72" i="319"/>
  <c r="I72" i="319"/>
  <c r="AA62" i="319"/>
  <c r="O62" i="319"/>
  <c r="M62" i="319"/>
  <c r="AB62" i="319" s="1"/>
  <c r="K62" i="319"/>
  <c r="G62" i="319"/>
  <c r="AB61" i="319"/>
  <c r="AA61" i="319"/>
  <c r="O61" i="319"/>
  <c r="N61" i="319"/>
  <c r="P61" i="319" s="1"/>
  <c r="M61" i="319"/>
  <c r="K61" i="319"/>
  <c r="Q61" i="319" s="1"/>
  <c r="G61" i="319"/>
  <c r="AB60" i="319"/>
  <c r="AA60" i="319"/>
  <c r="P60" i="319"/>
  <c r="O60" i="319"/>
  <c r="N60" i="319"/>
  <c r="M60" i="319"/>
  <c r="K60" i="319"/>
  <c r="Q60" i="319" s="1"/>
  <c r="G60" i="319"/>
  <c r="O59" i="319"/>
  <c r="M59" i="319"/>
  <c r="AB59" i="319" s="1"/>
  <c r="K59" i="319"/>
  <c r="G59" i="319"/>
  <c r="AA58" i="319"/>
  <c r="O58" i="319"/>
  <c r="M58" i="319"/>
  <c r="AB58" i="319" s="1"/>
  <c r="K58" i="319"/>
  <c r="G58" i="319"/>
  <c r="AB57" i="319"/>
  <c r="AA57" i="319"/>
  <c r="O57" i="319"/>
  <c r="M57" i="319"/>
  <c r="N57" i="319" s="1"/>
  <c r="K57" i="319"/>
  <c r="G57" i="319"/>
  <c r="AB56" i="319"/>
  <c r="AA56" i="319"/>
  <c r="O56" i="319"/>
  <c r="N56" i="319"/>
  <c r="P56" i="319" s="1"/>
  <c r="M56" i="319"/>
  <c r="M72" i="319" s="1"/>
  <c r="K56" i="319"/>
  <c r="G56" i="319"/>
  <c r="T55" i="319"/>
  <c r="S55" i="319"/>
  <c r="L55" i="319"/>
  <c r="O55" i="319" s="1"/>
  <c r="J55" i="319"/>
  <c r="K55" i="319" s="1"/>
  <c r="I55" i="319"/>
  <c r="AB42" i="319"/>
  <c r="AA42" i="319"/>
  <c r="O42" i="319"/>
  <c r="M42" i="319"/>
  <c r="N42" i="319" s="1"/>
  <c r="K42" i="319"/>
  <c r="G42" i="319"/>
  <c r="O41" i="319"/>
  <c r="M41" i="319"/>
  <c r="M55" i="319" s="1"/>
  <c r="K41" i="319"/>
  <c r="G41" i="319"/>
  <c r="AA40" i="319"/>
  <c r="O40" i="319"/>
  <c r="M40" i="319"/>
  <c r="AB40" i="319" s="1"/>
  <c r="K40" i="319"/>
  <c r="G40" i="319"/>
  <c r="AB39" i="319"/>
  <c r="Q39" i="319"/>
  <c r="O39" i="319"/>
  <c r="N39" i="319"/>
  <c r="P39" i="319" s="1"/>
  <c r="M39" i="319"/>
  <c r="AA39" i="319" s="1"/>
  <c r="K39" i="319"/>
  <c r="G39" i="319"/>
  <c r="T38" i="319"/>
  <c r="S38" i="319"/>
  <c r="L38" i="319"/>
  <c r="O38" i="319" s="1"/>
  <c r="J38" i="319"/>
  <c r="K38" i="319" s="1"/>
  <c r="I38" i="319"/>
  <c r="AQ29" i="319"/>
  <c r="AB27" i="319"/>
  <c r="O27" i="319"/>
  <c r="M27" i="319"/>
  <c r="AA27" i="319" s="1"/>
  <c r="K27" i="319"/>
  <c r="G27" i="319"/>
  <c r="O26" i="319"/>
  <c r="M26" i="319"/>
  <c r="N26" i="319" s="1"/>
  <c r="K26" i="319"/>
  <c r="G26" i="319"/>
  <c r="O25" i="319"/>
  <c r="N25" i="319"/>
  <c r="Q25" i="319" s="1"/>
  <c r="M25" i="319"/>
  <c r="AB25" i="319" s="1"/>
  <c r="K25" i="319"/>
  <c r="G25" i="319"/>
  <c r="AB24" i="319"/>
  <c r="O24" i="319"/>
  <c r="M24" i="319"/>
  <c r="AA24" i="319" s="1"/>
  <c r="K24" i="319"/>
  <c r="G24" i="319"/>
  <c r="F1" i="319" s="1"/>
  <c r="F2" i="319" s="1"/>
  <c r="AB23" i="319"/>
  <c r="O23" i="319"/>
  <c r="M23" i="319"/>
  <c r="AA23" i="319" s="1"/>
  <c r="K23" i="319"/>
  <c r="G23" i="319"/>
  <c r="AB22" i="319"/>
  <c r="AA22" i="319"/>
  <c r="O22" i="319"/>
  <c r="M22" i="319"/>
  <c r="N22" i="319" s="1"/>
  <c r="K22" i="319"/>
  <c r="G22" i="319"/>
  <c r="T21" i="319"/>
  <c r="S21" i="319"/>
  <c r="L21" i="319"/>
  <c r="O21" i="319" s="1"/>
  <c r="J21" i="319"/>
  <c r="K21" i="319" s="1"/>
  <c r="I21" i="319"/>
  <c r="AA7" i="319"/>
  <c r="O7" i="319"/>
  <c r="M7" i="319"/>
  <c r="N7" i="319" s="1"/>
  <c r="K7" i="319"/>
  <c r="G7" i="319"/>
  <c r="O6" i="319"/>
  <c r="N6" i="319"/>
  <c r="Q6" i="319" s="1"/>
  <c r="M6" i="319"/>
  <c r="AB6" i="319" s="1"/>
  <c r="K6" i="319"/>
  <c r="G6" i="319"/>
  <c r="O5" i="319"/>
  <c r="M5" i="319"/>
  <c r="M21" i="319" s="1"/>
  <c r="K5" i="319"/>
  <c r="G5" i="319"/>
  <c r="H2" i="319"/>
  <c r="H1" i="319"/>
  <c r="D1" i="319"/>
  <c r="T242" i="318"/>
  <c r="S242" i="318"/>
  <c r="L242" i="318"/>
  <c r="O242" i="318" s="1"/>
  <c r="J242" i="318"/>
  <c r="K242" i="318" s="1"/>
  <c r="I242" i="318"/>
  <c r="AA230" i="318"/>
  <c r="Q230" i="318"/>
  <c r="P230" i="318"/>
  <c r="O230" i="318"/>
  <c r="N230" i="318"/>
  <c r="M230" i="318"/>
  <c r="AB230" i="318" s="1"/>
  <c r="K230" i="318"/>
  <c r="G230" i="318"/>
  <c r="AB229" i="318"/>
  <c r="AA229" i="318"/>
  <c r="O229" i="318"/>
  <c r="N229" i="318"/>
  <c r="Q229" i="318" s="1"/>
  <c r="M229" i="318"/>
  <c r="K229" i="318"/>
  <c r="G229" i="318"/>
  <c r="P228" i="318"/>
  <c r="O228" i="318"/>
  <c r="N228" i="318"/>
  <c r="Q228" i="318" s="1"/>
  <c r="M228" i="318"/>
  <c r="AB228" i="318" s="1"/>
  <c r="K228" i="318"/>
  <c r="G228" i="318"/>
  <c r="O227" i="318"/>
  <c r="M227" i="318"/>
  <c r="AA227" i="318" s="1"/>
  <c r="K227" i="318"/>
  <c r="G227" i="318"/>
  <c r="AA226" i="318"/>
  <c r="O226" i="318"/>
  <c r="M226" i="318"/>
  <c r="M242" i="318" s="1"/>
  <c r="K226" i="318"/>
  <c r="G226" i="318"/>
  <c r="T225" i="318"/>
  <c r="S225" i="318"/>
  <c r="L225" i="318"/>
  <c r="O225" i="318" s="1"/>
  <c r="J225" i="318"/>
  <c r="K225" i="318" s="1"/>
  <c r="I225" i="318"/>
  <c r="AA211" i="318"/>
  <c r="O211" i="318"/>
  <c r="M211" i="318"/>
  <c r="N211" i="318" s="1"/>
  <c r="K211" i="318"/>
  <c r="G211" i="318"/>
  <c r="AA210" i="318"/>
  <c r="O210" i="318"/>
  <c r="N210" i="318"/>
  <c r="Q210" i="318" s="1"/>
  <c r="M210" i="318"/>
  <c r="AB210" i="318" s="1"/>
  <c r="K210" i="318"/>
  <c r="G210" i="318"/>
  <c r="O209" i="318"/>
  <c r="M209" i="318"/>
  <c r="M225" i="318" s="1"/>
  <c r="K209" i="318"/>
  <c r="G209" i="318"/>
  <c r="T208" i="318"/>
  <c r="S208" i="318"/>
  <c r="L208" i="318"/>
  <c r="O208" i="318" s="1"/>
  <c r="K208" i="318"/>
  <c r="J208" i="318"/>
  <c r="I208" i="318"/>
  <c r="AA195" i="318"/>
  <c r="P195" i="318"/>
  <c r="O195" i="318"/>
  <c r="N195" i="318"/>
  <c r="Q195" i="318" s="1"/>
  <c r="M195" i="318"/>
  <c r="AB195" i="318" s="1"/>
  <c r="K195" i="318"/>
  <c r="G195" i="318"/>
  <c r="AB194" i="318"/>
  <c r="O194" i="318"/>
  <c r="M194" i="318"/>
  <c r="AA194" i="318" s="1"/>
  <c r="K194" i="318"/>
  <c r="G194" i="318"/>
  <c r="AA193" i="318"/>
  <c r="Q193" i="318"/>
  <c r="P193" i="318"/>
  <c r="O193" i="318"/>
  <c r="N193" i="318"/>
  <c r="M193" i="318"/>
  <c r="AB193" i="318" s="1"/>
  <c r="K193" i="318"/>
  <c r="G193" i="318"/>
  <c r="AB192" i="318"/>
  <c r="O192" i="318"/>
  <c r="M192" i="318"/>
  <c r="N192" i="318" s="1"/>
  <c r="K192" i="318"/>
  <c r="G192" i="318"/>
  <c r="T191" i="318"/>
  <c r="S191" i="318"/>
  <c r="O191" i="318"/>
  <c r="L191" i="318"/>
  <c r="J191" i="318"/>
  <c r="K191" i="318" s="1"/>
  <c r="I191" i="318"/>
  <c r="AA178" i="318"/>
  <c r="O178" i="318"/>
  <c r="N178" i="318"/>
  <c r="Q178" i="318" s="1"/>
  <c r="M178" i="318"/>
  <c r="AB178" i="318" s="1"/>
  <c r="K178" i="318"/>
  <c r="G178" i="318"/>
  <c r="AA177" i="318"/>
  <c r="P177" i="318"/>
  <c r="O177" i="318"/>
  <c r="N177" i="318"/>
  <c r="Q177" i="318" s="1"/>
  <c r="M177" i="318"/>
  <c r="AB177" i="318" s="1"/>
  <c r="K177" i="318"/>
  <c r="G177" i="318"/>
  <c r="AB176" i="318"/>
  <c r="O176" i="318"/>
  <c r="M176" i="318"/>
  <c r="AA176" i="318" s="1"/>
  <c r="K176" i="318"/>
  <c r="G176" i="318"/>
  <c r="AA175" i="318"/>
  <c r="O175" i="318"/>
  <c r="N175" i="318"/>
  <c r="Q175" i="318" s="1"/>
  <c r="M175" i="318"/>
  <c r="M191" i="318" s="1"/>
  <c r="K175" i="318"/>
  <c r="G175" i="318"/>
  <c r="T174" i="318"/>
  <c r="S174" i="318"/>
  <c r="M174" i="318"/>
  <c r="N174" i="318" s="1"/>
  <c r="L174" i="318"/>
  <c r="O174" i="318" s="1"/>
  <c r="J174" i="318"/>
  <c r="K174" i="318" s="1"/>
  <c r="I174" i="318"/>
  <c r="AA158" i="318"/>
  <c r="O158" i="318"/>
  <c r="N158" i="318"/>
  <c r="Q158" i="318" s="1"/>
  <c r="M158" i="318"/>
  <c r="AB158" i="318" s="1"/>
  <c r="K158" i="318"/>
  <c r="G158" i="318"/>
  <c r="T157" i="318"/>
  <c r="S157" i="318"/>
  <c r="L157" i="318"/>
  <c r="O157" i="318" s="1"/>
  <c r="J157" i="318"/>
  <c r="K157" i="318" s="1"/>
  <c r="I157" i="318"/>
  <c r="AA144" i="318"/>
  <c r="Q144" i="318"/>
  <c r="P144" i="318"/>
  <c r="O144" i="318"/>
  <c r="N144" i="318"/>
  <c r="M144" i="318"/>
  <c r="AB144" i="318" s="1"/>
  <c r="K144" i="318"/>
  <c r="G144" i="318"/>
  <c r="AA143" i="318"/>
  <c r="O143" i="318"/>
  <c r="N143" i="318"/>
  <c r="Q143" i="318" s="1"/>
  <c r="M143" i="318"/>
  <c r="AB143" i="318" s="1"/>
  <c r="K143" i="318"/>
  <c r="G143" i="318"/>
  <c r="AA142" i="318"/>
  <c r="P142" i="318"/>
  <c r="O142" i="318"/>
  <c r="N142" i="318"/>
  <c r="Q142" i="318" s="1"/>
  <c r="M142" i="318"/>
  <c r="AB142" i="318" s="1"/>
  <c r="K142" i="318"/>
  <c r="G142" i="318"/>
  <c r="O141" i="318"/>
  <c r="N141" i="318"/>
  <c r="Q141" i="318" s="1"/>
  <c r="M141" i="318"/>
  <c r="AB141" i="318" s="1"/>
  <c r="K141" i="318"/>
  <c r="G141" i="318"/>
  <c r="T140" i="318"/>
  <c r="S140" i="318"/>
  <c r="L140" i="318"/>
  <c r="O140" i="318" s="1"/>
  <c r="J140" i="318"/>
  <c r="K140" i="318" s="1"/>
  <c r="I140" i="318"/>
  <c r="O127" i="318"/>
  <c r="M127" i="318"/>
  <c r="AA127" i="318" s="1"/>
  <c r="K127" i="318"/>
  <c r="G127" i="318"/>
  <c r="AA126" i="318"/>
  <c r="Q126" i="318"/>
  <c r="P126" i="318"/>
  <c r="O126" i="318"/>
  <c r="N126" i="318"/>
  <c r="M126" i="318"/>
  <c r="AB126" i="318" s="1"/>
  <c r="K126" i="318"/>
  <c r="G126" i="318"/>
  <c r="AA125" i="318"/>
  <c r="O125" i="318"/>
  <c r="N125" i="318"/>
  <c r="Q125" i="318" s="1"/>
  <c r="M125" i="318"/>
  <c r="AB125" i="318" s="1"/>
  <c r="K125" i="318"/>
  <c r="G125" i="318"/>
  <c r="O124" i="318"/>
  <c r="M124" i="318"/>
  <c r="AB124" i="318" s="1"/>
  <c r="K124" i="318"/>
  <c r="G124" i="318"/>
  <c r="T123" i="318"/>
  <c r="S123" i="318"/>
  <c r="L123" i="318"/>
  <c r="O123" i="318" s="1"/>
  <c r="K123" i="318"/>
  <c r="J123" i="318"/>
  <c r="I123" i="318"/>
  <c r="AA109" i="318"/>
  <c r="P109" i="318"/>
  <c r="O109" i="318"/>
  <c r="N109" i="318"/>
  <c r="Q109" i="318" s="1"/>
  <c r="M109" i="318"/>
  <c r="AB109" i="318" s="1"/>
  <c r="K109" i="318"/>
  <c r="G109" i="318"/>
  <c r="AB108" i="318"/>
  <c r="O108" i="318"/>
  <c r="M108" i="318"/>
  <c r="AA108" i="318" s="1"/>
  <c r="K108" i="318"/>
  <c r="G108" i="318"/>
  <c r="AB107" i="318"/>
  <c r="AA107" i="318"/>
  <c r="O107" i="318"/>
  <c r="N107" i="318"/>
  <c r="Q107" i="318" s="1"/>
  <c r="M107" i="318"/>
  <c r="K107" i="318"/>
  <c r="G107" i="318"/>
  <c r="T106" i="318"/>
  <c r="S106" i="318"/>
  <c r="L106" i="318"/>
  <c r="J106" i="318"/>
  <c r="K106" i="318" s="1"/>
  <c r="I106" i="318"/>
  <c r="O106" i="318" s="1"/>
  <c r="AA92" i="318"/>
  <c r="Q92" i="318"/>
  <c r="P92" i="318"/>
  <c r="O92" i="318"/>
  <c r="N92" i="318"/>
  <c r="M92" i="318"/>
  <c r="AB92" i="318" s="1"/>
  <c r="K92" i="318"/>
  <c r="G92" i="318"/>
  <c r="AA91" i="318"/>
  <c r="O91" i="318"/>
  <c r="N91" i="318"/>
  <c r="Q91" i="318" s="1"/>
  <c r="M91" i="318"/>
  <c r="AB91" i="318" s="1"/>
  <c r="K91" i="318"/>
  <c r="G91" i="318"/>
  <c r="O90" i="318"/>
  <c r="M90" i="318"/>
  <c r="M106" i="318" s="1"/>
  <c r="K90" i="318"/>
  <c r="G90" i="318"/>
  <c r="T89" i="318"/>
  <c r="S89" i="318"/>
  <c r="L89" i="318"/>
  <c r="O89" i="318" s="1"/>
  <c r="K89" i="318"/>
  <c r="J89" i="318"/>
  <c r="I89" i="318"/>
  <c r="O73" i="318"/>
  <c r="M73" i="318"/>
  <c r="AB73" i="318" s="1"/>
  <c r="K73" i="318"/>
  <c r="G73" i="318"/>
  <c r="T72" i="318"/>
  <c r="S72" i="318"/>
  <c r="L72" i="318"/>
  <c r="O72" i="318" s="1"/>
  <c r="K72" i="318"/>
  <c r="J72" i="318"/>
  <c r="I72" i="318"/>
  <c r="O56" i="318"/>
  <c r="M56" i="318"/>
  <c r="AB56" i="318" s="1"/>
  <c r="K56" i="318"/>
  <c r="G56" i="318"/>
  <c r="T55" i="318"/>
  <c r="S55" i="318"/>
  <c r="L55" i="318"/>
  <c r="H1" i="318" s="1"/>
  <c r="K55" i="318"/>
  <c r="J55" i="318"/>
  <c r="I55" i="318"/>
  <c r="AA41" i="318"/>
  <c r="O41" i="318"/>
  <c r="N41" i="318"/>
  <c r="Q41" i="318" s="1"/>
  <c r="M41" i="318"/>
  <c r="AB41" i="318" s="1"/>
  <c r="K41" i="318"/>
  <c r="P41" i="318" s="1"/>
  <c r="G41" i="318"/>
  <c r="AB40" i="318"/>
  <c r="AA40" i="318"/>
  <c r="O40" i="318"/>
  <c r="M40" i="318"/>
  <c r="N40" i="318" s="1"/>
  <c r="K40" i="318"/>
  <c r="G40" i="318"/>
  <c r="AB39" i="318"/>
  <c r="AA39" i="318"/>
  <c r="O39" i="318"/>
  <c r="N39" i="318"/>
  <c r="Q39" i="318" s="1"/>
  <c r="M39" i="318"/>
  <c r="K39" i="318"/>
  <c r="G39" i="318"/>
  <c r="T38" i="318"/>
  <c r="S38" i="318"/>
  <c r="O38" i="318"/>
  <c r="M38" i="318"/>
  <c r="N38" i="318" s="1"/>
  <c r="L38" i="318"/>
  <c r="J38" i="318"/>
  <c r="K38" i="318" s="1"/>
  <c r="I38" i="318"/>
  <c r="AB22" i="318"/>
  <c r="AA22" i="318"/>
  <c r="O22" i="318"/>
  <c r="N22" i="318"/>
  <c r="Q22" i="318" s="1"/>
  <c r="M22" i="318"/>
  <c r="K22" i="318"/>
  <c r="G22" i="318"/>
  <c r="T21" i="318"/>
  <c r="S21" i="318"/>
  <c r="O21" i="318"/>
  <c r="L21" i="318"/>
  <c r="J21" i="318"/>
  <c r="K21" i="318" s="1"/>
  <c r="I21" i="318"/>
  <c r="AA7" i="318"/>
  <c r="Q7" i="318"/>
  <c r="P7" i="318"/>
  <c r="O7" i="318"/>
  <c r="N7" i="318"/>
  <c r="M7" i="318"/>
  <c r="AB7" i="318" s="1"/>
  <c r="K7" i="318"/>
  <c r="G7" i="318"/>
  <c r="AA6" i="318"/>
  <c r="O6" i="318"/>
  <c r="N6" i="318"/>
  <c r="Q6" i="318" s="1"/>
  <c r="M6" i="318"/>
  <c r="AB6" i="318" s="1"/>
  <c r="K6" i="318"/>
  <c r="G6" i="318"/>
  <c r="O5" i="318"/>
  <c r="M5" i="318"/>
  <c r="M21" i="318" s="1"/>
  <c r="K5" i="318"/>
  <c r="G5" i="318"/>
  <c r="F1" i="318" s="1"/>
  <c r="H2" i="318"/>
  <c r="D1" i="318"/>
  <c r="X29" i="317"/>
  <c r="W29" i="317"/>
  <c r="V29" i="317"/>
  <c r="T29" i="317"/>
  <c r="M8" i="317" s="1"/>
  <c r="S29" i="317"/>
  <c r="P29" i="317"/>
  <c r="O29" i="317"/>
  <c r="N29" i="317"/>
  <c r="M29" i="317"/>
  <c r="K29" i="317"/>
  <c r="J29" i="317"/>
  <c r="H29" i="317"/>
  <c r="K8" i="317" s="1"/>
  <c r="G29" i="317"/>
  <c r="D29" i="317"/>
  <c r="O15" i="317"/>
  <c r="N15" i="317"/>
  <c r="I8" i="317" s="1"/>
  <c r="K15" i="317"/>
  <c r="I15" i="317"/>
  <c r="H15" i="317"/>
  <c r="G15" i="317"/>
  <c r="F15" i="317"/>
  <c r="G8" i="317" s="1"/>
  <c r="E15" i="317"/>
  <c r="D15" i="317"/>
  <c r="F8" i="317"/>
  <c r="M7" i="317"/>
  <c r="K7" i="317"/>
  <c r="I7" i="317"/>
  <c r="G7" i="317"/>
  <c r="F7" i="317"/>
  <c r="E7" i="317"/>
  <c r="M6" i="317"/>
  <c r="K6" i="317"/>
  <c r="I6" i="317"/>
  <c r="G6" i="317"/>
  <c r="F6" i="317"/>
  <c r="E6" i="317"/>
  <c r="F3" i="317"/>
  <c r="N106" i="318" l="1"/>
  <c r="AB106" i="318"/>
  <c r="AC90" i="318" s="1"/>
  <c r="AA106" i="318"/>
  <c r="Q57" i="319"/>
  <c r="P57" i="319"/>
  <c r="Q26" i="319"/>
  <c r="P26" i="319"/>
  <c r="AB157" i="319"/>
  <c r="AC141" i="319" s="1"/>
  <c r="AA157" i="319"/>
  <c r="N157" i="319"/>
  <c r="Q22" i="319"/>
  <c r="P22" i="319"/>
  <c r="N55" i="319"/>
  <c r="AB55" i="319"/>
  <c r="AC39" i="319" s="1"/>
  <c r="AA55" i="319"/>
  <c r="P174" i="318"/>
  <c r="Q174" i="318"/>
  <c r="R158" i="318" s="1"/>
  <c r="Q7" i="319"/>
  <c r="P7" i="319"/>
  <c r="P192" i="318"/>
  <c r="Q192" i="318"/>
  <c r="N242" i="318"/>
  <c r="AB242" i="318"/>
  <c r="AC226" i="318" s="1"/>
  <c r="AA242" i="318"/>
  <c r="AB72" i="319"/>
  <c r="AC56" i="319" s="1"/>
  <c r="AA72" i="319"/>
  <c r="N72" i="319"/>
  <c r="P42" i="319"/>
  <c r="Q42" i="319"/>
  <c r="AB123" i="319"/>
  <c r="AC107" i="319" s="1"/>
  <c r="AA123" i="319"/>
  <c r="N123" i="319"/>
  <c r="P38" i="318"/>
  <c r="Q38" i="318"/>
  <c r="R22" i="318" s="1"/>
  <c r="Q211" i="318"/>
  <c r="P211" i="318"/>
  <c r="N21" i="319"/>
  <c r="AB21" i="319"/>
  <c r="AC5" i="319" s="1"/>
  <c r="AA21" i="319"/>
  <c r="Q93" i="319"/>
  <c r="P93" i="319"/>
  <c r="Q40" i="318"/>
  <c r="P40" i="318"/>
  <c r="AB191" i="318"/>
  <c r="AC175" i="318" s="1"/>
  <c r="AA191" i="318"/>
  <c r="N191" i="318"/>
  <c r="N140" i="319"/>
  <c r="AB140" i="319"/>
  <c r="AC124" i="319" s="1"/>
  <c r="AA140" i="319"/>
  <c r="Q142" i="319"/>
  <c r="P142" i="319"/>
  <c r="N21" i="318"/>
  <c r="AB21" i="318"/>
  <c r="AC5" i="318" s="1"/>
  <c r="AA21" i="318"/>
  <c r="I3" i="317"/>
  <c r="F2" i="318"/>
  <c r="N225" i="318"/>
  <c r="AB225" i="318"/>
  <c r="AC209" i="318" s="1"/>
  <c r="AA225" i="318"/>
  <c r="E8" i="317"/>
  <c r="AB127" i="318"/>
  <c r="AB227" i="318"/>
  <c r="Q56" i="319"/>
  <c r="M106" i="319"/>
  <c r="N107" i="319"/>
  <c r="Q141" i="319"/>
  <c r="AA142" i="319"/>
  <c r="N5" i="318"/>
  <c r="M55" i="318"/>
  <c r="N56" i="318"/>
  <c r="M72" i="318"/>
  <c r="N73" i="318"/>
  <c r="M89" i="318"/>
  <c r="N90" i="318"/>
  <c r="M123" i="318"/>
  <c r="N124" i="318"/>
  <c r="AB175" i="318"/>
  <c r="M208" i="318"/>
  <c r="N209" i="318"/>
  <c r="AB226" i="318"/>
  <c r="N5" i="319"/>
  <c r="AA26" i="319"/>
  <c r="N41" i="319"/>
  <c r="N59" i="319"/>
  <c r="N74" i="319"/>
  <c r="N78" i="319"/>
  <c r="N91" i="319"/>
  <c r="N95" i="319"/>
  <c r="N125" i="319"/>
  <c r="P6" i="318"/>
  <c r="AA38" i="318"/>
  <c r="P91" i="318"/>
  <c r="P125" i="318"/>
  <c r="P143" i="318"/>
  <c r="AA174" i="318"/>
  <c r="P178" i="318"/>
  <c r="P210" i="318"/>
  <c r="AB211" i="318"/>
  <c r="P229" i="318"/>
  <c r="P6" i="319"/>
  <c r="AB7" i="319"/>
  <c r="P25" i="319"/>
  <c r="AB26" i="319"/>
  <c r="M89" i="319"/>
  <c r="AB38" i="318"/>
  <c r="AC22" i="318" s="1"/>
  <c r="O55" i="318"/>
  <c r="AB174" i="318"/>
  <c r="AC158" i="318" s="1"/>
  <c r="AA192" i="318"/>
  <c r="N24" i="319"/>
  <c r="M140" i="318"/>
  <c r="AA6" i="319"/>
  <c r="AA25" i="319"/>
  <c r="N40" i="319"/>
  <c r="N58" i="319"/>
  <c r="N62" i="319"/>
  <c r="N77" i="319"/>
  <c r="N81" i="319"/>
  <c r="N94" i="319"/>
  <c r="N110" i="319"/>
  <c r="P124" i="319"/>
  <c r="N143" i="319"/>
  <c r="M38" i="319"/>
  <c r="AA41" i="319"/>
  <c r="AA59" i="319"/>
  <c r="AA74" i="319"/>
  <c r="AA78" i="319"/>
  <c r="AA91" i="319"/>
  <c r="AA95" i="319"/>
  <c r="AA125" i="319"/>
  <c r="AA5" i="318"/>
  <c r="AA56" i="318"/>
  <c r="AA73" i="318"/>
  <c r="AA90" i="318"/>
  <c r="N108" i="318"/>
  <c r="AA124" i="318"/>
  <c r="N127" i="318"/>
  <c r="P141" i="318"/>
  <c r="N176" i="318"/>
  <c r="N194" i="318"/>
  <c r="AA209" i="318"/>
  <c r="N227" i="318"/>
  <c r="AA5" i="319"/>
  <c r="N23" i="319"/>
  <c r="N27" i="319"/>
  <c r="AB41" i="319"/>
  <c r="AB125" i="319"/>
  <c r="AB5" i="318"/>
  <c r="AB90" i="318"/>
  <c r="M157" i="318"/>
  <c r="AB209" i="318"/>
  <c r="N226" i="318"/>
  <c r="AA228" i="318"/>
  <c r="AB5" i="319"/>
  <c r="AA94" i="319"/>
  <c r="AA110" i="319"/>
  <c r="P22" i="318"/>
  <c r="P39" i="318"/>
  <c r="P107" i="318"/>
  <c r="AA141" i="318"/>
  <c r="P158" i="318"/>
  <c r="P175" i="318"/>
  <c r="P109" i="319"/>
  <c r="Q41" i="319" l="1"/>
  <c r="P41" i="319"/>
  <c r="Q27" i="319"/>
  <c r="P27" i="319"/>
  <c r="Q59" i="319"/>
  <c r="P59" i="319"/>
  <c r="Q73" i="318"/>
  <c r="P73" i="318"/>
  <c r="Q94" i="319"/>
  <c r="P94" i="319"/>
  <c r="Q56" i="318"/>
  <c r="P56" i="318"/>
  <c r="Q191" i="318"/>
  <c r="R175" i="318" s="1"/>
  <c r="P191" i="318"/>
  <c r="P242" i="318"/>
  <c r="Q242" i="318"/>
  <c r="R226" i="318" s="1"/>
  <c r="Q157" i="319"/>
  <c r="R141" i="319" s="1"/>
  <c r="P157" i="319"/>
  <c r="Q227" i="318"/>
  <c r="P227" i="318"/>
  <c r="Q81" i="319"/>
  <c r="P81" i="319"/>
  <c r="Q5" i="319"/>
  <c r="P5" i="319"/>
  <c r="AB55" i="318"/>
  <c r="AC39" i="318" s="1"/>
  <c r="AA55" i="318"/>
  <c r="N55" i="318"/>
  <c r="P225" i="318"/>
  <c r="Q225" i="318"/>
  <c r="R209" i="318" s="1"/>
  <c r="Q77" i="319"/>
  <c r="P77" i="319"/>
  <c r="AB89" i="319"/>
  <c r="AC73" i="319" s="1"/>
  <c r="AA89" i="319"/>
  <c r="N89" i="319"/>
  <c r="Q5" i="318"/>
  <c r="P5" i="318"/>
  <c r="Q123" i="319"/>
  <c r="R107" i="319" s="1"/>
  <c r="P123" i="319"/>
  <c r="Q23" i="319"/>
  <c r="P23" i="319"/>
  <c r="Q110" i="319"/>
  <c r="P110" i="319"/>
  <c r="Q226" i="318"/>
  <c r="P226" i="318"/>
  <c r="Q194" i="318"/>
  <c r="P194" i="318"/>
  <c r="Q62" i="319"/>
  <c r="P62" i="319"/>
  <c r="Q209" i="318"/>
  <c r="P209" i="318"/>
  <c r="Q176" i="318"/>
  <c r="P176" i="318"/>
  <c r="Q58" i="319"/>
  <c r="P58" i="319"/>
  <c r="AB208" i="318"/>
  <c r="AC192" i="318" s="1"/>
  <c r="AA208" i="318"/>
  <c r="N208" i="318"/>
  <c r="N157" i="318"/>
  <c r="AB157" i="318"/>
  <c r="AC141" i="318" s="1"/>
  <c r="AA157" i="318"/>
  <c r="Q40" i="319"/>
  <c r="P40" i="319"/>
  <c r="Q125" i="319"/>
  <c r="P125" i="319"/>
  <c r="Q107" i="319"/>
  <c r="P107" i="319"/>
  <c r="Q127" i="318"/>
  <c r="P127" i="318"/>
  <c r="Q95" i="319"/>
  <c r="P95" i="319"/>
  <c r="Q124" i="318"/>
  <c r="P124" i="318"/>
  <c r="AB106" i="319"/>
  <c r="AC90" i="319" s="1"/>
  <c r="AA106" i="319"/>
  <c r="N106" i="319"/>
  <c r="P21" i="318"/>
  <c r="Q21" i="318"/>
  <c r="R5" i="318" s="1"/>
  <c r="Q91" i="319"/>
  <c r="P91" i="319"/>
  <c r="AB123" i="318"/>
  <c r="AC107" i="318" s="1"/>
  <c r="AA123" i="318"/>
  <c r="N123" i="318"/>
  <c r="Q72" i="319"/>
  <c r="R56" i="319" s="1"/>
  <c r="P72" i="319"/>
  <c r="Q140" i="319"/>
  <c r="R124" i="319" s="1"/>
  <c r="P140" i="319"/>
  <c r="Q108" i="318"/>
  <c r="P108" i="318"/>
  <c r="N38" i="319"/>
  <c r="AA38" i="319"/>
  <c r="AB38" i="319"/>
  <c r="AC22" i="319" s="1"/>
  <c r="N140" i="318"/>
  <c r="AB140" i="318"/>
  <c r="AC124" i="318" s="1"/>
  <c r="AA140" i="318"/>
  <c r="Q78" i="319"/>
  <c r="P78" i="319"/>
  <c r="Q90" i="318"/>
  <c r="P90" i="318"/>
  <c r="AB72" i="318"/>
  <c r="AC56" i="318" s="1"/>
  <c r="AA72" i="318"/>
  <c r="N72" i="318"/>
  <c r="Q143" i="319"/>
  <c r="P143" i="319"/>
  <c r="Q24" i="319"/>
  <c r="P24" i="319"/>
  <c r="Q74" i="319"/>
  <c r="P74" i="319"/>
  <c r="AB89" i="318"/>
  <c r="AC73" i="318" s="1"/>
  <c r="AA89" i="318"/>
  <c r="N89" i="318"/>
  <c r="P21" i="319"/>
  <c r="D2" i="319"/>
  <c r="Q21" i="319"/>
  <c r="R5" i="319" s="1"/>
  <c r="Q55" i="319"/>
  <c r="R39" i="319" s="1"/>
  <c r="P55" i="319"/>
  <c r="P106" i="318"/>
  <c r="Q106" i="318"/>
  <c r="R90" i="318" s="1"/>
  <c r="P157" i="318" l="1"/>
  <c r="Q157" i="318"/>
  <c r="R141" i="318" s="1"/>
  <c r="Q89" i="319"/>
  <c r="R73" i="319" s="1"/>
  <c r="P89" i="319"/>
  <c r="Q140" i="318"/>
  <c r="R124" i="318" s="1"/>
  <c r="P140" i="318"/>
  <c r="Q208" i="318"/>
  <c r="R192" i="318" s="1"/>
  <c r="P208" i="318"/>
  <c r="Q72" i="318"/>
  <c r="R56" i="318" s="1"/>
  <c r="P72" i="318"/>
  <c r="Q38" i="319"/>
  <c r="R22" i="319" s="1"/>
  <c r="P38" i="319"/>
  <c r="Q123" i="318"/>
  <c r="R107" i="318" s="1"/>
  <c r="P123" i="318"/>
  <c r="D2" i="318"/>
  <c r="Q89" i="318"/>
  <c r="R73" i="318" s="1"/>
  <c r="P89" i="318"/>
  <c r="Q106" i="319"/>
  <c r="R90" i="319" s="1"/>
  <c r="P106" i="319"/>
  <c r="Q55" i="318"/>
  <c r="R39" i="318" s="1"/>
  <c r="P55" i="318"/>
  <c r="T157" i="316" l="1"/>
  <c r="S157" i="316"/>
  <c r="L157" i="316"/>
  <c r="O157" i="316" s="1"/>
  <c r="J157" i="316"/>
  <c r="K157" i="316" s="1"/>
  <c r="I157" i="316"/>
  <c r="O143" i="316"/>
  <c r="M143" i="316"/>
  <c r="AB143" i="316" s="1"/>
  <c r="K143" i="316"/>
  <c r="G143" i="316"/>
  <c r="AB142" i="316"/>
  <c r="AA142" i="316"/>
  <c r="O142" i="316"/>
  <c r="M142" i="316"/>
  <c r="N142" i="316" s="1"/>
  <c r="K142" i="316"/>
  <c r="G142" i="316"/>
  <c r="AB141" i="316"/>
  <c r="AA141" i="316"/>
  <c r="Q141" i="316"/>
  <c r="O141" i="316"/>
  <c r="N141" i="316"/>
  <c r="P141" i="316" s="1"/>
  <c r="M141" i="316"/>
  <c r="M157" i="316" s="1"/>
  <c r="K141" i="316"/>
  <c r="G141" i="316"/>
  <c r="T140" i="316"/>
  <c r="S140" i="316"/>
  <c r="L140" i="316"/>
  <c r="O140" i="316" s="1"/>
  <c r="J140" i="316"/>
  <c r="K140" i="316" s="1"/>
  <c r="I140" i="316"/>
  <c r="AB126" i="316"/>
  <c r="AA126" i="316"/>
  <c r="Q126" i="316"/>
  <c r="O126" i="316"/>
  <c r="N126" i="316"/>
  <c r="M126" i="316"/>
  <c r="K126" i="316"/>
  <c r="P126" i="316" s="1"/>
  <c r="G126" i="316"/>
  <c r="O125" i="316"/>
  <c r="N125" i="316"/>
  <c r="Q125" i="316" s="1"/>
  <c r="M125" i="316"/>
  <c r="AB125" i="316" s="1"/>
  <c r="K125" i="316"/>
  <c r="G125" i="316"/>
  <c r="O124" i="316"/>
  <c r="M124" i="316"/>
  <c r="M140" i="316" s="1"/>
  <c r="K124" i="316"/>
  <c r="G124" i="316"/>
  <c r="T123" i="316"/>
  <c r="S123" i="316"/>
  <c r="M123" i="316"/>
  <c r="AB123" i="316" s="1"/>
  <c r="AC107" i="316" s="1"/>
  <c r="L123" i="316"/>
  <c r="O123" i="316" s="1"/>
  <c r="J123" i="316"/>
  <c r="K123" i="316" s="1"/>
  <c r="I123" i="316"/>
  <c r="O110" i="316"/>
  <c r="M110" i="316"/>
  <c r="AB110" i="316" s="1"/>
  <c r="K110" i="316"/>
  <c r="G110" i="316"/>
  <c r="AB109" i="316"/>
  <c r="AA109" i="316"/>
  <c r="Q109" i="316"/>
  <c r="O109" i="316"/>
  <c r="N109" i="316"/>
  <c r="P109" i="316" s="1"/>
  <c r="M109" i="316"/>
  <c r="K109" i="316"/>
  <c r="G109" i="316"/>
  <c r="AB108" i="316"/>
  <c r="AA108" i="316"/>
  <c r="Q108" i="316"/>
  <c r="O108" i="316"/>
  <c r="N108" i="316"/>
  <c r="P108" i="316" s="1"/>
  <c r="M108" i="316"/>
  <c r="K108" i="316"/>
  <c r="G108" i="316"/>
  <c r="Q107" i="316"/>
  <c r="P107" i="316"/>
  <c r="O107" i="316"/>
  <c r="N107" i="316"/>
  <c r="M107" i="316"/>
  <c r="AB107" i="316" s="1"/>
  <c r="K107" i="316"/>
  <c r="G107" i="316"/>
  <c r="T106" i="316"/>
  <c r="S106" i="316"/>
  <c r="O106" i="316"/>
  <c r="L106" i="316"/>
  <c r="J106" i="316"/>
  <c r="K106" i="316" s="1"/>
  <c r="I106" i="316"/>
  <c r="AA95" i="316"/>
  <c r="O95" i="316"/>
  <c r="N95" i="316"/>
  <c r="Q95" i="316" s="1"/>
  <c r="M95" i="316"/>
  <c r="AB95" i="316" s="1"/>
  <c r="K95" i="316"/>
  <c r="G95" i="316"/>
  <c r="O94" i="316"/>
  <c r="M94" i="316"/>
  <c r="AB94" i="316" s="1"/>
  <c r="K94" i="316"/>
  <c r="G94" i="316"/>
  <c r="AB93" i="316"/>
  <c r="AA93" i="316"/>
  <c r="O93" i="316"/>
  <c r="N93" i="316"/>
  <c r="P93" i="316" s="1"/>
  <c r="M93" i="316"/>
  <c r="K93" i="316"/>
  <c r="Q93" i="316" s="1"/>
  <c r="G93" i="316"/>
  <c r="AB92" i="316"/>
  <c r="AA92" i="316"/>
  <c r="Q92" i="316"/>
  <c r="O92" i="316"/>
  <c r="N92" i="316"/>
  <c r="P92" i="316" s="1"/>
  <c r="M92" i="316"/>
  <c r="K92" i="316"/>
  <c r="G92" i="316"/>
  <c r="AA91" i="316"/>
  <c r="O91" i="316"/>
  <c r="N91" i="316"/>
  <c r="Q91" i="316" s="1"/>
  <c r="M91" i="316"/>
  <c r="AB91" i="316" s="1"/>
  <c r="K91" i="316"/>
  <c r="G91" i="316"/>
  <c r="O90" i="316"/>
  <c r="M90" i="316"/>
  <c r="AB90" i="316" s="1"/>
  <c r="K90" i="316"/>
  <c r="G90" i="316"/>
  <c r="T89" i="316"/>
  <c r="S89" i="316"/>
  <c r="M89" i="316"/>
  <c r="AB89" i="316" s="1"/>
  <c r="AC73" i="316" s="1"/>
  <c r="L89" i="316"/>
  <c r="H1" i="316" s="1"/>
  <c r="J89" i="316"/>
  <c r="K89" i="316" s="1"/>
  <c r="I89" i="316"/>
  <c r="AA83" i="316"/>
  <c r="O83" i="316"/>
  <c r="M83" i="316"/>
  <c r="AB83" i="316" s="1"/>
  <c r="K83" i="316"/>
  <c r="G83" i="316"/>
  <c r="AB82" i="316"/>
  <c r="AA82" i="316"/>
  <c r="O82" i="316"/>
  <c r="N82" i="316"/>
  <c r="P82" i="316" s="1"/>
  <c r="M82" i="316"/>
  <c r="K82" i="316"/>
  <c r="Q82" i="316" s="1"/>
  <c r="G82" i="316"/>
  <c r="AB81" i="316"/>
  <c r="AA81" i="316"/>
  <c r="Q81" i="316"/>
  <c r="O81" i="316"/>
  <c r="N81" i="316"/>
  <c r="P81" i="316" s="1"/>
  <c r="M81" i="316"/>
  <c r="K81" i="316"/>
  <c r="G81" i="316"/>
  <c r="AA80" i="316"/>
  <c r="O80" i="316"/>
  <c r="N80" i="316"/>
  <c r="Q80" i="316" s="1"/>
  <c r="M80" i="316"/>
  <c r="AB80" i="316" s="1"/>
  <c r="K80" i="316"/>
  <c r="G80" i="316"/>
  <c r="AA79" i="316"/>
  <c r="O79" i="316"/>
  <c r="M79" i="316"/>
  <c r="AB79" i="316" s="1"/>
  <c r="K79" i="316"/>
  <c r="G79" i="316"/>
  <c r="AB78" i="316"/>
  <c r="AA78" i="316"/>
  <c r="O78" i="316"/>
  <c r="N78" i="316"/>
  <c r="P78" i="316" s="1"/>
  <c r="M78" i="316"/>
  <c r="K78" i="316"/>
  <c r="Q78" i="316" s="1"/>
  <c r="G78" i="316"/>
  <c r="AB77" i="316"/>
  <c r="AA77" i="316"/>
  <c r="Q77" i="316"/>
  <c r="O77" i="316"/>
  <c r="N77" i="316"/>
  <c r="P77" i="316" s="1"/>
  <c r="M77" i="316"/>
  <c r="K77" i="316"/>
  <c r="G77" i="316"/>
  <c r="AA76" i="316"/>
  <c r="O76" i="316"/>
  <c r="N76" i="316"/>
  <c r="Q76" i="316" s="1"/>
  <c r="M76" i="316"/>
  <c r="AB76" i="316" s="1"/>
  <c r="K76" i="316"/>
  <c r="G76" i="316"/>
  <c r="AA75" i="316"/>
  <c r="O75" i="316"/>
  <c r="M75" i="316"/>
  <c r="AB75" i="316" s="1"/>
  <c r="K75" i="316"/>
  <c r="G75" i="316"/>
  <c r="AB74" i="316"/>
  <c r="AA74" i="316"/>
  <c r="O74" i="316"/>
  <c r="N74" i="316"/>
  <c r="P74" i="316" s="1"/>
  <c r="M74" i="316"/>
  <c r="K74" i="316"/>
  <c r="Q74" i="316" s="1"/>
  <c r="G74" i="316"/>
  <c r="AB73" i="316"/>
  <c r="AA73" i="316"/>
  <c r="Q73" i="316"/>
  <c r="O73" i="316"/>
  <c r="N73" i="316"/>
  <c r="P73" i="316" s="1"/>
  <c r="M73" i="316"/>
  <c r="K73" i="316"/>
  <c r="G73" i="316"/>
  <c r="T72" i="316"/>
  <c r="S72" i="316"/>
  <c r="L72" i="316"/>
  <c r="O72" i="316" s="1"/>
  <c r="J72" i="316"/>
  <c r="K72" i="316" s="1"/>
  <c r="I72" i="316"/>
  <c r="AB61" i="316"/>
  <c r="AA61" i="316"/>
  <c r="Q61" i="316"/>
  <c r="O61" i="316"/>
  <c r="N61" i="316"/>
  <c r="P61" i="316" s="1"/>
  <c r="M61" i="316"/>
  <c r="K61" i="316"/>
  <c r="G61" i="316"/>
  <c r="AA60" i="316"/>
  <c r="O60" i="316"/>
  <c r="N60" i="316"/>
  <c r="Q60" i="316" s="1"/>
  <c r="M60" i="316"/>
  <c r="AB60" i="316" s="1"/>
  <c r="K60" i="316"/>
  <c r="G60" i="316"/>
  <c r="AA59" i="316"/>
  <c r="O59" i="316"/>
  <c r="M59" i="316"/>
  <c r="AB59" i="316" s="1"/>
  <c r="K59" i="316"/>
  <c r="G59" i="316"/>
  <c r="AA58" i="316"/>
  <c r="O58" i="316"/>
  <c r="N58" i="316"/>
  <c r="Q58" i="316" s="1"/>
  <c r="M58" i="316"/>
  <c r="AB58" i="316" s="1"/>
  <c r="K58" i="316"/>
  <c r="G58" i="316"/>
  <c r="AB57" i="316"/>
  <c r="AA57" i="316"/>
  <c r="Q57" i="316"/>
  <c r="O57" i="316"/>
  <c r="N57" i="316"/>
  <c r="P57" i="316" s="1"/>
  <c r="M57" i="316"/>
  <c r="K57" i="316"/>
  <c r="G57" i="316"/>
  <c r="AB56" i="316"/>
  <c r="Q56" i="316"/>
  <c r="P56" i="316"/>
  <c r="O56" i="316"/>
  <c r="N56" i="316"/>
  <c r="M56" i="316"/>
  <c r="M72" i="316" s="1"/>
  <c r="K56" i="316"/>
  <c r="G56" i="316"/>
  <c r="T55" i="316"/>
  <c r="S55" i="316"/>
  <c r="O55" i="316"/>
  <c r="L55" i="316"/>
  <c r="J55" i="316"/>
  <c r="K55" i="316" s="1"/>
  <c r="I55" i="316"/>
  <c r="AA43" i="316"/>
  <c r="O43" i="316"/>
  <c r="N43" i="316"/>
  <c r="Q43" i="316" s="1"/>
  <c r="M43" i="316"/>
  <c r="AB43" i="316" s="1"/>
  <c r="K43" i="316"/>
  <c r="G43" i="316"/>
  <c r="AA42" i="316"/>
  <c r="O42" i="316"/>
  <c r="M42" i="316"/>
  <c r="AB42" i="316" s="1"/>
  <c r="K42" i="316"/>
  <c r="G42" i="316"/>
  <c r="AA41" i="316"/>
  <c r="O41" i="316"/>
  <c r="N41" i="316"/>
  <c r="Q41" i="316" s="1"/>
  <c r="M41" i="316"/>
  <c r="AB41" i="316" s="1"/>
  <c r="K41" i="316"/>
  <c r="G41" i="316"/>
  <c r="AA40" i="316"/>
  <c r="Q40" i="316"/>
  <c r="O40" i="316"/>
  <c r="N40" i="316"/>
  <c r="P40" i="316" s="1"/>
  <c r="M40" i="316"/>
  <c r="AB40" i="316" s="1"/>
  <c r="K40" i="316"/>
  <c r="G40" i="316"/>
  <c r="AB39" i="316"/>
  <c r="Q39" i="316"/>
  <c r="P39" i="316"/>
  <c r="O39" i="316"/>
  <c r="N39" i="316"/>
  <c r="M39" i="316"/>
  <c r="AA39" i="316" s="1"/>
  <c r="K39" i="316"/>
  <c r="G39" i="316"/>
  <c r="T38" i="316"/>
  <c r="S38" i="316"/>
  <c r="O38" i="316"/>
  <c r="L38" i="316"/>
  <c r="J38" i="316"/>
  <c r="K38" i="316" s="1"/>
  <c r="I38" i="316"/>
  <c r="AQ29" i="316"/>
  <c r="AB26" i="316"/>
  <c r="O26" i="316"/>
  <c r="M26" i="316"/>
  <c r="AA26" i="316" s="1"/>
  <c r="K26" i="316"/>
  <c r="G26" i="316"/>
  <c r="O25" i="316"/>
  <c r="M25" i="316"/>
  <c r="AB25" i="316" s="1"/>
  <c r="K25" i="316"/>
  <c r="G25" i="316"/>
  <c r="O24" i="316"/>
  <c r="M24" i="316"/>
  <c r="AA24" i="316" s="1"/>
  <c r="K24" i="316"/>
  <c r="G24" i="316"/>
  <c r="AB23" i="316"/>
  <c r="AA23" i="316"/>
  <c r="O23" i="316"/>
  <c r="M23" i="316"/>
  <c r="N23" i="316" s="1"/>
  <c r="K23" i="316"/>
  <c r="G23" i="316"/>
  <c r="O22" i="316"/>
  <c r="M22" i="316"/>
  <c r="N22" i="316" s="1"/>
  <c r="K22" i="316"/>
  <c r="G22" i="316"/>
  <c r="T21" i="316"/>
  <c r="S21" i="316"/>
  <c r="L21" i="316"/>
  <c r="O21" i="316" s="1"/>
  <c r="J21" i="316"/>
  <c r="K21" i="316" s="1"/>
  <c r="I21" i="316"/>
  <c r="AB7" i="316"/>
  <c r="AA7" i="316"/>
  <c r="O7" i="316"/>
  <c r="M7" i="316"/>
  <c r="N7" i="316" s="1"/>
  <c r="K7" i="316"/>
  <c r="G7" i="316"/>
  <c r="O6" i="316"/>
  <c r="M6" i="316"/>
  <c r="AB6" i="316" s="1"/>
  <c r="K6" i="316"/>
  <c r="G6" i="316"/>
  <c r="AB5" i="316"/>
  <c r="AA5" i="316"/>
  <c r="P5" i="316"/>
  <c r="O5" i="316"/>
  <c r="N5" i="316"/>
  <c r="Q5" i="316" s="1"/>
  <c r="M5" i="316"/>
  <c r="M21" i="316" s="1"/>
  <c r="K5" i="316"/>
  <c r="G5" i="316"/>
  <c r="F1" i="316" s="1"/>
  <c r="F2" i="316" s="1"/>
  <c r="H2" i="316"/>
  <c r="D1" i="316"/>
  <c r="T242" i="315"/>
  <c r="S242" i="315"/>
  <c r="L242" i="315"/>
  <c r="O242" i="315" s="1"/>
  <c r="J242" i="315"/>
  <c r="K242" i="315" s="1"/>
  <c r="I242" i="315"/>
  <c r="AB230" i="315"/>
  <c r="AA230" i="315"/>
  <c r="O230" i="315"/>
  <c r="N230" i="315"/>
  <c r="Q230" i="315" s="1"/>
  <c r="M230" i="315"/>
  <c r="K230" i="315"/>
  <c r="G230" i="315"/>
  <c r="AB229" i="315"/>
  <c r="AA229" i="315"/>
  <c r="O229" i="315"/>
  <c r="M229" i="315"/>
  <c r="N229" i="315" s="1"/>
  <c r="K229" i="315"/>
  <c r="G229" i="315"/>
  <c r="AA228" i="315"/>
  <c r="O228" i="315"/>
  <c r="N228" i="315"/>
  <c r="Q228" i="315" s="1"/>
  <c r="M228" i="315"/>
  <c r="AB228" i="315" s="1"/>
  <c r="K228" i="315"/>
  <c r="G228" i="315"/>
  <c r="AA227" i="315"/>
  <c r="O227" i="315"/>
  <c r="N227" i="315"/>
  <c r="Q227" i="315" s="1"/>
  <c r="M227" i="315"/>
  <c r="AB227" i="315" s="1"/>
  <c r="K227" i="315"/>
  <c r="G227" i="315"/>
  <c r="O226" i="315"/>
  <c r="M226" i="315"/>
  <c r="M242" i="315" s="1"/>
  <c r="K226" i="315"/>
  <c r="G226" i="315"/>
  <c r="T225" i="315"/>
  <c r="S225" i="315"/>
  <c r="L225" i="315"/>
  <c r="O225" i="315" s="1"/>
  <c r="J225" i="315"/>
  <c r="K225" i="315" s="1"/>
  <c r="I225" i="315"/>
  <c r="AA211" i="315"/>
  <c r="O211" i="315"/>
  <c r="N211" i="315"/>
  <c r="Q211" i="315" s="1"/>
  <c r="M211" i="315"/>
  <c r="AB211" i="315" s="1"/>
  <c r="K211" i="315"/>
  <c r="G211" i="315"/>
  <c r="AB210" i="315"/>
  <c r="AA210" i="315"/>
  <c r="O210" i="315"/>
  <c r="M210" i="315"/>
  <c r="N210" i="315" s="1"/>
  <c r="K210" i="315"/>
  <c r="G210" i="315"/>
  <c r="AB209" i="315"/>
  <c r="AA209" i="315"/>
  <c r="Q209" i="315"/>
  <c r="P209" i="315"/>
  <c r="O209" i="315"/>
  <c r="N209" i="315"/>
  <c r="M209" i="315"/>
  <c r="M225" i="315" s="1"/>
  <c r="K209" i="315"/>
  <c r="G209" i="315"/>
  <c r="T208" i="315"/>
  <c r="S208" i="315"/>
  <c r="L208" i="315"/>
  <c r="O208" i="315" s="1"/>
  <c r="J208" i="315"/>
  <c r="K208" i="315" s="1"/>
  <c r="I208" i="315"/>
  <c r="AA194" i="315"/>
  <c r="O194" i="315"/>
  <c r="N194" i="315"/>
  <c r="Q194" i="315" s="1"/>
  <c r="M194" i="315"/>
  <c r="AB194" i="315" s="1"/>
  <c r="K194" i="315"/>
  <c r="G194" i="315"/>
  <c r="AA193" i="315"/>
  <c r="O193" i="315"/>
  <c r="N193" i="315"/>
  <c r="Q193" i="315" s="1"/>
  <c r="M193" i="315"/>
  <c r="AB193" i="315" s="1"/>
  <c r="K193" i="315"/>
  <c r="G193" i="315"/>
  <c r="O192" i="315"/>
  <c r="M192" i="315"/>
  <c r="N192" i="315" s="1"/>
  <c r="K192" i="315"/>
  <c r="G192" i="315"/>
  <c r="T191" i="315"/>
  <c r="S191" i="315"/>
  <c r="L191" i="315"/>
  <c r="O191" i="315" s="1"/>
  <c r="J191" i="315"/>
  <c r="K191" i="315" s="1"/>
  <c r="I191" i="315"/>
  <c r="AA178" i="315"/>
  <c r="Q178" i="315"/>
  <c r="O178" i="315"/>
  <c r="N178" i="315"/>
  <c r="P178" i="315" s="1"/>
  <c r="M178" i="315"/>
  <c r="AB178" i="315" s="1"/>
  <c r="K178" i="315"/>
  <c r="G178" i="315"/>
  <c r="AB177" i="315"/>
  <c r="AA177" i="315"/>
  <c r="O177" i="315"/>
  <c r="N177" i="315"/>
  <c r="Q177" i="315" s="1"/>
  <c r="M177" i="315"/>
  <c r="K177" i="315"/>
  <c r="G177" i="315"/>
  <c r="AA176" i="315"/>
  <c r="Q176" i="315"/>
  <c r="O176" i="315"/>
  <c r="N176" i="315"/>
  <c r="P176" i="315" s="1"/>
  <c r="M176" i="315"/>
  <c r="AB176" i="315" s="1"/>
  <c r="K176" i="315"/>
  <c r="G176" i="315"/>
  <c r="AB175" i="315"/>
  <c r="O175" i="315"/>
  <c r="N175" i="315"/>
  <c r="Q175" i="315" s="1"/>
  <c r="M175" i="315"/>
  <c r="M191" i="315" s="1"/>
  <c r="K175" i="315"/>
  <c r="G175" i="315"/>
  <c r="T174" i="315"/>
  <c r="S174" i="315"/>
  <c r="O174" i="315"/>
  <c r="L174" i="315"/>
  <c r="J174" i="315"/>
  <c r="K174" i="315" s="1"/>
  <c r="I174" i="315"/>
  <c r="AB158" i="315"/>
  <c r="O158" i="315"/>
  <c r="N158" i="315"/>
  <c r="Q158" i="315" s="1"/>
  <c r="M158" i="315"/>
  <c r="M174" i="315" s="1"/>
  <c r="K158" i="315"/>
  <c r="G158" i="315"/>
  <c r="T157" i="315"/>
  <c r="S157" i="315"/>
  <c r="L157" i="315"/>
  <c r="O157" i="315" s="1"/>
  <c r="J157" i="315"/>
  <c r="K157" i="315" s="1"/>
  <c r="I157" i="315"/>
  <c r="AA144" i="315"/>
  <c r="O144" i="315"/>
  <c r="N144" i="315"/>
  <c r="Q144" i="315" s="1"/>
  <c r="M144" i="315"/>
  <c r="AB144" i="315" s="1"/>
  <c r="K144" i="315"/>
  <c r="G144" i="315"/>
  <c r="AA143" i="315"/>
  <c r="Q143" i="315"/>
  <c r="O143" i="315"/>
  <c r="N143" i="315"/>
  <c r="P143" i="315" s="1"/>
  <c r="M143" i="315"/>
  <c r="AB143" i="315" s="1"/>
  <c r="K143" i="315"/>
  <c r="G143" i="315"/>
  <c r="AA142" i="315"/>
  <c r="O142" i="315"/>
  <c r="N142" i="315"/>
  <c r="Q142" i="315" s="1"/>
  <c r="M142" i="315"/>
  <c r="AB142" i="315" s="1"/>
  <c r="K142" i="315"/>
  <c r="G142" i="315"/>
  <c r="Q141" i="315"/>
  <c r="O141" i="315"/>
  <c r="N141" i="315"/>
  <c r="P141" i="315" s="1"/>
  <c r="M141" i="315"/>
  <c r="AB141" i="315" s="1"/>
  <c r="K141" i="315"/>
  <c r="G141" i="315"/>
  <c r="T140" i="315"/>
  <c r="S140" i="315"/>
  <c r="M140" i="315"/>
  <c r="N140" i="315" s="1"/>
  <c r="L140" i="315"/>
  <c r="O140" i="315" s="1"/>
  <c r="J140" i="315"/>
  <c r="K140" i="315" s="1"/>
  <c r="I140" i="315"/>
  <c r="AA127" i="315"/>
  <c r="O127" i="315"/>
  <c r="N127" i="315"/>
  <c r="P127" i="315" s="1"/>
  <c r="M127" i="315"/>
  <c r="AB127" i="315" s="1"/>
  <c r="K127" i="315"/>
  <c r="Q127" i="315" s="1"/>
  <c r="G127" i="315"/>
  <c r="AA126" i="315"/>
  <c r="O126" i="315"/>
  <c r="N126" i="315"/>
  <c r="Q126" i="315" s="1"/>
  <c r="M126" i="315"/>
  <c r="AB126" i="315" s="1"/>
  <c r="K126" i="315"/>
  <c r="G126" i="315"/>
  <c r="AA125" i="315"/>
  <c r="Q125" i="315"/>
  <c r="O125" i="315"/>
  <c r="N125" i="315"/>
  <c r="P125" i="315" s="1"/>
  <c r="M125" i="315"/>
  <c r="AB125" i="315" s="1"/>
  <c r="K125" i="315"/>
  <c r="G125" i="315"/>
  <c r="AB124" i="315"/>
  <c r="AA124" i="315"/>
  <c r="O124" i="315"/>
  <c r="N124" i="315"/>
  <c r="Q124" i="315" s="1"/>
  <c r="M124" i="315"/>
  <c r="K124" i="315"/>
  <c r="G124" i="315"/>
  <c r="T123" i="315"/>
  <c r="S123" i="315"/>
  <c r="M123" i="315"/>
  <c r="AB123" i="315" s="1"/>
  <c r="AC107" i="315" s="1"/>
  <c r="L123" i="315"/>
  <c r="J123" i="315"/>
  <c r="K123" i="315" s="1"/>
  <c r="I123" i="315"/>
  <c r="O123" i="315" s="1"/>
  <c r="AA109" i="315"/>
  <c r="O109" i="315"/>
  <c r="N109" i="315"/>
  <c r="Q109" i="315" s="1"/>
  <c r="M109" i="315"/>
  <c r="AB109" i="315" s="1"/>
  <c r="K109" i="315"/>
  <c r="G109" i="315"/>
  <c r="AA108" i="315"/>
  <c r="O108" i="315"/>
  <c r="N108" i="315"/>
  <c r="P108" i="315" s="1"/>
  <c r="M108" i="315"/>
  <c r="AB108" i="315" s="1"/>
  <c r="K108" i="315"/>
  <c r="Q108" i="315" s="1"/>
  <c r="G108" i="315"/>
  <c r="AB107" i="315"/>
  <c r="O107" i="315"/>
  <c r="N107" i="315"/>
  <c r="Q107" i="315" s="1"/>
  <c r="M107" i="315"/>
  <c r="AA107" i="315" s="1"/>
  <c r="K107" i="315"/>
  <c r="G107" i="315"/>
  <c r="T106" i="315"/>
  <c r="S106" i="315"/>
  <c r="M106" i="315"/>
  <c r="N106" i="315" s="1"/>
  <c r="L106" i="315"/>
  <c r="O106" i="315" s="1"/>
  <c r="J106" i="315"/>
  <c r="K106" i="315" s="1"/>
  <c r="I106" i="315"/>
  <c r="AA92" i="315"/>
  <c r="O92" i="315"/>
  <c r="N92" i="315"/>
  <c r="Q92" i="315" s="1"/>
  <c r="M92" i="315"/>
  <c r="AB92" i="315" s="1"/>
  <c r="K92" i="315"/>
  <c r="G92" i="315"/>
  <c r="AA91" i="315"/>
  <c r="Q91" i="315"/>
  <c r="O91" i="315"/>
  <c r="N91" i="315"/>
  <c r="P91" i="315" s="1"/>
  <c r="M91" i="315"/>
  <c r="AB91" i="315" s="1"/>
  <c r="K91" i="315"/>
  <c r="G91" i="315"/>
  <c r="AB90" i="315"/>
  <c r="AA90" i="315"/>
  <c r="O90" i="315"/>
  <c r="N90" i="315"/>
  <c r="Q90" i="315" s="1"/>
  <c r="M90" i="315"/>
  <c r="K90" i="315"/>
  <c r="G90" i="315"/>
  <c r="T89" i="315"/>
  <c r="S89" i="315"/>
  <c r="M89" i="315"/>
  <c r="AB89" i="315" s="1"/>
  <c r="AC73" i="315" s="1"/>
  <c r="L89" i="315"/>
  <c r="O89" i="315" s="1"/>
  <c r="J89" i="315"/>
  <c r="K89" i="315" s="1"/>
  <c r="I89" i="315"/>
  <c r="AB73" i="315"/>
  <c r="O73" i="315"/>
  <c r="N73" i="315"/>
  <c r="Q73" i="315" s="1"/>
  <c r="M73" i="315"/>
  <c r="AA73" i="315" s="1"/>
  <c r="K73" i="315"/>
  <c r="G73" i="315"/>
  <c r="T72" i="315"/>
  <c r="S72" i="315"/>
  <c r="M72" i="315"/>
  <c r="AB72" i="315" s="1"/>
  <c r="AC56" i="315" s="1"/>
  <c r="L72" i="315"/>
  <c r="O72" i="315" s="1"/>
  <c r="J72" i="315"/>
  <c r="K72" i="315" s="1"/>
  <c r="I72" i="315"/>
  <c r="AB56" i="315"/>
  <c r="O56" i="315"/>
  <c r="N56" i="315"/>
  <c r="Q56" i="315" s="1"/>
  <c r="M56" i="315"/>
  <c r="AA56" i="315" s="1"/>
  <c r="K56" i="315"/>
  <c r="G56" i="315"/>
  <c r="T55" i="315"/>
  <c r="S55" i="315"/>
  <c r="M55" i="315"/>
  <c r="AB55" i="315" s="1"/>
  <c r="AC39" i="315" s="1"/>
  <c r="L55" i="315"/>
  <c r="O55" i="315" s="1"/>
  <c r="J55" i="315"/>
  <c r="K55" i="315" s="1"/>
  <c r="I55" i="315"/>
  <c r="AA41" i="315"/>
  <c r="O41" i="315"/>
  <c r="N41" i="315"/>
  <c r="Q41" i="315" s="1"/>
  <c r="M41" i="315"/>
  <c r="AB41" i="315" s="1"/>
  <c r="K41" i="315"/>
  <c r="G41" i="315"/>
  <c r="AA40" i="315"/>
  <c r="Q40" i="315"/>
  <c r="O40" i="315"/>
  <c r="N40" i="315"/>
  <c r="P40" i="315" s="1"/>
  <c r="M40" i="315"/>
  <c r="AB40" i="315" s="1"/>
  <c r="K40" i="315"/>
  <c r="G40" i="315"/>
  <c r="AB39" i="315"/>
  <c r="AA39" i="315"/>
  <c r="O39" i="315"/>
  <c r="N39" i="315"/>
  <c r="Q39" i="315" s="1"/>
  <c r="M39" i="315"/>
  <c r="K39" i="315"/>
  <c r="G39" i="315"/>
  <c r="T38" i="315"/>
  <c r="S38" i="315"/>
  <c r="M38" i="315"/>
  <c r="N38" i="315" s="1"/>
  <c r="L38" i="315"/>
  <c r="J38" i="315"/>
  <c r="K38" i="315" s="1"/>
  <c r="I38" i="315"/>
  <c r="O38" i="315" s="1"/>
  <c r="AB22" i="315"/>
  <c r="AA22" i="315"/>
  <c r="O22" i="315"/>
  <c r="N22" i="315"/>
  <c r="Q22" i="315" s="1"/>
  <c r="M22" i="315"/>
  <c r="K22" i="315"/>
  <c r="G22" i="315"/>
  <c r="T21" i="315"/>
  <c r="S21" i="315"/>
  <c r="M21" i="315"/>
  <c r="N21" i="315" s="1"/>
  <c r="L21" i="315"/>
  <c r="O21" i="315" s="1"/>
  <c r="J21" i="315"/>
  <c r="K21" i="315" s="1"/>
  <c r="I21" i="315"/>
  <c r="AA7" i="315"/>
  <c r="O7" i="315"/>
  <c r="N7" i="315"/>
  <c r="P7" i="315" s="1"/>
  <c r="M7" i="315"/>
  <c r="AB7" i="315" s="1"/>
  <c r="K7" i="315"/>
  <c r="Q7" i="315" s="1"/>
  <c r="G7" i="315"/>
  <c r="AA6" i="315"/>
  <c r="O6" i="315"/>
  <c r="N6" i="315"/>
  <c r="Q6" i="315" s="1"/>
  <c r="M6" i="315"/>
  <c r="AB6" i="315" s="1"/>
  <c r="K6" i="315"/>
  <c r="G6" i="315"/>
  <c r="AB5" i="315"/>
  <c r="O5" i="315"/>
  <c r="N5" i="315"/>
  <c r="Q5" i="315" s="1"/>
  <c r="M5" i="315"/>
  <c r="AA5" i="315" s="1"/>
  <c r="K5" i="315"/>
  <c r="G5" i="315"/>
  <c r="F1" i="315" s="1"/>
  <c r="H2" i="315"/>
  <c r="H1" i="315"/>
  <c r="D1" i="315"/>
  <c r="X29" i="314"/>
  <c r="W29" i="314"/>
  <c r="V29" i="314"/>
  <c r="M8" i="314" s="1"/>
  <c r="T29" i="314"/>
  <c r="S29" i="314"/>
  <c r="P29" i="314"/>
  <c r="O29" i="314"/>
  <c r="N29" i="314"/>
  <c r="M29" i="314"/>
  <c r="K29" i="314"/>
  <c r="J29" i="314"/>
  <c r="H29" i="314"/>
  <c r="K8" i="314" s="1"/>
  <c r="G29" i="314"/>
  <c r="D29" i="314"/>
  <c r="N15" i="314"/>
  <c r="M15" i="314"/>
  <c r="I8" i="314" s="1"/>
  <c r="K15" i="314"/>
  <c r="I15" i="314"/>
  <c r="H15" i="314"/>
  <c r="G15" i="314"/>
  <c r="F15" i="314"/>
  <c r="E15" i="314"/>
  <c r="E8" i="314" s="1"/>
  <c r="D15" i="314"/>
  <c r="G8" i="314"/>
  <c r="F8" i="314"/>
  <c r="M7" i="314"/>
  <c r="K7" i="314"/>
  <c r="I7" i="314"/>
  <c r="G7" i="314"/>
  <c r="F7" i="314"/>
  <c r="E7" i="314"/>
  <c r="M6" i="314"/>
  <c r="K6" i="314"/>
  <c r="I6" i="314"/>
  <c r="G6" i="314"/>
  <c r="F6" i="314"/>
  <c r="E6" i="314"/>
  <c r="F3" i="314"/>
  <c r="T157" i="313"/>
  <c r="S157" i="313"/>
  <c r="L157" i="313"/>
  <c r="O157" i="313" s="1"/>
  <c r="J157" i="313"/>
  <c r="K157" i="313" s="1"/>
  <c r="I157" i="313"/>
  <c r="O143" i="313"/>
  <c r="M143" i="313"/>
  <c r="AB143" i="313" s="1"/>
  <c r="K143" i="313"/>
  <c r="G143" i="313"/>
  <c r="AB142" i="313"/>
  <c r="AA142" i="313"/>
  <c r="O142" i="313"/>
  <c r="M142" i="313"/>
  <c r="N142" i="313" s="1"/>
  <c r="K142" i="313"/>
  <c r="G142" i="313"/>
  <c r="AB141" i="313"/>
  <c r="AA141" i="313"/>
  <c r="Q141" i="313"/>
  <c r="P141" i="313"/>
  <c r="O141" i="313"/>
  <c r="N141" i="313"/>
  <c r="M141" i="313"/>
  <c r="K141" i="313"/>
  <c r="G141" i="313"/>
  <c r="T140" i="313"/>
  <c r="S140" i="313"/>
  <c r="O140" i="313"/>
  <c r="L140" i="313"/>
  <c r="J140" i="313"/>
  <c r="K140" i="313" s="1"/>
  <c r="I140" i="313"/>
  <c r="AB126" i="313"/>
  <c r="AA126" i="313"/>
  <c r="O126" i="313"/>
  <c r="N126" i="313"/>
  <c r="Q126" i="313" s="1"/>
  <c r="M126" i="313"/>
  <c r="K126" i="313"/>
  <c r="G126" i="313"/>
  <c r="AA125" i="313"/>
  <c r="O125" i="313"/>
  <c r="N125" i="313"/>
  <c r="Q125" i="313" s="1"/>
  <c r="M125" i="313"/>
  <c r="AB125" i="313" s="1"/>
  <c r="K125" i="313"/>
  <c r="P125" i="313" s="1"/>
  <c r="G125" i="313"/>
  <c r="O124" i="313"/>
  <c r="N124" i="313"/>
  <c r="Q124" i="313" s="1"/>
  <c r="M124" i="313"/>
  <c r="M140" i="313" s="1"/>
  <c r="K124" i="313"/>
  <c r="G124" i="313"/>
  <c r="T123" i="313"/>
  <c r="S123" i="313"/>
  <c r="L123" i="313"/>
  <c r="O123" i="313" s="1"/>
  <c r="J123" i="313"/>
  <c r="K123" i="313" s="1"/>
  <c r="I123" i="313"/>
  <c r="O110" i="313"/>
  <c r="M110" i="313"/>
  <c r="AB110" i="313" s="1"/>
  <c r="K110" i="313"/>
  <c r="G110" i="313"/>
  <c r="AB109" i="313"/>
  <c r="AA109" i="313"/>
  <c r="Q109" i="313"/>
  <c r="O109" i="313"/>
  <c r="N109" i="313"/>
  <c r="P109" i="313" s="1"/>
  <c r="M109" i="313"/>
  <c r="K109" i="313"/>
  <c r="G109" i="313"/>
  <c r="AB108" i="313"/>
  <c r="AA108" i="313"/>
  <c r="O108" i="313"/>
  <c r="N108" i="313"/>
  <c r="Q108" i="313" s="1"/>
  <c r="M108" i="313"/>
  <c r="K108" i="313"/>
  <c r="G108" i="313"/>
  <c r="O107" i="313"/>
  <c r="M107" i="313"/>
  <c r="AB107" i="313" s="1"/>
  <c r="K107" i="313"/>
  <c r="G107" i="313"/>
  <c r="T106" i="313"/>
  <c r="S106" i="313"/>
  <c r="M106" i="313"/>
  <c r="AB106" i="313" s="1"/>
  <c r="AC90" i="313" s="1"/>
  <c r="L106" i="313"/>
  <c r="H1" i="313" s="1"/>
  <c r="J106" i="313"/>
  <c r="K106" i="313" s="1"/>
  <c r="I106" i="313"/>
  <c r="AA96" i="313"/>
  <c r="O96" i="313"/>
  <c r="N96" i="313"/>
  <c r="Q96" i="313" s="1"/>
  <c r="M96" i="313"/>
  <c r="AB96" i="313" s="1"/>
  <c r="K96" i="313"/>
  <c r="P96" i="313" s="1"/>
  <c r="G96" i="313"/>
  <c r="O95" i="313"/>
  <c r="M95" i="313"/>
  <c r="AB95" i="313" s="1"/>
  <c r="K95" i="313"/>
  <c r="G95" i="313"/>
  <c r="AB94" i="313"/>
  <c r="AA94" i="313"/>
  <c r="Q94" i="313"/>
  <c r="O94" i="313"/>
  <c r="N94" i="313"/>
  <c r="P94" i="313" s="1"/>
  <c r="M94" i="313"/>
  <c r="K94" i="313"/>
  <c r="G94" i="313"/>
  <c r="AB93" i="313"/>
  <c r="AA93" i="313"/>
  <c r="O93" i="313"/>
  <c r="N93" i="313"/>
  <c r="Q93" i="313" s="1"/>
  <c r="M93" i="313"/>
  <c r="K93" i="313"/>
  <c r="G93" i="313"/>
  <c r="AA92" i="313"/>
  <c r="O92" i="313"/>
  <c r="N92" i="313"/>
  <c r="Q92" i="313" s="1"/>
  <c r="M92" i="313"/>
  <c r="AB92" i="313" s="1"/>
  <c r="K92" i="313"/>
  <c r="P92" i="313" s="1"/>
  <c r="G92" i="313"/>
  <c r="O91" i="313"/>
  <c r="M91" i="313"/>
  <c r="AB91" i="313" s="1"/>
  <c r="K91" i="313"/>
  <c r="G91" i="313"/>
  <c r="AB90" i="313"/>
  <c r="AA90" i="313"/>
  <c r="O90" i="313"/>
  <c r="N90" i="313"/>
  <c r="Q90" i="313" s="1"/>
  <c r="M90" i="313"/>
  <c r="K90" i="313"/>
  <c r="G90" i="313"/>
  <c r="T89" i="313"/>
  <c r="S89" i="313"/>
  <c r="L89" i="313"/>
  <c r="O89" i="313" s="1"/>
  <c r="K89" i="313"/>
  <c r="J89" i="313"/>
  <c r="I89" i="313"/>
  <c r="AB85" i="313"/>
  <c r="AA85" i="313"/>
  <c r="Q85" i="313"/>
  <c r="O85" i="313"/>
  <c r="N85" i="313"/>
  <c r="P85" i="313" s="1"/>
  <c r="M85" i="313"/>
  <c r="K85" i="313"/>
  <c r="G85" i="313"/>
  <c r="AB84" i="313"/>
  <c r="AA84" i="313"/>
  <c r="O84" i="313"/>
  <c r="N84" i="313"/>
  <c r="Q84" i="313" s="1"/>
  <c r="M84" i="313"/>
  <c r="K84" i="313"/>
  <c r="G84" i="313"/>
  <c r="AA83" i="313"/>
  <c r="O83" i="313"/>
  <c r="N83" i="313"/>
  <c r="Q83" i="313" s="1"/>
  <c r="M83" i="313"/>
  <c r="AB83" i="313" s="1"/>
  <c r="K83" i="313"/>
  <c r="P83" i="313" s="1"/>
  <c r="G83" i="313"/>
  <c r="O82" i="313"/>
  <c r="M82" i="313"/>
  <c r="AB82" i="313" s="1"/>
  <c r="K82" i="313"/>
  <c r="G82" i="313"/>
  <c r="AB81" i="313"/>
  <c r="AA81" i="313"/>
  <c r="Q81" i="313"/>
  <c r="O81" i="313"/>
  <c r="N81" i="313"/>
  <c r="P81" i="313" s="1"/>
  <c r="M81" i="313"/>
  <c r="K81" i="313"/>
  <c r="G81" i="313"/>
  <c r="AB80" i="313"/>
  <c r="AA80" i="313"/>
  <c r="O80" i="313"/>
  <c r="N80" i="313"/>
  <c r="Q80" i="313" s="1"/>
  <c r="M80" i="313"/>
  <c r="K80" i="313"/>
  <c r="G80" i="313"/>
  <c r="AA79" i="313"/>
  <c r="O79" i="313"/>
  <c r="N79" i="313"/>
  <c r="Q79" i="313" s="1"/>
  <c r="M79" i="313"/>
  <c r="AB79" i="313" s="1"/>
  <c r="K79" i="313"/>
  <c r="P79" i="313" s="1"/>
  <c r="G79" i="313"/>
  <c r="O78" i="313"/>
  <c r="M78" i="313"/>
  <c r="AB78" i="313" s="1"/>
  <c r="K78" i="313"/>
  <c r="G78" i="313"/>
  <c r="AB77" i="313"/>
  <c r="AA77" i="313"/>
  <c r="Q77" i="313"/>
  <c r="O77" i="313"/>
  <c r="N77" i="313"/>
  <c r="P77" i="313" s="1"/>
  <c r="M77" i="313"/>
  <c r="K77" i="313"/>
  <c r="G77" i="313"/>
  <c r="AB76" i="313"/>
  <c r="AA76" i="313"/>
  <c r="O76" i="313"/>
  <c r="N76" i="313"/>
  <c r="Q76" i="313" s="1"/>
  <c r="M76" i="313"/>
  <c r="K76" i="313"/>
  <c r="G76" i="313"/>
  <c r="AA75" i="313"/>
  <c r="O75" i="313"/>
  <c r="N75" i="313"/>
  <c r="Q75" i="313" s="1"/>
  <c r="M75" i="313"/>
  <c r="AB75" i="313" s="1"/>
  <c r="K75" i="313"/>
  <c r="P75" i="313" s="1"/>
  <c r="G75" i="313"/>
  <c r="O74" i="313"/>
  <c r="M74" i="313"/>
  <c r="AB74" i="313" s="1"/>
  <c r="K74" i="313"/>
  <c r="G74" i="313"/>
  <c r="AB73" i="313"/>
  <c r="AA73" i="313"/>
  <c r="O73" i="313"/>
  <c r="N73" i="313"/>
  <c r="Q73" i="313" s="1"/>
  <c r="M73" i="313"/>
  <c r="M89" i="313" s="1"/>
  <c r="K73" i="313"/>
  <c r="G73" i="313"/>
  <c r="T72" i="313"/>
  <c r="S72" i="313"/>
  <c r="L72" i="313"/>
  <c r="O72" i="313" s="1"/>
  <c r="K72" i="313"/>
  <c r="J72" i="313"/>
  <c r="I72" i="313"/>
  <c r="AB61" i="313"/>
  <c r="AA61" i="313"/>
  <c r="Q61" i="313"/>
  <c r="O61" i="313"/>
  <c r="N61" i="313"/>
  <c r="P61" i="313" s="1"/>
  <c r="M61" i="313"/>
  <c r="K61" i="313"/>
  <c r="G61" i="313"/>
  <c r="AB60" i="313"/>
  <c r="AA60" i="313"/>
  <c r="O60" i="313"/>
  <c r="N60" i="313"/>
  <c r="Q60" i="313" s="1"/>
  <c r="M60" i="313"/>
  <c r="K60" i="313"/>
  <c r="G60" i="313"/>
  <c r="AA59" i="313"/>
  <c r="O59" i="313"/>
  <c r="N59" i="313"/>
  <c r="Q59" i="313" s="1"/>
  <c r="M59" i="313"/>
  <c r="AB59" i="313" s="1"/>
  <c r="K59" i="313"/>
  <c r="P59" i="313" s="1"/>
  <c r="G59" i="313"/>
  <c r="O58" i="313"/>
  <c r="M58" i="313"/>
  <c r="AB58" i="313" s="1"/>
  <c r="K58" i="313"/>
  <c r="G58" i="313"/>
  <c r="AB57" i="313"/>
  <c r="AA57" i="313"/>
  <c r="Q57" i="313"/>
  <c r="O57" i="313"/>
  <c r="N57" i="313"/>
  <c r="P57" i="313" s="1"/>
  <c r="M57" i="313"/>
  <c r="K57" i="313"/>
  <c r="G57" i="313"/>
  <c r="AB56" i="313"/>
  <c r="AA56" i="313"/>
  <c r="Q56" i="313"/>
  <c r="P56" i="313"/>
  <c r="O56" i="313"/>
  <c r="N56" i="313"/>
  <c r="M56" i="313"/>
  <c r="K56" i="313"/>
  <c r="G56" i="313"/>
  <c r="T55" i="313"/>
  <c r="S55" i="313"/>
  <c r="O55" i="313"/>
  <c r="L55" i="313"/>
  <c r="J55" i="313"/>
  <c r="K55" i="313" s="1"/>
  <c r="I55" i="313"/>
  <c r="AB43" i="313"/>
  <c r="AA43" i="313"/>
  <c r="O43" i="313"/>
  <c r="N43" i="313"/>
  <c r="Q43" i="313" s="1"/>
  <c r="M43" i="313"/>
  <c r="K43" i="313"/>
  <c r="G43" i="313"/>
  <c r="AA42" i="313"/>
  <c r="O42" i="313"/>
  <c r="N42" i="313"/>
  <c r="Q42" i="313" s="1"/>
  <c r="M42" i="313"/>
  <c r="AB42" i="313" s="1"/>
  <c r="K42" i="313"/>
  <c r="P42" i="313" s="1"/>
  <c r="G42" i="313"/>
  <c r="O41" i="313"/>
  <c r="M41" i="313"/>
  <c r="AB41" i="313" s="1"/>
  <c r="K41" i="313"/>
  <c r="G41" i="313"/>
  <c r="AA40" i="313"/>
  <c r="Q40" i="313"/>
  <c r="O40" i="313"/>
  <c r="N40" i="313"/>
  <c r="P40" i="313" s="1"/>
  <c r="M40" i="313"/>
  <c r="AB40" i="313" s="1"/>
  <c r="K40" i="313"/>
  <c r="G40" i="313"/>
  <c r="AB39" i="313"/>
  <c r="AA39" i="313"/>
  <c r="Q39" i="313"/>
  <c r="P39" i="313"/>
  <c r="O39" i="313"/>
  <c r="N39" i="313"/>
  <c r="M39" i="313"/>
  <c r="K39" i="313"/>
  <c r="G39" i="313"/>
  <c r="T38" i="313"/>
  <c r="S38" i="313"/>
  <c r="O38" i="313"/>
  <c r="L38" i="313"/>
  <c r="J38" i="313"/>
  <c r="K38" i="313" s="1"/>
  <c r="I38" i="313"/>
  <c r="AQ29" i="313"/>
  <c r="AB27" i="313"/>
  <c r="O27" i="313"/>
  <c r="M27" i="313"/>
  <c r="N27" i="313" s="1"/>
  <c r="K27" i="313"/>
  <c r="G27" i="313"/>
  <c r="O26" i="313"/>
  <c r="M26" i="313"/>
  <c r="AB26" i="313" s="1"/>
  <c r="K26" i="313"/>
  <c r="G26" i="313"/>
  <c r="O25" i="313"/>
  <c r="N25" i="313"/>
  <c r="Q25" i="313" s="1"/>
  <c r="M25" i="313"/>
  <c r="AB25" i="313" s="1"/>
  <c r="K25" i="313"/>
  <c r="G25" i="313"/>
  <c r="AB24" i="313"/>
  <c r="AA24" i="313"/>
  <c r="O24" i="313"/>
  <c r="M24" i="313"/>
  <c r="N24" i="313" s="1"/>
  <c r="K24" i="313"/>
  <c r="G24" i="313"/>
  <c r="AB23" i="313"/>
  <c r="O23" i="313"/>
  <c r="M23" i="313"/>
  <c r="N23" i="313" s="1"/>
  <c r="K23" i="313"/>
  <c r="G23" i="313"/>
  <c r="AB22" i="313"/>
  <c r="AA22" i="313"/>
  <c r="O22" i="313"/>
  <c r="N22" i="313"/>
  <c r="Q22" i="313" s="1"/>
  <c r="M22" i="313"/>
  <c r="K22" i="313"/>
  <c r="G22" i="313"/>
  <c r="T21" i="313"/>
  <c r="S21" i="313"/>
  <c r="M21" i="313"/>
  <c r="AB21" i="313" s="1"/>
  <c r="AC5" i="313" s="1"/>
  <c r="L21" i="313"/>
  <c r="O21" i="313" s="1"/>
  <c r="K21" i="313"/>
  <c r="J21" i="313"/>
  <c r="I21" i="313"/>
  <c r="O6" i="313"/>
  <c r="M6" i="313"/>
  <c r="AB6" i="313" s="1"/>
  <c r="K6" i="313"/>
  <c r="G6" i="313"/>
  <c r="AB5" i="313"/>
  <c r="AA5" i="313"/>
  <c r="O5" i="313"/>
  <c r="N5" i="313"/>
  <c r="M5" i="313"/>
  <c r="K5" i="313"/>
  <c r="P5" i="313" s="1"/>
  <c r="G5" i="313"/>
  <c r="F1" i="313" s="1"/>
  <c r="F2" i="313" s="1"/>
  <c r="H2" i="313"/>
  <c r="D1" i="313"/>
  <c r="T242" i="312"/>
  <c r="S242" i="312"/>
  <c r="L242" i="312"/>
  <c r="J242" i="312"/>
  <c r="K242" i="312" s="1"/>
  <c r="I242" i="312"/>
  <c r="O242" i="312" s="1"/>
  <c r="AB231" i="312"/>
  <c r="P231" i="312"/>
  <c r="O231" i="312"/>
  <c r="N231" i="312"/>
  <c r="Q231" i="312" s="1"/>
  <c r="M231" i="312"/>
  <c r="AA231" i="312" s="1"/>
  <c r="K231" i="312"/>
  <c r="G231" i="312"/>
  <c r="O230" i="312"/>
  <c r="M230" i="312"/>
  <c r="AB230" i="312" s="1"/>
  <c r="K230" i="312"/>
  <c r="G230" i="312"/>
  <c r="O229" i="312"/>
  <c r="N229" i="312"/>
  <c r="Q229" i="312" s="1"/>
  <c r="M229" i="312"/>
  <c r="AB229" i="312" s="1"/>
  <c r="K229" i="312"/>
  <c r="G229" i="312"/>
  <c r="AB228" i="312"/>
  <c r="AA228" i="312"/>
  <c r="O228" i="312"/>
  <c r="M228" i="312"/>
  <c r="N228" i="312" s="1"/>
  <c r="K228" i="312"/>
  <c r="G228" i="312"/>
  <c r="AB227" i="312"/>
  <c r="P227" i="312"/>
  <c r="O227" i="312"/>
  <c r="N227" i="312"/>
  <c r="Q227" i="312" s="1"/>
  <c r="M227" i="312"/>
  <c r="AA227" i="312" s="1"/>
  <c r="K227" i="312"/>
  <c r="G227" i="312"/>
  <c r="AB226" i="312"/>
  <c r="AA226" i="312"/>
  <c r="O226" i="312"/>
  <c r="N226" i="312"/>
  <c r="Q226" i="312" s="1"/>
  <c r="M226" i="312"/>
  <c r="M242" i="312" s="1"/>
  <c r="K226" i="312"/>
  <c r="G226" i="312"/>
  <c r="T225" i="312"/>
  <c r="S225" i="312"/>
  <c r="M225" i="312"/>
  <c r="AB225" i="312" s="1"/>
  <c r="AC209" i="312" s="1"/>
  <c r="L225" i="312"/>
  <c r="O225" i="312" s="1"/>
  <c r="J225" i="312"/>
  <c r="K225" i="312" s="1"/>
  <c r="I225" i="312"/>
  <c r="O211" i="312"/>
  <c r="M211" i="312"/>
  <c r="AB211" i="312" s="1"/>
  <c r="K211" i="312"/>
  <c r="G211" i="312"/>
  <c r="O210" i="312"/>
  <c r="N210" i="312"/>
  <c r="Q210" i="312" s="1"/>
  <c r="M210" i="312"/>
  <c r="AB210" i="312" s="1"/>
  <c r="K210" i="312"/>
  <c r="G210" i="312"/>
  <c r="AB209" i="312"/>
  <c r="O209" i="312"/>
  <c r="M209" i="312"/>
  <c r="AA209" i="312" s="1"/>
  <c r="K209" i="312"/>
  <c r="G209" i="312"/>
  <c r="AA208" i="312"/>
  <c r="T208" i="312"/>
  <c r="S208" i="312"/>
  <c r="M208" i="312"/>
  <c r="N208" i="312" s="1"/>
  <c r="L208" i="312"/>
  <c r="O208" i="312" s="1"/>
  <c r="K208" i="312"/>
  <c r="J208" i="312"/>
  <c r="I208" i="312"/>
  <c r="AB194" i="312"/>
  <c r="AA194" i="312"/>
  <c r="O194" i="312"/>
  <c r="M194" i="312"/>
  <c r="N194" i="312" s="1"/>
  <c r="K194" i="312"/>
  <c r="G194" i="312"/>
  <c r="AB193" i="312"/>
  <c r="P193" i="312"/>
  <c r="O193" i="312"/>
  <c r="N193" i="312"/>
  <c r="Q193" i="312" s="1"/>
  <c r="M193" i="312"/>
  <c r="AA193" i="312" s="1"/>
  <c r="K193" i="312"/>
  <c r="G193" i="312"/>
  <c r="AB192" i="312"/>
  <c r="AA192" i="312"/>
  <c r="O192" i="312"/>
  <c r="N192" i="312"/>
  <c r="Q192" i="312" s="1"/>
  <c r="M192" i="312"/>
  <c r="K192" i="312"/>
  <c r="G192" i="312"/>
  <c r="T191" i="312"/>
  <c r="S191" i="312"/>
  <c r="M191" i="312"/>
  <c r="AB191" i="312" s="1"/>
  <c r="AC175" i="312" s="1"/>
  <c r="L191" i="312"/>
  <c r="O191" i="312" s="1"/>
  <c r="J191" i="312"/>
  <c r="K191" i="312" s="1"/>
  <c r="I191" i="312"/>
  <c r="O178" i="312"/>
  <c r="M178" i="312"/>
  <c r="AB178" i="312" s="1"/>
  <c r="K178" i="312"/>
  <c r="G178" i="312"/>
  <c r="O177" i="312"/>
  <c r="N177" i="312"/>
  <c r="Q177" i="312" s="1"/>
  <c r="M177" i="312"/>
  <c r="AB177" i="312" s="1"/>
  <c r="K177" i="312"/>
  <c r="G177" i="312"/>
  <c r="AB176" i="312"/>
  <c r="AA176" i="312"/>
  <c r="O176" i="312"/>
  <c r="N176" i="312"/>
  <c r="Q176" i="312" s="1"/>
  <c r="M176" i="312"/>
  <c r="K176" i="312"/>
  <c r="G176" i="312"/>
  <c r="O175" i="312"/>
  <c r="M175" i="312"/>
  <c r="N175" i="312" s="1"/>
  <c r="K175" i="312"/>
  <c r="G175" i="312"/>
  <c r="T174" i="312"/>
  <c r="S174" i="312"/>
  <c r="L174" i="312"/>
  <c r="O174" i="312" s="1"/>
  <c r="J174" i="312"/>
  <c r="K174" i="312" s="1"/>
  <c r="I174" i="312"/>
  <c r="O158" i="312"/>
  <c r="M158" i="312"/>
  <c r="M174" i="312" s="1"/>
  <c r="K158" i="312"/>
  <c r="G158" i="312"/>
  <c r="T157" i="312"/>
  <c r="S157" i="312"/>
  <c r="L157" i="312"/>
  <c r="O157" i="312" s="1"/>
  <c r="J157" i="312"/>
  <c r="K157" i="312" s="1"/>
  <c r="I157" i="312"/>
  <c r="AB144" i="312"/>
  <c r="AA144" i="312"/>
  <c r="O144" i="312"/>
  <c r="M144" i="312"/>
  <c r="N144" i="312" s="1"/>
  <c r="K144" i="312"/>
  <c r="G144" i="312"/>
  <c r="O143" i="312"/>
  <c r="M143" i="312"/>
  <c r="AB143" i="312" s="1"/>
  <c r="K143" i="312"/>
  <c r="G143" i="312"/>
  <c r="O142" i="312"/>
  <c r="N142" i="312"/>
  <c r="Q142" i="312" s="1"/>
  <c r="M142" i="312"/>
  <c r="AB142" i="312" s="1"/>
  <c r="K142" i="312"/>
  <c r="G142" i="312"/>
  <c r="AB141" i="312"/>
  <c r="O141" i="312"/>
  <c r="M141" i="312"/>
  <c r="AA141" i="312" s="1"/>
  <c r="K141" i="312"/>
  <c r="G141" i="312"/>
  <c r="T140" i="312"/>
  <c r="S140" i="312"/>
  <c r="L140" i="312"/>
  <c r="O140" i="312" s="1"/>
  <c r="J140" i="312"/>
  <c r="K140" i="312" s="1"/>
  <c r="I140" i="312"/>
  <c r="AB127" i="312"/>
  <c r="AA127" i="312"/>
  <c r="O127" i="312"/>
  <c r="N127" i="312"/>
  <c r="Q127" i="312" s="1"/>
  <c r="M127" i="312"/>
  <c r="K127" i="312"/>
  <c r="G127" i="312"/>
  <c r="AB126" i="312"/>
  <c r="AA126" i="312"/>
  <c r="O126" i="312"/>
  <c r="M126" i="312"/>
  <c r="N126" i="312" s="1"/>
  <c r="K126" i="312"/>
  <c r="G126" i="312"/>
  <c r="O125" i="312"/>
  <c r="M125" i="312"/>
  <c r="AB125" i="312" s="1"/>
  <c r="K125" i="312"/>
  <c r="G125" i="312"/>
  <c r="O124" i="312"/>
  <c r="N124" i="312"/>
  <c r="M124" i="312"/>
  <c r="AB124" i="312" s="1"/>
  <c r="K124" i="312"/>
  <c r="P124" i="312" s="1"/>
  <c r="G124" i="312"/>
  <c r="T123" i="312"/>
  <c r="S123" i="312"/>
  <c r="O123" i="312"/>
  <c r="L123" i="312"/>
  <c r="J123" i="312"/>
  <c r="K123" i="312" s="1"/>
  <c r="I123" i="312"/>
  <c r="AA109" i="312"/>
  <c r="O109" i="312"/>
  <c r="N109" i="312"/>
  <c r="Q109" i="312" s="1"/>
  <c r="M109" i="312"/>
  <c r="AB109" i="312" s="1"/>
  <c r="K109" i="312"/>
  <c r="G109" i="312"/>
  <c r="AB108" i="312"/>
  <c r="AA108" i="312"/>
  <c r="O108" i="312"/>
  <c r="N108" i="312"/>
  <c r="Q108" i="312" s="1"/>
  <c r="M108" i="312"/>
  <c r="K108" i="312"/>
  <c r="G108" i="312"/>
  <c r="AB107" i="312"/>
  <c r="Q107" i="312"/>
  <c r="O107" i="312"/>
  <c r="N107" i="312"/>
  <c r="P107" i="312" s="1"/>
  <c r="M107" i="312"/>
  <c r="M123" i="312" s="1"/>
  <c r="K107" i="312"/>
  <c r="G107" i="312"/>
  <c r="T106" i="312"/>
  <c r="S106" i="312"/>
  <c r="L106" i="312"/>
  <c r="O106" i="312" s="1"/>
  <c r="J106" i="312"/>
  <c r="K106" i="312" s="1"/>
  <c r="I106" i="312"/>
  <c r="AA92" i="312"/>
  <c r="O92" i="312"/>
  <c r="M92" i="312"/>
  <c r="N92" i="312" s="1"/>
  <c r="K92" i="312"/>
  <c r="G92" i="312"/>
  <c r="O91" i="312"/>
  <c r="M91" i="312"/>
  <c r="M106" i="312" s="1"/>
  <c r="K91" i="312"/>
  <c r="G91" i="312"/>
  <c r="AB90" i="312"/>
  <c r="AA90" i="312"/>
  <c r="O90" i="312"/>
  <c r="N90" i="312"/>
  <c r="M90" i="312"/>
  <c r="K90" i="312"/>
  <c r="P90" i="312" s="1"/>
  <c r="G90" i="312"/>
  <c r="T89" i="312"/>
  <c r="S89" i="312"/>
  <c r="O89" i="312"/>
  <c r="M89" i="312"/>
  <c r="AB89" i="312" s="1"/>
  <c r="AC73" i="312" s="1"/>
  <c r="L89" i="312"/>
  <c r="J89" i="312"/>
  <c r="K89" i="312" s="1"/>
  <c r="I89" i="312"/>
  <c r="AB73" i="312"/>
  <c r="AA73" i="312"/>
  <c r="O73" i="312"/>
  <c r="N73" i="312"/>
  <c r="M73" i="312"/>
  <c r="K73" i="312"/>
  <c r="P73" i="312" s="1"/>
  <c r="G73" i="312"/>
  <c r="T72" i="312"/>
  <c r="S72" i="312"/>
  <c r="O72" i="312"/>
  <c r="M72" i="312"/>
  <c r="AB72" i="312" s="1"/>
  <c r="AC56" i="312" s="1"/>
  <c r="L72" i="312"/>
  <c r="J72" i="312"/>
  <c r="K72" i="312" s="1"/>
  <c r="I72" i="312"/>
  <c r="AB56" i="312"/>
  <c r="O56" i="312"/>
  <c r="N56" i="312"/>
  <c r="M56" i="312"/>
  <c r="AA56" i="312" s="1"/>
  <c r="K56" i="312"/>
  <c r="P56" i="312" s="1"/>
  <c r="G56" i="312"/>
  <c r="T55" i="312"/>
  <c r="S55" i="312"/>
  <c r="O55" i="312"/>
  <c r="M55" i="312"/>
  <c r="AB55" i="312" s="1"/>
  <c r="AC39" i="312" s="1"/>
  <c r="L55" i="312"/>
  <c r="J55" i="312"/>
  <c r="K55" i="312" s="1"/>
  <c r="I55" i="312"/>
  <c r="AA41" i="312"/>
  <c r="O41" i="312"/>
  <c r="N41" i="312"/>
  <c r="Q41" i="312" s="1"/>
  <c r="M41" i="312"/>
  <c r="AB41" i="312" s="1"/>
  <c r="K41" i="312"/>
  <c r="G41" i="312"/>
  <c r="AB40" i="312"/>
  <c r="AA40" i="312"/>
  <c r="O40" i="312"/>
  <c r="N40" i="312"/>
  <c r="P40" i="312" s="1"/>
  <c r="M40" i="312"/>
  <c r="K40" i="312"/>
  <c r="Q40" i="312" s="1"/>
  <c r="G40" i="312"/>
  <c r="AB39" i="312"/>
  <c r="AA39" i="312"/>
  <c r="Q39" i="312"/>
  <c r="O39" i="312"/>
  <c r="N39" i="312"/>
  <c r="P39" i="312" s="1"/>
  <c r="M39" i="312"/>
  <c r="K39" i="312"/>
  <c r="G39" i="312"/>
  <c r="AB38" i="312"/>
  <c r="AC22" i="312" s="1"/>
  <c r="T38" i="312"/>
  <c r="S38" i="312"/>
  <c r="M38" i="312"/>
  <c r="N38" i="312" s="1"/>
  <c r="L38" i="312"/>
  <c r="O38" i="312" s="1"/>
  <c r="J38" i="312"/>
  <c r="K38" i="312" s="1"/>
  <c r="I38" i="312"/>
  <c r="AB22" i="312"/>
  <c r="Q22" i="312"/>
  <c r="O22" i="312"/>
  <c r="N22" i="312"/>
  <c r="P22" i="312" s="1"/>
  <c r="M22" i="312"/>
  <c r="AA22" i="312" s="1"/>
  <c r="K22" i="312"/>
  <c r="G22" i="312"/>
  <c r="T21" i="312"/>
  <c r="S21" i="312"/>
  <c r="L21" i="312"/>
  <c r="O21" i="312" s="1"/>
  <c r="J21" i="312"/>
  <c r="K21" i="312" s="1"/>
  <c r="I21" i="312"/>
  <c r="AA7" i="312"/>
  <c r="O7" i="312"/>
  <c r="M7" i="312"/>
  <c r="N7" i="312" s="1"/>
  <c r="K7" i="312"/>
  <c r="G7" i="312"/>
  <c r="O6" i="312"/>
  <c r="M6" i="312"/>
  <c r="M21" i="312" s="1"/>
  <c r="K6" i="312"/>
  <c r="G6" i="312"/>
  <c r="AB5" i="312"/>
  <c r="AA5" i="312"/>
  <c r="O5" i="312"/>
  <c r="N5" i="312"/>
  <c r="Q5" i="312" s="1"/>
  <c r="M5" i="312"/>
  <c r="K5" i="312"/>
  <c r="P5" i="312" s="1"/>
  <c r="G5" i="312"/>
  <c r="F1" i="312" s="1"/>
  <c r="H2" i="312"/>
  <c r="D1" i="312"/>
  <c r="X29" i="311"/>
  <c r="W29" i="311"/>
  <c r="V29" i="311"/>
  <c r="T29" i="311"/>
  <c r="S29" i="311"/>
  <c r="P29" i="311"/>
  <c r="M8" i="311" s="1"/>
  <c r="O29" i="311"/>
  <c r="N29" i="311"/>
  <c r="M29" i="311"/>
  <c r="K29" i="311"/>
  <c r="J29" i="311"/>
  <c r="H29" i="311"/>
  <c r="G29" i="311"/>
  <c r="D29" i="311"/>
  <c r="N15" i="311"/>
  <c r="I8" i="311" s="1"/>
  <c r="M15" i="311"/>
  <c r="K15" i="311"/>
  <c r="I15" i="311"/>
  <c r="E8" i="311" s="1"/>
  <c r="H15" i="311"/>
  <c r="G15" i="311"/>
  <c r="F15" i="311"/>
  <c r="E15" i="311"/>
  <c r="D15" i="311"/>
  <c r="K8" i="311"/>
  <c r="F8" i="311"/>
  <c r="M7" i="311"/>
  <c r="K7" i="311"/>
  <c r="I7" i="311"/>
  <c r="G7" i="311"/>
  <c r="F7" i="311"/>
  <c r="E7" i="311"/>
  <c r="M6" i="311"/>
  <c r="K6" i="311"/>
  <c r="I6" i="311"/>
  <c r="G6" i="311"/>
  <c r="F6" i="311"/>
  <c r="E6" i="311"/>
  <c r="F3" i="311"/>
  <c r="P106" i="315" l="1"/>
  <c r="Q106" i="315"/>
  <c r="R90" i="315" s="1"/>
  <c r="AB225" i="315"/>
  <c r="AC209" i="315" s="1"/>
  <c r="AA225" i="315"/>
  <c r="N225" i="315"/>
  <c r="I3" i="314"/>
  <c r="F2" i="315"/>
  <c r="Q22" i="316"/>
  <c r="P22" i="316"/>
  <c r="AB157" i="316"/>
  <c r="AC141" i="316" s="1"/>
  <c r="AA157" i="316"/>
  <c r="N157" i="316"/>
  <c r="AB242" i="315"/>
  <c r="AC226" i="315" s="1"/>
  <c r="AA242" i="315"/>
  <c r="N242" i="315"/>
  <c r="AB21" i="316"/>
  <c r="AC5" i="316" s="1"/>
  <c r="AA21" i="316"/>
  <c r="N21" i="316"/>
  <c r="Q7" i="316"/>
  <c r="P7" i="316"/>
  <c r="P192" i="315"/>
  <c r="Q192" i="315"/>
  <c r="N140" i="316"/>
  <c r="AB140" i="316"/>
  <c r="AC124" i="316" s="1"/>
  <c r="AA140" i="316"/>
  <c r="Q23" i="316"/>
  <c r="P23" i="316"/>
  <c r="Q229" i="315"/>
  <c r="P229" i="315"/>
  <c r="P21" i="315"/>
  <c r="Q21" i="315"/>
  <c r="R5" i="315" s="1"/>
  <c r="N174" i="315"/>
  <c r="AB174" i="315"/>
  <c r="AC158" i="315" s="1"/>
  <c r="AA174" i="315"/>
  <c r="AB191" i="315"/>
  <c r="AC175" i="315" s="1"/>
  <c r="AA191" i="315"/>
  <c r="N191" i="315"/>
  <c r="P38" i="315"/>
  <c r="Q38" i="315"/>
  <c r="R22" i="315" s="1"/>
  <c r="Q140" i="315"/>
  <c r="R124" i="315" s="1"/>
  <c r="P140" i="315"/>
  <c r="Q210" i="315"/>
  <c r="P210" i="315"/>
  <c r="N72" i="316"/>
  <c r="AB72" i="316"/>
  <c r="AC56" i="316" s="1"/>
  <c r="AA72" i="316"/>
  <c r="Q142" i="316"/>
  <c r="P142" i="316"/>
  <c r="P92" i="315"/>
  <c r="P126" i="315"/>
  <c r="AA140" i="315"/>
  <c r="P144" i="315"/>
  <c r="P193" i="315"/>
  <c r="P227" i="315"/>
  <c r="AB24" i="316"/>
  <c r="M38" i="316"/>
  <c r="M55" i="316"/>
  <c r="M106" i="316"/>
  <c r="AB140" i="315"/>
  <c r="AC124" i="315" s="1"/>
  <c r="AA158" i="315"/>
  <c r="AA175" i="315"/>
  <c r="N26" i="316"/>
  <c r="P6" i="315"/>
  <c r="AA21" i="315"/>
  <c r="AA38" i="315"/>
  <c r="N55" i="315"/>
  <c r="N72" i="315"/>
  <c r="N89" i="315"/>
  <c r="AA106" i="315"/>
  <c r="N123" i="315"/>
  <c r="P211" i="315"/>
  <c r="P230" i="315"/>
  <c r="N90" i="316"/>
  <c r="N124" i="316"/>
  <c r="P5" i="315"/>
  <c r="AB21" i="315"/>
  <c r="AC5" i="315" s="1"/>
  <c r="AB38" i="315"/>
  <c r="AC22" i="315" s="1"/>
  <c r="P56" i="315"/>
  <c r="P73" i="315"/>
  <c r="P90" i="315"/>
  <c r="AB106" i="315"/>
  <c r="AC90" i="315" s="1"/>
  <c r="P124" i="315"/>
  <c r="AA192" i="315"/>
  <c r="AA226" i="315"/>
  <c r="N6" i="316"/>
  <c r="AA22" i="316"/>
  <c r="N25" i="316"/>
  <c r="P43" i="316"/>
  <c r="P60" i="316"/>
  <c r="P76" i="316"/>
  <c r="P80" i="316"/>
  <c r="N89" i="316"/>
  <c r="P91" i="316"/>
  <c r="P95" i="316"/>
  <c r="N123" i="316"/>
  <c r="P125" i="316"/>
  <c r="AB192" i="315"/>
  <c r="M208" i="315"/>
  <c r="AB226" i="315"/>
  <c r="AB22" i="316"/>
  <c r="N42" i="316"/>
  <c r="AA56" i="316"/>
  <c r="N59" i="316"/>
  <c r="N75" i="316"/>
  <c r="N79" i="316"/>
  <c r="N83" i="316"/>
  <c r="O89" i="316"/>
  <c r="N94" i="316"/>
  <c r="AA107" i="316"/>
  <c r="N110" i="316"/>
  <c r="N143" i="316"/>
  <c r="P41" i="315"/>
  <c r="P109" i="315"/>
  <c r="P142" i="315"/>
  <c r="P177" i="315"/>
  <c r="AA125" i="316"/>
  <c r="N24" i="316"/>
  <c r="M157" i="315"/>
  <c r="AA6" i="316"/>
  <c r="AA25" i="316"/>
  <c r="AA90" i="316"/>
  <c r="AA124" i="316"/>
  <c r="AA55" i="315"/>
  <c r="AA72" i="315"/>
  <c r="AA89" i="315"/>
  <c r="AA123" i="315"/>
  <c r="P194" i="315"/>
  <c r="P228" i="315"/>
  <c r="AA94" i="316"/>
  <c r="AA110" i="316"/>
  <c r="AB124" i="316"/>
  <c r="AA143" i="316"/>
  <c r="P22" i="315"/>
  <c r="P39" i="315"/>
  <c r="P107" i="315"/>
  <c r="AA141" i="315"/>
  <c r="P158" i="315"/>
  <c r="P175" i="315"/>
  <c r="P41" i="316"/>
  <c r="P58" i="316"/>
  <c r="AA89" i="316"/>
  <c r="AA123" i="316"/>
  <c r="N226" i="315"/>
  <c r="Q24" i="313"/>
  <c r="P24" i="313"/>
  <c r="F2" i="312"/>
  <c r="I3" i="311"/>
  <c r="P144" i="312"/>
  <c r="Q144" i="312"/>
  <c r="Q194" i="312"/>
  <c r="P194" i="312"/>
  <c r="Q228" i="312"/>
  <c r="P228" i="312"/>
  <c r="AB174" i="312"/>
  <c r="AC158" i="312" s="1"/>
  <c r="N174" i="312"/>
  <c r="AA174" i="312"/>
  <c r="Q7" i="312"/>
  <c r="P7" i="312"/>
  <c r="N140" i="313"/>
  <c r="AA140" i="313"/>
  <c r="AB140" i="313"/>
  <c r="AC124" i="313" s="1"/>
  <c r="Q27" i="313"/>
  <c r="P27" i="313"/>
  <c r="N106" i="312"/>
  <c r="AB106" i="312"/>
  <c r="AC90" i="312" s="1"/>
  <c r="AA106" i="312"/>
  <c r="P126" i="312"/>
  <c r="Q126" i="312"/>
  <c r="AB123" i="312"/>
  <c r="AC107" i="312" s="1"/>
  <c r="AA123" i="312"/>
  <c r="N123" i="312"/>
  <c r="N89" i="313"/>
  <c r="AB89" i="313"/>
  <c r="AC73" i="313" s="1"/>
  <c r="AA89" i="313"/>
  <c r="Q23" i="313"/>
  <c r="P23" i="313"/>
  <c r="P38" i="312"/>
  <c r="Q38" i="312"/>
  <c r="R22" i="312" s="1"/>
  <c r="P92" i="312"/>
  <c r="Q92" i="312"/>
  <c r="P175" i="312"/>
  <c r="Q175" i="312"/>
  <c r="Q208" i="312"/>
  <c r="R192" i="312" s="1"/>
  <c r="P208" i="312"/>
  <c r="N21" i="312"/>
  <c r="AB21" i="312"/>
  <c r="AC5" i="312" s="1"/>
  <c r="AA21" i="312"/>
  <c r="AB242" i="312"/>
  <c r="AC226" i="312" s="1"/>
  <c r="N242" i="312"/>
  <c r="AA242" i="312"/>
  <c r="P142" i="313"/>
  <c r="Q142" i="313"/>
  <c r="N6" i="312"/>
  <c r="N91" i="312"/>
  <c r="AA107" i="312"/>
  <c r="N125" i="312"/>
  <c r="N143" i="312"/>
  <c r="AA158" i="312"/>
  <c r="AA175" i="312"/>
  <c r="N178" i="312"/>
  <c r="P192" i="312"/>
  <c r="AB208" i="312"/>
  <c r="AC192" i="312" s="1"/>
  <c r="N211" i="312"/>
  <c r="P226" i="312"/>
  <c r="N230" i="312"/>
  <c r="N6" i="313"/>
  <c r="P22" i="313"/>
  <c r="N26" i="313"/>
  <c r="P43" i="313"/>
  <c r="P60" i="313"/>
  <c r="P76" i="313"/>
  <c r="P80" i="313"/>
  <c r="P84" i="313"/>
  <c r="P93" i="313"/>
  <c r="N106" i="313"/>
  <c r="P108" i="313"/>
  <c r="P126" i="313"/>
  <c r="N225" i="312"/>
  <c r="N107" i="313"/>
  <c r="G8" i="311"/>
  <c r="AB158" i="312"/>
  <c r="AB175" i="312"/>
  <c r="AA23" i="313"/>
  <c r="AA27" i="313"/>
  <c r="O106" i="313"/>
  <c r="N191" i="312"/>
  <c r="N21" i="313"/>
  <c r="AB7" i="312"/>
  <c r="AA38" i="312"/>
  <c r="N55" i="312"/>
  <c r="N72" i="312"/>
  <c r="N89" i="312"/>
  <c r="AB92" i="312"/>
  <c r="M123" i="313"/>
  <c r="M157" i="313"/>
  <c r="AA6" i="312"/>
  <c r="Q56" i="312"/>
  <c r="Q73" i="312"/>
  <c r="Q90" i="312"/>
  <c r="AA91" i="312"/>
  <c r="Q124" i="312"/>
  <c r="AA125" i="312"/>
  <c r="M140" i="312"/>
  <c r="N141" i="312"/>
  <c r="AA143" i="312"/>
  <c r="AA178" i="312"/>
  <c r="N209" i="312"/>
  <c r="AA211" i="312"/>
  <c r="AA230" i="312"/>
  <c r="Q5" i="313"/>
  <c r="AA6" i="313"/>
  <c r="AA26" i="313"/>
  <c r="N41" i="313"/>
  <c r="N58" i="313"/>
  <c r="N74" i="313"/>
  <c r="N78" i="313"/>
  <c r="N82" i="313"/>
  <c r="N91" i="313"/>
  <c r="N95" i="313"/>
  <c r="AA107" i="313"/>
  <c r="N110" i="313"/>
  <c r="P124" i="313"/>
  <c r="N143" i="313"/>
  <c r="AB6" i="312"/>
  <c r="P41" i="312"/>
  <c r="AB91" i="312"/>
  <c r="P109" i="312"/>
  <c r="P142" i="312"/>
  <c r="P177" i="312"/>
  <c r="AA191" i="312"/>
  <c r="P210" i="312"/>
  <c r="AA225" i="312"/>
  <c r="P229" i="312"/>
  <c r="AA21" i="313"/>
  <c r="P25" i="313"/>
  <c r="M72" i="313"/>
  <c r="H1" i="312"/>
  <c r="AA124" i="312"/>
  <c r="AA106" i="313"/>
  <c r="AA142" i="312"/>
  <c r="M157" i="312"/>
  <c r="N158" i="312"/>
  <c r="AA177" i="312"/>
  <c r="AA210" i="312"/>
  <c r="AA229" i="312"/>
  <c r="AA25" i="313"/>
  <c r="P73" i="313"/>
  <c r="P90" i="313"/>
  <c r="AA124" i="313"/>
  <c r="AA55" i="312"/>
  <c r="AA72" i="312"/>
  <c r="AA89" i="312"/>
  <c r="P108" i="312"/>
  <c r="P127" i="312"/>
  <c r="P176" i="312"/>
  <c r="M38" i="313"/>
  <c r="AA41" i="313"/>
  <c r="M55" i="313"/>
  <c r="AA58" i="313"/>
  <c r="AA74" i="313"/>
  <c r="AA78" i="313"/>
  <c r="AA82" i="313"/>
  <c r="AA91" i="313"/>
  <c r="AA95" i="313"/>
  <c r="AA110" i="313"/>
  <c r="AB124" i="313"/>
  <c r="AA143" i="313"/>
  <c r="N157" i="315" l="1"/>
  <c r="AB157" i="315"/>
  <c r="AC141" i="315" s="1"/>
  <c r="AA157" i="315"/>
  <c r="Q83" i="316"/>
  <c r="P83" i="316"/>
  <c r="Q123" i="315"/>
  <c r="R107" i="315" s="1"/>
  <c r="P123" i="315"/>
  <c r="AB106" i="316"/>
  <c r="AC90" i="316" s="1"/>
  <c r="AA106" i="316"/>
  <c r="N106" i="316"/>
  <c r="Q140" i="316"/>
  <c r="R124" i="316" s="1"/>
  <c r="P140" i="316"/>
  <c r="Q24" i="316"/>
  <c r="P24" i="316"/>
  <c r="Q79" i="316"/>
  <c r="P79" i="316"/>
  <c r="AB55" i="316"/>
  <c r="AC39" i="316" s="1"/>
  <c r="AA55" i="316"/>
  <c r="N55" i="316"/>
  <c r="P226" i="315"/>
  <c r="Q226" i="315"/>
  <c r="Q75" i="316"/>
  <c r="P75" i="316"/>
  <c r="Q89" i="316"/>
  <c r="R73" i="316" s="1"/>
  <c r="P89" i="316"/>
  <c r="Q89" i="315"/>
  <c r="R73" i="315" s="1"/>
  <c r="P89" i="315"/>
  <c r="AB38" i="316"/>
  <c r="AC22" i="316" s="1"/>
  <c r="AA38" i="316"/>
  <c r="N38" i="316"/>
  <c r="Q72" i="316"/>
  <c r="R56" i="316" s="1"/>
  <c r="P72" i="316"/>
  <c r="P174" i="315"/>
  <c r="Q174" i="315"/>
  <c r="R158" i="315" s="1"/>
  <c r="Q59" i="316"/>
  <c r="P59" i="316"/>
  <c r="Q72" i="315"/>
  <c r="R56" i="315" s="1"/>
  <c r="P72" i="315"/>
  <c r="Q157" i="316"/>
  <c r="R141" i="316" s="1"/>
  <c r="P157" i="316"/>
  <c r="Q55" i="315"/>
  <c r="R39" i="315" s="1"/>
  <c r="P55" i="315"/>
  <c r="Q42" i="316"/>
  <c r="P42" i="316"/>
  <c r="D2" i="316"/>
  <c r="P21" i="316"/>
  <c r="Q21" i="316"/>
  <c r="R5" i="316" s="1"/>
  <c r="P225" i="315"/>
  <c r="Q225" i="315"/>
  <c r="R209" i="315" s="1"/>
  <c r="Q143" i="316"/>
  <c r="P143" i="316"/>
  <c r="Q25" i="316"/>
  <c r="P25" i="316"/>
  <c r="Q110" i="316"/>
  <c r="P110" i="316"/>
  <c r="N208" i="315"/>
  <c r="AB208" i="315"/>
  <c r="AC192" i="315" s="1"/>
  <c r="AA208" i="315"/>
  <c r="Q124" i="316"/>
  <c r="P124" i="316"/>
  <c r="Q26" i="316"/>
  <c r="P26" i="316"/>
  <c r="P242" i="315"/>
  <c r="Q242" i="315"/>
  <c r="R226" i="315" s="1"/>
  <c r="Q6" i="316"/>
  <c r="P6" i="316"/>
  <c r="Q90" i="316"/>
  <c r="P90" i="316"/>
  <c r="P191" i="315"/>
  <c r="Q191" i="315"/>
  <c r="R175" i="315" s="1"/>
  <c r="Q123" i="316"/>
  <c r="R107" i="316" s="1"/>
  <c r="P123" i="316"/>
  <c r="Q94" i="316"/>
  <c r="P94" i="316"/>
  <c r="Q21" i="313"/>
  <c r="R5" i="313" s="1"/>
  <c r="P21" i="313"/>
  <c r="Q211" i="312"/>
  <c r="P211" i="312"/>
  <c r="N55" i="313"/>
  <c r="AA55" i="313"/>
  <c r="AB55" i="313"/>
  <c r="AC39" i="313" s="1"/>
  <c r="Q191" i="312"/>
  <c r="R175" i="312" s="1"/>
  <c r="P191" i="312"/>
  <c r="Q143" i="313"/>
  <c r="P143" i="313"/>
  <c r="Q106" i="313"/>
  <c r="R90" i="313" s="1"/>
  <c r="P106" i="313"/>
  <c r="Q174" i="312"/>
  <c r="R158" i="312" s="1"/>
  <c r="P174" i="312"/>
  <c r="Q110" i="313"/>
  <c r="P110" i="313"/>
  <c r="Q242" i="312"/>
  <c r="R226" i="312" s="1"/>
  <c r="P242" i="312"/>
  <c r="N38" i="313"/>
  <c r="AA38" i="313"/>
  <c r="AB38" i="313"/>
  <c r="AC22" i="313" s="1"/>
  <c r="Q178" i="312"/>
  <c r="P178" i="312"/>
  <c r="P106" i="312"/>
  <c r="Q106" i="312"/>
  <c r="R90" i="312" s="1"/>
  <c r="Q95" i="313"/>
  <c r="P95" i="313"/>
  <c r="P158" i="312"/>
  <c r="Q158" i="312"/>
  <c r="Q91" i="313"/>
  <c r="P91" i="313"/>
  <c r="AA123" i="313"/>
  <c r="AB123" i="313"/>
  <c r="AC107" i="313" s="1"/>
  <c r="N123" i="313"/>
  <c r="AA157" i="313"/>
  <c r="N157" i="313"/>
  <c r="AB157" i="313"/>
  <c r="AC141" i="313" s="1"/>
  <c r="N157" i="312"/>
  <c r="AB157" i="312"/>
  <c r="AC141" i="312" s="1"/>
  <c r="AA157" i="312"/>
  <c r="Q82" i="313"/>
  <c r="P82" i="313"/>
  <c r="Q143" i="312"/>
  <c r="P143" i="312"/>
  <c r="D2" i="312"/>
  <c r="P21" i="312"/>
  <c r="Q21" i="312"/>
  <c r="R5" i="312" s="1"/>
  <c r="Q209" i="312"/>
  <c r="P209" i="312"/>
  <c r="Q78" i="313"/>
  <c r="P78" i="313"/>
  <c r="Q141" i="312"/>
  <c r="P141" i="312"/>
  <c r="Q89" i="312"/>
  <c r="R73" i="312" s="1"/>
  <c r="P89" i="312"/>
  <c r="Q26" i="313"/>
  <c r="P26" i="313"/>
  <c r="Q125" i="312"/>
  <c r="P125" i="312"/>
  <c r="Q89" i="313"/>
  <c r="R73" i="313" s="1"/>
  <c r="P89" i="313"/>
  <c r="Q74" i="313"/>
  <c r="P74" i="313"/>
  <c r="N140" i="312"/>
  <c r="AB140" i="312"/>
  <c r="AC124" i="312" s="1"/>
  <c r="AA140" i="312"/>
  <c r="Q72" i="312"/>
  <c r="R56" i="312" s="1"/>
  <c r="P72" i="312"/>
  <c r="Q107" i="313"/>
  <c r="P107" i="313"/>
  <c r="Q123" i="312"/>
  <c r="R107" i="312" s="1"/>
  <c r="P123" i="312"/>
  <c r="P140" i="313"/>
  <c r="Q140" i="313"/>
  <c r="R124" i="313" s="1"/>
  <c r="N72" i="313"/>
  <c r="AB72" i="313"/>
  <c r="AC56" i="313" s="1"/>
  <c r="AA72" i="313"/>
  <c r="Q58" i="313"/>
  <c r="P58" i="313"/>
  <c r="Q55" i="312"/>
  <c r="R39" i="312" s="1"/>
  <c r="P55" i="312"/>
  <c r="Q225" i="312"/>
  <c r="R209" i="312" s="1"/>
  <c r="P225" i="312"/>
  <c r="Q6" i="313"/>
  <c r="P6" i="313"/>
  <c r="Q91" i="312"/>
  <c r="P91" i="312"/>
  <c r="Q41" i="313"/>
  <c r="P41" i="313"/>
  <c r="Q230" i="312"/>
  <c r="P230" i="312"/>
  <c r="Q6" i="312"/>
  <c r="P6" i="312"/>
  <c r="Q208" i="315" l="1"/>
  <c r="R192" i="315" s="1"/>
  <c r="P208" i="315"/>
  <c r="D2" i="315"/>
  <c r="Q55" i="316"/>
  <c r="R39" i="316" s="1"/>
  <c r="P55" i="316"/>
  <c r="Q38" i="316"/>
  <c r="R22" i="316" s="1"/>
  <c r="P38" i="316"/>
  <c r="Q106" i="316"/>
  <c r="R90" i="316" s="1"/>
  <c r="P106" i="316"/>
  <c r="P157" i="315"/>
  <c r="Q157" i="315"/>
  <c r="R141" i="315" s="1"/>
  <c r="P38" i="313"/>
  <c r="Q38" i="313"/>
  <c r="R22" i="313" s="1"/>
  <c r="Q140" i="312"/>
  <c r="R124" i="312" s="1"/>
  <c r="P140" i="312"/>
  <c r="P55" i="313"/>
  <c r="Q55" i="313"/>
  <c r="R39" i="313" s="1"/>
  <c r="Q72" i="313"/>
  <c r="R56" i="313" s="1"/>
  <c r="P72" i="313"/>
  <c r="Q157" i="312"/>
  <c r="R141" i="312" s="1"/>
  <c r="P157" i="312"/>
  <c r="Q157" i="313"/>
  <c r="R141" i="313" s="1"/>
  <c r="P157" i="313"/>
  <c r="Q123" i="313"/>
  <c r="R107" i="313" s="1"/>
  <c r="P123" i="313"/>
  <c r="D2" i="313"/>
  <c r="T157" i="310" l="1"/>
  <c r="S157" i="310"/>
  <c r="M157" i="310"/>
  <c r="AB157" i="310" s="1"/>
  <c r="AC141" i="310" s="1"/>
  <c r="L157" i="310"/>
  <c r="O157" i="310" s="1"/>
  <c r="J157" i="310"/>
  <c r="K157" i="310" s="1"/>
  <c r="I157" i="310"/>
  <c r="AA143" i="310"/>
  <c r="O143" i="310"/>
  <c r="N143" i="310"/>
  <c r="Q143" i="310" s="1"/>
  <c r="M143" i="310"/>
  <c r="AB143" i="310" s="1"/>
  <c r="K143" i="310"/>
  <c r="G143" i="310"/>
  <c r="AB142" i="310"/>
  <c r="AA142" i="310"/>
  <c r="O142" i="310"/>
  <c r="M142" i="310"/>
  <c r="N142" i="310" s="1"/>
  <c r="K142" i="310"/>
  <c r="G142" i="310"/>
  <c r="AB141" i="310"/>
  <c r="AA141" i="310"/>
  <c r="Q141" i="310"/>
  <c r="P141" i="310"/>
  <c r="O141" i="310"/>
  <c r="N141" i="310"/>
  <c r="M141" i="310"/>
  <c r="K141" i="310"/>
  <c r="G141" i="310"/>
  <c r="T140" i="310"/>
  <c r="S140" i="310"/>
  <c r="O140" i="310"/>
  <c r="L140" i="310"/>
  <c r="J140" i="310"/>
  <c r="K140" i="310" s="1"/>
  <c r="I140" i="310"/>
  <c r="AB126" i="310"/>
  <c r="AA126" i="310"/>
  <c r="O126" i="310"/>
  <c r="N126" i="310"/>
  <c r="Q126" i="310" s="1"/>
  <c r="M126" i="310"/>
  <c r="K126" i="310"/>
  <c r="G126" i="310"/>
  <c r="O125" i="310"/>
  <c r="N125" i="310"/>
  <c r="P125" i="310" s="1"/>
  <c r="M125" i="310"/>
  <c r="AB125" i="310" s="1"/>
  <c r="K125" i="310"/>
  <c r="Q125" i="310" s="1"/>
  <c r="G125" i="310"/>
  <c r="O124" i="310"/>
  <c r="M124" i="310"/>
  <c r="M140" i="310" s="1"/>
  <c r="K124" i="310"/>
  <c r="G124" i="310"/>
  <c r="T123" i="310"/>
  <c r="S123" i="310"/>
  <c r="L123" i="310"/>
  <c r="J123" i="310"/>
  <c r="K123" i="310" s="1"/>
  <c r="I123" i="310"/>
  <c r="O123" i="310" s="1"/>
  <c r="AA110" i="310"/>
  <c r="O110" i="310"/>
  <c r="N110" i="310"/>
  <c r="Q110" i="310" s="1"/>
  <c r="M110" i="310"/>
  <c r="AB110" i="310" s="1"/>
  <c r="K110" i="310"/>
  <c r="G110" i="310"/>
  <c r="AB109" i="310"/>
  <c r="AA109" i="310"/>
  <c r="Q109" i="310"/>
  <c r="O109" i="310"/>
  <c r="N109" i="310"/>
  <c r="P109" i="310" s="1"/>
  <c r="M109" i="310"/>
  <c r="K109" i="310"/>
  <c r="G109" i="310"/>
  <c r="AB108" i="310"/>
  <c r="AA108" i="310"/>
  <c r="O108" i="310"/>
  <c r="N108" i="310"/>
  <c r="M108" i="310"/>
  <c r="K108" i="310"/>
  <c r="G108" i="310"/>
  <c r="O107" i="310"/>
  <c r="M107" i="310"/>
  <c r="K107" i="310"/>
  <c r="G107" i="310"/>
  <c r="T106" i="310"/>
  <c r="S106" i="310"/>
  <c r="M106" i="310"/>
  <c r="AB106" i="310" s="1"/>
  <c r="AC90" i="310" s="1"/>
  <c r="L106" i="310"/>
  <c r="O106" i="310" s="1"/>
  <c r="J106" i="310"/>
  <c r="K106" i="310" s="1"/>
  <c r="I106" i="310"/>
  <c r="O96" i="310"/>
  <c r="N96" i="310"/>
  <c r="P96" i="310" s="1"/>
  <c r="M96" i="310"/>
  <c r="AB96" i="310" s="1"/>
  <c r="K96" i="310"/>
  <c r="Q96" i="310" s="1"/>
  <c r="G96" i="310"/>
  <c r="AA95" i="310"/>
  <c r="O95" i="310"/>
  <c r="N95" i="310"/>
  <c r="Q95" i="310" s="1"/>
  <c r="M95" i="310"/>
  <c r="AB95" i="310" s="1"/>
  <c r="K95" i="310"/>
  <c r="G95" i="310"/>
  <c r="AB94" i="310"/>
  <c r="AA94" i="310"/>
  <c r="Q94" i="310"/>
  <c r="O94" i="310"/>
  <c r="N94" i="310"/>
  <c r="P94" i="310" s="1"/>
  <c r="M94" i="310"/>
  <c r="K94" i="310"/>
  <c r="G94" i="310"/>
  <c r="AB93" i="310"/>
  <c r="AA93" i="310"/>
  <c r="O93" i="310"/>
  <c r="N93" i="310"/>
  <c r="M93" i="310"/>
  <c r="K93" i="310"/>
  <c r="G93" i="310"/>
  <c r="O92" i="310"/>
  <c r="N92" i="310"/>
  <c r="P92" i="310" s="1"/>
  <c r="M92" i="310"/>
  <c r="AB92" i="310" s="1"/>
  <c r="K92" i="310"/>
  <c r="Q92" i="310" s="1"/>
  <c r="G92" i="310"/>
  <c r="AA91" i="310"/>
  <c r="O91" i="310"/>
  <c r="N91" i="310"/>
  <c r="Q91" i="310" s="1"/>
  <c r="M91" i="310"/>
  <c r="AB91" i="310" s="1"/>
  <c r="K91" i="310"/>
  <c r="G91" i="310"/>
  <c r="AB90" i="310"/>
  <c r="AA90" i="310"/>
  <c r="O90" i="310"/>
  <c r="M90" i="310"/>
  <c r="N90" i="310" s="1"/>
  <c r="K90" i="310"/>
  <c r="G90" i="310"/>
  <c r="T89" i="310"/>
  <c r="S89" i="310"/>
  <c r="L89" i="310"/>
  <c r="O89" i="310" s="1"/>
  <c r="J89" i="310"/>
  <c r="K89" i="310" s="1"/>
  <c r="I89" i="310"/>
  <c r="AB85" i="310"/>
  <c r="AA85" i="310"/>
  <c r="Q85" i="310"/>
  <c r="O85" i="310"/>
  <c r="N85" i="310"/>
  <c r="P85" i="310" s="1"/>
  <c r="M85" i="310"/>
  <c r="K85" i="310"/>
  <c r="G85" i="310"/>
  <c r="AB84" i="310"/>
  <c r="AA84" i="310"/>
  <c r="O84" i="310"/>
  <c r="N84" i="310"/>
  <c r="M84" i="310"/>
  <c r="K84" i="310"/>
  <c r="G84" i="310"/>
  <c r="O83" i="310"/>
  <c r="N83" i="310"/>
  <c r="P83" i="310" s="1"/>
  <c r="M83" i="310"/>
  <c r="AB83" i="310" s="1"/>
  <c r="K83" i="310"/>
  <c r="Q83" i="310" s="1"/>
  <c r="G83" i="310"/>
  <c r="AA82" i="310"/>
  <c r="O82" i="310"/>
  <c r="N82" i="310"/>
  <c r="Q82" i="310" s="1"/>
  <c r="M82" i="310"/>
  <c r="AB82" i="310" s="1"/>
  <c r="K82" i="310"/>
  <c r="G82" i="310"/>
  <c r="AB81" i="310"/>
  <c r="AA81" i="310"/>
  <c r="Q81" i="310"/>
  <c r="O81" i="310"/>
  <c r="N81" i="310"/>
  <c r="P81" i="310" s="1"/>
  <c r="M81" i="310"/>
  <c r="K81" i="310"/>
  <c r="G81" i="310"/>
  <c r="AB80" i="310"/>
  <c r="AA80" i="310"/>
  <c r="O80" i="310"/>
  <c r="N80" i="310"/>
  <c r="M80" i="310"/>
  <c r="K80" i="310"/>
  <c r="G80" i="310"/>
  <c r="O79" i="310"/>
  <c r="N79" i="310"/>
  <c r="P79" i="310" s="1"/>
  <c r="M79" i="310"/>
  <c r="AB79" i="310" s="1"/>
  <c r="K79" i="310"/>
  <c r="Q79" i="310" s="1"/>
  <c r="G79" i="310"/>
  <c r="AA78" i="310"/>
  <c r="O78" i="310"/>
  <c r="N78" i="310"/>
  <c r="Q78" i="310" s="1"/>
  <c r="M78" i="310"/>
  <c r="AB78" i="310" s="1"/>
  <c r="K78" i="310"/>
  <c r="G78" i="310"/>
  <c r="AB77" i="310"/>
  <c r="AA77" i="310"/>
  <c r="Q77" i="310"/>
  <c r="O77" i="310"/>
  <c r="N77" i="310"/>
  <c r="P77" i="310" s="1"/>
  <c r="M77" i="310"/>
  <c r="K77" i="310"/>
  <c r="G77" i="310"/>
  <c r="AB76" i="310"/>
  <c r="AA76" i="310"/>
  <c r="O76" i="310"/>
  <c r="N76" i="310"/>
  <c r="M76" i="310"/>
  <c r="K76" i="310"/>
  <c r="G76" i="310"/>
  <c r="O75" i="310"/>
  <c r="N75" i="310"/>
  <c r="P75" i="310" s="1"/>
  <c r="M75" i="310"/>
  <c r="AB75" i="310" s="1"/>
  <c r="K75" i="310"/>
  <c r="Q75" i="310" s="1"/>
  <c r="G75" i="310"/>
  <c r="AA74" i="310"/>
  <c r="O74" i="310"/>
  <c r="N74" i="310"/>
  <c r="Q74" i="310" s="1"/>
  <c r="M74" i="310"/>
  <c r="AB74" i="310" s="1"/>
  <c r="K74" i="310"/>
  <c r="G74" i="310"/>
  <c r="AB73" i="310"/>
  <c r="AA73" i="310"/>
  <c r="O73" i="310"/>
  <c r="M73" i="310"/>
  <c r="M89" i="310" s="1"/>
  <c r="K73" i="310"/>
  <c r="G73" i="310"/>
  <c r="T72" i="310"/>
  <c r="S72" i="310"/>
  <c r="L72" i="310"/>
  <c r="O72" i="310" s="1"/>
  <c r="J72" i="310"/>
  <c r="K72" i="310" s="1"/>
  <c r="I72" i="310"/>
  <c r="AB61" i="310"/>
  <c r="AA61" i="310"/>
  <c r="Q61" i="310"/>
  <c r="O61" i="310"/>
  <c r="N61" i="310"/>
  <c r="P61" i="310" s="1"/>
  <c r="M61" i="310"/>
  <c r="K61" i="310"/>
  <c r="G61" i="310"/>
  <c r="AA60" i="310"/>
  <c r="O60" i="310"/>
  <c r="N60" i="310"/>
  <c r="M60" i="310"/>
  <c r="AB60" i="310" s="1"/>
  <c r="K60" i="310"/>
  <c r="G60" i="310"/>
  <c r="O59" i="310"/>
  <c r="N59" i="310"/>
  <c r="P59" i="310" s="1"/>
  <c r="M59" i="310"/>
  <c r="AB59" i="310" s="1"/>
  <c r="K59" i="310"/>
  <c r="Q59" i="310" s="1"/>
  <c r="G59" i="310"/>
  <c r="AB58" i="310"/>
  <c r="AA58" i="310"/>
  <c r="O58" i="310"/>
  <c r="N58" i="310"/>
  <c r="Q58" i="310" s="1"/>
  <c r="M58" i="310"/>
  <c r="K58" i="310"/>
  <c r="G58" i="310"/>
  <c r="AB57" i="310"/>
  <c r="AA57" i="310"/>
  <c r="Q57" i="310"/>
  <c r="O57" i="310"/>
  <c r="N57" i="310"/>
  <c r="P57" i="310" s="1"/>
  <c r="M57" i="310"/>
  <c r="K57" i="310"/>
  <c r="G57" i="310"/>
  <c r="AA56" i="310"/>
  <c r="Q56" i="310"/>
  <c r="P56" i="310"/>
  <c r="O56" i="310"/>
  <c r="N56" i="310"/>
  <c r="M56" i="310"/>
  <c r="M72" i="310" s="1"/>
  <c r="K56" i="310"/>
  <c r="G56" i="310"/>
  <c r="T55" i="310"/>
  <c r="S55" i="310"/>
  <c r="O55" i="310"/>
  <c r="L55" i="310"/>
  <c r="J55" i="310"/>
  <c r="K55" i="310" s="1"/>
  <c r="I55" i="310"/>
  <c r="AA44" i="310"/>
  <c r="O44" i="310"/>
  <c r="N44" i="310"/>
  <c r="M44" i="310"/>
  <c r="AB44" i="310" s="1"/>
  <c r="K44" i="310"/>
  <c r="G44" i="310"/>
  <c r="O43" i="310"/>
  <c r="N43" i="310"/>
  <c r="P43" i="310" s="1"/>
  <c r="M43" i="310"/>
  <c r="AB43" i="310" s="1"/>
  <c r="K43" i="310"/>
  <c r="Q43" i="310" s="1"/>
  <c r="G43" i="310"/>
  <c r="AA42" i="310"/>
  <c r="O42" i="310"/>
  <c r="N42" i="310"/>
  <c r="Q42" i="310" s="1"/>
  <c r="M42" i="310"/>
  <c r="AB42" i="310" s="1"/>
  <c r="K42" i="310"/>
  <c r="G42" i="310"/>
  <c r="AB41" i="310"/>
  <c r="AA41" i="310"/>
  <c r="Q41" i="310"/>
  <c r="O41" i="310"/>
  <c r="N41" i="310"/>
  <c r="P41" i="310" s="1"/>
  <c r="M41" i="310"/>
  <c r="K41" i="310"/>
  <c r="G41" i="310"/>
  <c r="AA40" i="310"/>
  <c r="O40" i="310"/>
  <c r="N40" i="310"/>
  <c r="M40" i="310"/>
  <c r="AB40" i="310" s="1"/>
  <c r="K40" i="310"/>
  <c r="G40" i="310"/>
  <c r="O39" i="310"/>
  <c r="M39" i="310"/>
  <c r="K39" i="310"/>
  <c r="G39" i="310"/>
  <c r="T38" i="310"/>
  <c r="S38" i="310"/>
  <c r="L38" i="310"/>
  <c r="O38" i="310" s="1"/>
  <c r="J38" i="310"/>
  <c r="K38" i="310" s="1"/>
  <c r="I38" i="310"/>
  <c r="AQ29" i="310"/>
  <c r="O27" i="310"/>
  <c r="M27" i="310"/>
  <c r="AA27" i="310" s="1"/>
  <c r="K27" i="310"/>
  <c r="G27" i="310"/>
  <c r="AB26" i="310"/>
  <c r="AA26" i="310"/>
  <c r="O26" i="310"/>
  <c r="M26" i="310"/>
  <c r="N26" i="310" s="1"/>
  <c r="K26" i="310"/>
  <c r="G26" i="310"/>
  <c r="AB25" i="310"/>
  <c r="AA25" i="310"/>
  <c r="O25" i="310"/>
  <c r="M25" i="310"/>
  <c r="N25" i="310" s="1"/>
  <c r="K25" i="310"/>
  <c r="G25" i="310"/>
  <c r="O24" i="310"/>
  <c r="M24" i="310"/>
  <c r="N24" i="310" s="1"/>
  <c r="K24" i="310"/>
  <c r="G24" i="310"/>
  <c r="O23" i="310"/>
  <c r="M23" i="310"/>
  <c r="AB23" i="310" s="1"/>
  <c r="K23" i="310"/>
  <c r="G23" i="310"/>
  <c r="O22" i="310"/>
  <c r="N22" i="310"/>
  <c r="P22" i="310" s="1"/>
  <c r="M22" i="310"/>
  <c r="AB22" i="310" s="1"/>
  <c r="K22" i="310"/>
  <c r="Q22" i="310" s="1"/>
  <c r="G22" i="310"/>
  <c r="T21" i="310"/>
  <c r="S21" i="310"/>
  <c r="M21" i="310"/>
  <c r="L21" i="310"/>
  <c r="J21" i="310"/>
  <c r="I21" i="310"/>
  <c r="AB6" i="310"/>
  <c r="AA6" i="310"/>
  <c r="O6" i="310"/>
  <c r="M6" i="310"/>
  <c r="N6" i="310" s="1"/>
  <c r="K6" i="310"/>
  <c r="G6" i="310"/>
  <c r="AB5" i="310"/>
  <c r="AA5" i="310"/>
  <c r="O5" i="310"/>
  <c r="N5" i="310"/>
  <c r="Q5" i="310" s="1"/>
  <c r="M5" i="310"/>
  <c r="K5" i="310"/>
  <c r="G5" i="310"/>
  <c r="H2" i="310"/>
  <c r="D1" i="310"/>
  <c r="T242" i="309"/>
  <c r="S242" i="309"/>
  <c r="O242" i="309"/>
  <c r="M242" i="309"/>
  <c r="L242" i="309"/>
  <c r="K242" i="309"/>
  <c r="J242" i="309"/>
  <c r="I242" i="309"/>
  <c r="O231" i="309"/>
  <c r="M231" i="309"/>
  <c r="AB231" i="309" s="1"/>
  <c r="K231" i="309"/>
  <c r="G231" i="309"/>
  <c r="AB230" i="309"/>
  <c r="AA230" i="309"/>
  <c r="O230" i="309"/>
  <c r="M230" i="309"/>
  <c r="N230" i="309" s="1"/>
  <c r="K230" i="309"/>
  <c r="G230" i="309"/>
  <c r="AB229" i="309"/>
  <c r="AA229" i="309"/>
  <c r="P229" i="309"/>
  <c r="O229" i="309"/>
  <c r="N229" i="309"/>
  <c r="Q229" i="309" s="1"/>
  <c r="M229" i="309"/>
  <c r="K229" i="309"/>
  <c r="G229" i="309"/>
  <c r="O228" i="309"/>
  <c r="M228" i="309"/>
  <c r="N228" i="309" s="1"/>
  <c r="K228" i="309"/>
  <c r="G228" i="309"/>
  <c r="O227" i="309"/>
  <c r="M227" i="309"/>
  <c r="AA227" i="309" s="1"/>
  <c r="K227" i="309"/>
  <c r="G227" i="309"/>
  <c r="AB226" i="309"/>
  <c r="O226" i="309"/>
  <c r="N226" i="309"/>
  <c r="P226" i="309" s="1"/>
  <c r="M226" i="309"/>
  <c r="AA226" i="309" s="1"/>
  <c r="K226" i="309"/>
  <c r="Q226" i="309" s="1"/>
  <c r="G226" i="309"/>
  <c r="T225" i="309"/>
  <c r="S225" i="309"/>
  <c r="M225" i="309"/>
  <c r="L225" i="309"/>
  <c r="O225" i="309" s="1"/>
  <c r="J225" i="309"/>
  <c r="I225" i="309"/>
  <c r="AB211" i="309"/>
  <c r="AA211" i="309"/>
  <c r="O211" i="309"/>
  <c r="M211" i="309"/>
  <c r="N211" i="309" s="1"/>
  <c r="K211" i="309"/>
  <c r="G211" i="309"/>
  <c r="AB210" i="309"/>
  <c r="AA210" i="309"/>
  <c r="P210" i="309"/>
  <c r="O210" i="309"/>
  <c r="N210" i="309"/>
  <c r="M210" i="309"/>
  <c r="K210" i="309"/>
  <c r="Q210" i="309" s="1"/>
  <c r="G210" i="309"/>
  <c r="AB209" i="309"/>
  <c r="AA209" i="309"/>
  <c r="Q209" i="309"/>
  <c r="O209" i="309"/>
  <c r="N209" i="309"/>
  <c r="P209" i="309" s="1"/>
  <c r="M209" i="309"/>
  <c r="K209" i="309"/>
  <c r="G209" i="309"/>
  <c r="T208" i="309"/>
  <c r="S208" i="309"/>
  <c r="L208" i="309"/>
  <c r="O208" i="309" s="1"/>
  <c r="J208" i="309"/>
  <c r="K208" i="309" s="1"/>
  <c r="I208" i="309"/>
  <c r="O195" i="309"/>
  <c r="M195" i="309"/>
  <c r="N195" i="309" s="1"/>
  <c r="K195" i="309"/>
  <c r="G195" i="309"/>
  <c r="O194" i="309"/>
  <c r="M194" i="309"/>
  <c r="M208" i="309" s="1"/>
  <c r="K194" i="309"/>
  <c r="G194" i="309"/>
  <c r="AB193" i="309"/>
  <c r="AA193" i="309"/>
  <c r="O193" i="309"/>
  <c r="N193" i="309"/>
  <c r="Q193" i="309" s="1"/>
  <c r="M193" i="309"/>
  <c r="K193" i="309"/>
  <c r="G193" i="309"/>
  <c r="AB192" i="309"/>
  <c r="O192" i="309"/>
  <c r="N192" i="309"/>
  <c r="Q192" i="309" s="1"/>
  <c r="M192" i="309"/>
  <c r="AA192" i="309" s="1"/>
  <c r="K192" i="309"/>
  <c r="G192" i="309"/>
  <c r="T191" i="309"/>
  <c r="S191" i="309"/>
  <c r="L191" i="309"/>
  <c r="O191" i="309" s="1"/>
  <c r="J191" i="309"/>
  <c r="K191" i="309" s="1"/>
  <c r="I191" i="309"/>
  <c r="AB178" i="309"/>
  <c r="AA178" i="309"/>
  <c r="P178" i="309"/>
  <c r="O178" i="309"/>
  <c r="N178" i="309"/>
  <c r="Q178" i="309" s="1"/>
  <c r="M178" i="309"/>
  <c r="K178" i="309"/>
  <c r="G178" i="309"/>
  <c r="O177" i="309"/>
  <c r="M177" i="309"/>
  <c r="N177" i="309" s="1"/>
  <c r="K177" i="309"/>
  <c r="G177" i="309"/>
  <c r="O176" i="309"/>
  <c r="M176" i="309"/>
  <c r="AA176" i="309" s="1"/>
  <c r="K176" i="309"/>
  <c r="G176" i="309"/>
  <c r="AB175" i="309"/>
  <c r="O175" i="309"/>
  <c r="N175" i="309"/>
  <c r="Q175" i="309" s="1"/>
  <c r="M175" i="309"/>
  <c r="AA175" i="309" s="1"/>
  <c r="K175" i="309"/>
  <c r="G175" i="309"/>
  <c r="T174" i="309"/>
  <c r="S174" i="309"/>
  <c r="M174" i="309"/>
  <c r="AB174" i="309" s="1"/>
  <c r="AC158" i="309" s="1"/>
  <c r="L174" i="309"/>
  <c r="O174" i="309" s="1"/>
  <c r="J174" i="309"/>
  <c r="I174" i="309"/>
  <c r="AB158" i="309"/>
  <c r="O158" i="309"/>
  <c r="N158" i="309"/>
  <c r="P158" i="309" s="1"/>
  <c r="M158" i="309"/>
  <c r="AA158" i="309" s="1"/>
  <c r="K158" i="309"/>
  <c r="Q158" i="309" s="1"/>
  <c r="G158" i="309"/>
  <c r="T157" i="309"/>
  <c r="S157" i="309"/>
  <c r="L157" i="309"/>
  <c r="O157" i="309" s="1"/>
  <c r="J157" i="309"/>
  <c r="K157" i="309" s="1"/>
  <c r="I157" i="309"/>
  <c r="AB144" i="309"/>
  <c r="AA144" i="309"/>
  <c r="O144" i="309"/>
  <c r="N144" i="309"/>
  <c r="Q144" i="309" s="1"/>
  <c r="M144" i="309"/>
  <c r="K144" i="309"/>
  <c r="G144" i="309"/>
  <c r="AB143" i="309"/>
  <c r="AA143" i="309"/>
  <c r="O143" i="309"/>
  <c r="M143" i="309"/>
  <c r="N143" i="309" s="1"/>
  <c r="K143" i="309"/>
  <c r="G143" i="309"/>
  <c r="O142" i="309"/>
  <c r="M142" i="309"/>
  <c r="N142" i="309" s="1"/>
  <c r="K142" i="309"/>
  <c r="G142" i="309"/>
  <c r="AB141" i="309"/>
  <c r="O141" i="309"/>
  <c r="N141" i="309"/>
  <c r="M141" i="309"/>
  <c r="AA141" i="309" s="1"/>
  <c r="K141" i="309"/>
  <c r="G141" i="309"/>
  <c r="T140" i="309"/>
  <c r="S140" i="309"/>
  <c r="O140" i="309"/>
  <c r="M140" i="309"/>
  <c r="L140" i="309"/>
  <c r="K140" i="309"/>
  <c r="J140" i="309"/>
  <c r="I140" i="309"/>
  <c r="O127" i="309"/>
  <c r="M127" i="309"/>
  <c r="AA127" i="309" s="1"/>
  <c r="K127" i="309"/>
  <c r="G127" i="309"/>
  <c r="AB126" i="309"/>
  <c r="AA126" i="309"/>
  <c r="O126" i="309"/>
  <c r="N126" i="309"/>
  <c r="P126" i="309" s="1"/>
  <c r="M126" i="309"/>
  <c r="K126" i="309"/>
  <c r="Q126" i="309" s="1"/>
  <c r="G126" i="309"/>
  <c r="AB125" i="309"/>
  <c r="AA125" i="309"/>
  <c r="P125" i="309"/>
  <c r="O125" i="309"/>
  <c r="N125" i="309"/>
  <c r="M125" i="309"/>
  <c r="K125" i="309"/>
  <c r="Q125" i="309" s="1"/>
  <c r="G125" i="309"/>
  <c r="AB124" i="309"/>
  <c r="AA124" i="309"/>
  <c r="Q124" i="309"/>
  <c r="O124" i="309"/>
  <c r="N124" i="309"/>
  <c r="P124" i="309" s="1"/>
  <c r="M124" i="309"/>
  <c r="K124" i="309"/>
  <c r="G124" i="309"/>
  <c r="T123" i="309"/>
  <c r="S123" i="309"/>
  <c r="L123" i="309"/>
  <c r="O123" i="309" s="1"/>
  <c r="J123" i="309"/>
  <c r="K123" i="309" s="1"/>
  <c r="I123" i="309"/>
  <c r="O109" i="309"/>
  <c r="M109" i="309"/>
  <c r="N109" i="309" s="1"/>
  <c r="K109" i="309"/>
  <c r="G109" i="309"/>
  <c r="O108" i="309"/>
  <c r="M108" i="309"/>
  <c r="K108" i="309"/>
  <c r="G108" i="309"/>
  <c r="AB107" i="309"/>
  <c r="O107" i="309"/>
  <c r="N107" i="309"/>
  <c r="P107" i="309" s="1"/>
  <c r="M107" i="309"/>
  <c r="AA107" i="309" s="1"/>
  <c r="K107" i="309"/>
  <c r="Q107" i="309" s="1"/>
  <c r="G107" i="309"/>
  <c r="T106" i="309"/>
  <c r="S106" i="309"/>
  <c r="M106" i="309"/>
  <c r="L106" i="309"/>
  <c r="O106" i="309" s="1"/>
  <c r="K106" i="309"/>
  <c r="J106" i="309"/>
  <c r="AA106" i="309" s="1"/>
  <c r="I106" i="309"/>
  <c r="AB92" i="309"/>
  <c r="AA92" i="309"/>
  <c r="O92" i="309"/>
  <c r="N92" i="309"/>
  <c r="Q92" i="309" s="1"/>
  <c r="M92" i="309"/>
  <c r="K92" i="309"/>
  <c r="G92" i="309"/>
  <c r="AB91" i="309"/>
  <c r="AA91" i="309"/>
  <c r="P91" i="309"/>
  <c r="O91" i="309"/>
  <c r="N91" i="309"/>
  <c r="M91" i="309"/>
  <c r="K91" i="309"/>
  <c r="Q91" i="309" s="1"/>
  <c r="G91" i="309"/>
  <c r="AB90" i="309"/>
  <c r="AA90" i="309"/>
  <c r="Q90" i="309"/>
  <c r="O90" i="309"/>
  <c r="N90" i="309"/>
  <c r="P90" i="309" s="1"/>
  <c r="M90" i="309"/>
  <c r="K90" i="309"/>
  <c r="G90" i="309"/>
  <c r="T89" i="309"/>
  <c r="S89" i="309"/>
  <c r="N89" i="309"/>
  <c r="M89" i="309"/>
  <c r="AB89" i="309" s="1"/>
  <c r="AC73" i="309" s="1"/>
  <c r="L89" i="309"/>
  <c r="O89" i="309" s="1"/>
  <c r="J89" i="309"/>
  <c r="K89" i="309" s="1"/>
  <c r="Q89" i="309" s="1"/>
  <c r="R73" i="309" s="1"/>
  <c r="I89" i="309"/>
  <c r="AB73" i="309"/>
  <c r="Q73" i="309"/>
  <c r="O73" i="309"/>
  <c r="N73" i="309"/>
  <c r="P73" i="309" s="1"/>
  <c r="M73" i="309"/>
  <c r="AA73" i="309" s="1"/>
  <c r="K73" i="309"/>
  <c r="G73" i="309"/>
  <c r="T72" i="309"/>
  <c r="S72" i="309"/>
  <c r="N72" i="309"/>
  <c r="M72" i="309"/>
  <c r="AB72" i="309" s="1"/>
  <c r="AC56" i="309" s="1"/>
  <c r="L72" i="309"/>
  <c r="O72" i="309" s="1"/>
  <c r="J72" i="309"/>
  <c r="K72" i="309" s="1"/>
  <c r="P72" i="309" s="1"/>
  <c r="I72" i="309"/>
  <c r="AB56" i="309"/>
  <c r="Q56" i="309"/>
  <c r="O56" i="309"/>
  <c r="N56" i="309"/>
  <c r="P56" i="309" s="1"/>
  <c r="M56" i="309"/>
  <c r="AA56" i="309" s="1"/>
  <c r="K56" i="309"/>
  <c r="G56" i="309"/>
  <c r="T55" i="309"/>
  <c r="S55" i="309"/>
  <c r="L55" i="309"/>
  <c r="O55" i="309" s="1"/>
  <c r="J55" i="309"/>
  <c r="K55" i="309" s="1"/>
  <c r="I55" i="309"/>
  <c r="P41" i="309"/>
  <c r="O41" i="309"/>
  <c r="M41" i="309"/>
  <c r="N41" i="309" s="1"/>
  <c r="Q41" i="309" s="1"/>
  <c r="K41" i="309"/>
  <c r="G41" i="309"/>
  <c r="O40" i="309"/>
  <c r="M40" i="309"/>
  <c r="K40" i="309"/>
  <c r="G40" i="309"/>
  <c r="AB39" i="309"/>
  <c r="AA39" i="309"/>
  <c r="O39" i="309"/>
  <c r="N39" i="309"/>
  <c r="Q39" i="309" s="1"/>
  <c r="M39" i="309"/>
  <c r="K39" i="309"/>
  <c r="G39" i="309"/>
  <c r="T38" i="309"/>
  <c r="S38" i="309"/>
  <c r="O38" i="309"/>
  <c r="M38" i="309"/>
  <c r="AB38" i="309" s="1"/>
  <c r="AC22" i="309" s="1"/>
  <c r="L38" i="309"/>
  <c r="J38" i="309"/>
  <c r="AA38" i="309" s="1"/>
  <c r="I38" i="309"/>
  <c r="AB22" i="309"/>
  <c r="AA22" i="309"/>
  <c r="O22" i="309"/>
  <c r="N22" i="309"/>
  <c r="M22" i="309"/>
  <c r="K22" i="309"/>
  <c r="G22" i="309"/>
  <c r="F1" i="309" s="1"/>
  <c r="T21" i="309"/>
  <c r="S21" i="309"/>
  <c r="M21" i="309"/>
  <c r="AB21" i="309" s="1"/>
  <c r="AC5" i="309" s="1"/>
  <c r="L21" i="309"/>
  <c r="O21" i="309" s="1"/>
  <c r="K21" i="309"/>
  <c r="J21" i="309"/>
  <c r="AA21" i="309" s="1"/>
  <c r="I21" i="309"/>
  <c r="AB7" i="309"/>
  <c r="AA7" i="309"/>
  <c r="O7" i="309"/>
  <c r="N7" i="309"/>
  <c r="P7" i="309" s="1"/>
  <c r="M7" i="309"/>
  <c r="K7" i="309"/>
  <c r="Q7" i="309" s="1"/>
  <c r="G7" i="309"/>
  <c r="AB6" i="309"/>
  <c r="AA6" i="309"/>
  <c r="P6" i="309"/>
  <c r="O6" i="309"/>
  <c r="N6" i="309"/>
  <c r="Q6" i="309" s="1"/>
  <c r="M6" i="309"/>
  <c r="K6" i="309"/>
  <c r="G6" i="309"/>
  <c r="AB5" i="309"/>
  <c r="AA5" i="309"/>
  <c r="Q5" i="309"/>
  <c r="O5" i="309"/>
  <c r="N5" i="309"/>
  <c r="P5" i="309" s="1"/>
  <c r="M5" i="309"/>
  <c r="K5" i="309"/>
  <c r="G5" i="309"/>
  <c r="H2" i="309"/>
  <c r="H1" i="309"/>
  <c r="D1" i="309"/>
  <c r="F3" i="308" s="1"/>
  <c r="X29" i="308"/>
  <c r="W29" i="308"/>
  <c r="V29" i="308"/>
  <c r="T29" i="308"/>
  <c r="S29" i="308"/>
  <c r="P29" i="308"/>
  <c r="O29" i="308"/>
  <c r="N29" i="308"/>
  <c r="M29" i="308"/>
  <c r="K29" i="308"/>
  <c r="J29" i="308"/>
  <c r="H29" i="308"/>
  <c r="G29" i="308"/>
  <c r="D29" i="308"/>
  <c r="N15" i="308"/>
  <c r="M15" i="308"/>
  <c r="K15" i="308"/>
  <c r="I15" i="308"/>
  <c r="H15" i="308"/>
  <c r="G15" i="308"/>
  <c r="F15" i="308"/>
  <c r="E15" i="308"/>
  <c r="D15" i="308"/>
  <c r="M8" i="308"/>
  <c r="I8" i="308"/>
  <c r="F8" i="308"/>
  <c r="M7" i="308"/>
  <c r="K7" i="308"/>
  <c r="I7" i="308"/>
  <c r="G7" i="308"/>
  <c r="F7" i="308"/>
  <c r="E7" i="308"/>
  <c r="M6" i="308"/>
  <c r="K6" i="308"/>
  <c r="I6" i="308"/>
  <c r="G6" i="308"/>
  <c r="F6" i="308"/>
  <c r="E6" i="308"/>
  <c r="F2" i="309" l="1"/>
  <c r="AA174" i="309"/>
  <c r="K174" i="309"/>
  <c r="Q40" i="310"/>
  <c r="P40" i="310"/>
  <c r="N72" i="310"/>
  <c r="AB72" i="310"/>
  <c r="AC56" i="310" s="1"/>
  <c r="AA72" i="310"/>
  <c r="Q22" i="309"/>
  <c r="Q143" i="309"/>
  <c r="P143" i="309"/>
  <c r="AB225" i="309"/>
  <c r="AC209" i="309" s="1"/>
  <c r="AA21" i="310"/>
  <c r="K21" i="310"/>
  <c r="Q44" i="310"/>
  <c r="P44" i="310"/>
  <c r="H1" i="310"/>
  <c r="AA225" i="309"/>
  <c r="K225" i="309"/>
  <c r="Q72" i="309"/>
  <c r="R56" i="309" s="1"/>
  <c r="AB106" i="309"/>
  <c r="AC90" i="309" s="1"/>
  <c r="P195" i="309"/>
  <c r="Q195" i="309"/>
  <c r="AB21" i="310"/>
  <c r="AC5" i="310" s="1"/>
  <c r="Q26" i="310"/>
  <c r="P26" i="310"/>
  <c r="M123" i="309"/>
  <c r="AA108" i="309"/>
  <c r="AB108" i="309"/>
  <c r="N108" i="309"/>
  <c r="Q141" i="309"/>
  <c r="P141" i="309"/>
  <c r="Q228" i="309"/>
  <c r="P228" i="309"/>
  <c r="Q230" i="309"/>
  <c r="P230" i="309"/>
  <c r="AB242" i="309"/>
  <c r="AC226" i="309" s="1"/>
  <c r="AA242" i="309"/>
  <c r="N242" i="309"/>
  <c r="Q90" i="310"/>
  <c r="P90" i="310"/>
  <c r="M55" i="309"/>
  <c r="AB40" i="309"/>
  <c r="AA40" i="309"/>
  <c r="N40" i="309"/>
  <c r="N89" i="310"/>
  <c r="AB89" i="310"/>
  <c r="AC73" i="310" s="1"/>
  <c r="AA89" i="310"/>
  <c r="Q177" i="309"/>
  <c r="P177" i="309"/>
  <c r="Q24" i="310"/>
  <c r="P24" i="310"/>
  <c r="Q60" i="310"/>
  <c r="P60" i="310"/>
  <c r="Q76" i="310"/>
  <c r="P76" i="310"/>
  <c r="AA107" i="310"/>
  <c r="AB107" i="310"/>
  <c r="M123" i="310"/>
  <c r="N107" i="310"/>
  <c r="N208" i="309"/>
  <c r="AB208" i="309"/>
  <c r="AC192" i="309" s="1"/>
  <c r="AA208" i="309"/>
  <c r="N140" i="310"/>
  <c r="AB140" i="310"/>
  <c r="AC124" i="310" s="1"/>
  <c r="AA140" i="310"/>
  <c r="P109" i="309"/>
  <c r="Q109" i="309"/>
  <c r="Q211" i="309"/>
  <c r="P211" i="309"/>
  <c r="F1" i="310"/>
  <c r="F2" i="310" s="1"/>
  <c r="Q142" i="310"/>
  <c r="P142" i="310"/>
  <c r="P89" i="309"/>
  <c r="M55" i="310"/>
  <c r="AA39" i="310"/>
  <c r="AB39" i="310"/>
  <c r="N39" i="310"/>
  <c r="Q80" i="310"/>
  <c r="P80" i="310"/>
  <c r="Q93" i="310"/>
  <c r="P93" i="310"/>
  <c r="K8" i="308"/>
  <c r="K38" i="309"/>
  <c r="Q6" i="310"/>
  <c r="P6" i="310"/>
  <c r="Q108" i="310"/>
  <c r="P108" i="310"/>
  <c r="G8" i="308"/>
  <c r="E8" i="308"/>
  <c r="AB140" i="309"/>
  <c r="AC124" i="309" s="1"/>
  <c r="AA140" i="309"/>
  <c r="N140" i="309"/>
  <c r="Q142" i="309"/>
  <c r="P142" i="309"/>
  <c r="Q25" i="310"/>
  <c r="P25" i="310"/>
  <c r="Q84" i="310"/>
  <c r="P84" i="310"/>
  <c r="M38" i="310"/>
  <c r="N127" i="309"/>
  <c r="N176" i="309"/>
  <c r="N194" i="309"/>
  <c r="N227" i="309"/>
  <c r="N231" i="309"/>
  <c r="N23" i="310"/>
  <c r="N27" i="310"/>
  <c r="N106" i="310"/>
  <c r="P126" i="310"/>
  <c r="AA41" i="309"/>
  <c r="AA142" i="309"/>
  <c r="AA24" i="310"/>
  <c r="N21" i="309"/>
  <c r="N38" i="309"/>
  <c r="AB41" i="309"/>
  <c r="AA72" i="309"/>
  <c r="AA89" i="309"/>
  <c r="N106" i="309"/>
  <c r="AB109" i="309"/>
  <c r="AB142" i="309"/>
  <c r="N174" i="309"/>
  <c r="AB177" i="309"/>
  <c r="AB195" i="309"/>
  <c r="N225" i="309"/>
  <c r="AB228" i="309"/>
  <c r="N21" i="310"/>
  <c r="AB24" i="310"/>
  <c r="AB56" i="310"/>
  <c r="N124" i="310"/>
  <c r="AA109" i="309"/>
  <c r="M157" i="309"/>
  <c r="AA177" i="309"/>
  <c r="AA195" i="309"/>
  <c r="AA228" i="309"/>
  <c r="P22" i="309"/>
  <c r="P39" i="309"/>
  <c r="P175" i="309"/>
  <c r="O21" i="310"/>
  <c r="N157" i="310"/>
  <c r="M191" i="309"/>
  <c r="AA231" i="309"/>
  <c r="AA23" i="310"/>
  <c r="P92" i="309"/>
  <c r="AB127" i="309"/>
  <c r="P144" i="309"/>
  <c r="AB176" i="309"/>
  <c r="P193" i="309"/>
  <c r="AB194" i="309"/>
  <c r="AB227" i="309"/>
  <c r="AB27" i="310"/>
  <c r="AA43" i="310"/>
  <c r="AA59" i="310"/>
  <c r="N73" i="310"/>
  <c r="AA75" i="310"/>
  <c r="AA79" i="310"/>
  <c r="AA83" i="310"/>
  <c r="AA92" i="310"/>
  <c r="AA96" i="310"/>
  <c r="AA125" i="310"/>
  <c r="P192" i="309"/>
  <c r="P5" i="310"/>
  <c r="AA22" i="310"/>
  <c r="P42" i="310"/>
  <c r="P58" i="310"/>
  <c r="P74" i="310"/>
  <c r="P78" i="310"/>
  <c r="P82" i="310"/>
  <c r="P91" i="310"/>
  <c r="P95" i="310"/>
  <c r="AA106" i="310"/>
  <c r="P110" i="310"/>
  <c r="P143" i="310"/>
  <c r="AA194" i="309"/>
  <c r="AA124" i="310"/>
  <c r="AB124" i="310"/>
  <c r="AA157" i="310"/>
  <c r="P106" i="309" l="1"/>
  <c r="Q106" i="309"/>
  <c r="R90" i="309" s="1"/>
  <c r="Q23" i="310"/>
  <c r="P23" i="310"/>
  <c r="Q89" i="310"/>
  <c r="R73" i="310" s="1"/>
  <c r="P89" i="310"/>
  <c r="Q124" i="310"/>
  <c r="P124" i="310"/>
  <c r="Q227" i="309"/>
  <c r="P227" i="309"/>
  <c r="Q194" i="309"/>
  <c r="P194" i="309"/>
  <c r="Q231" i="309"/>
  <c r="P231" i="309"/>
  <c r="Q39" i="310"/>
  <c r="P39" i="310"/>
  <c r="N55" i="309"/>
  <c r="AB55" i="309"/>
  <c r="AC39" i="309" s="1"/>
  <c r="AA55" i="309"/>
  <c r="Q108" i="309"/>
  <c r="P108" i="309"/>
  <c r="Q72" i="310"/>
  <c r="R56" i="310" s="1"/>
  <c r="P72" i="310"/>
  <c r="AB123" i="310"/>
  <c r="AC107" i="310" s="1"/>
  <c r="AA123" i="310"/>
  <c r="N123" i="310"/>
  <c r="P21" i="309"/>
  <c r="Q21" i="309"/>
  <c r="R5" i="309" s="1"/>
  <c r="Q127" i="309"/>
  <c r="P127" i="309"/>
  <c r="Q140" i="309"/>
  <c r="R124" i="309" s="1"/>
  <c r="P140" i="309"/>
  <c r="N191" i="309"/>
  <c r="AB191" i="309"/>
  <c r="AC175" i="309" s="1"/>
  <c r="AA191" i="309"/>
  <c r="P38" i="309"/>
  <c r="Q38" i="309"/>
  <c r="R22" i="309" s="1"/>
  <c r="Q225" i="309"/>
  <c r="R209" i="309" s="1"/>
  <c r="P225" i="309"/>
  <c r="AB38" i="310"/>
  <c r="AC22" i="310" s="1"/>
  <c r="AA38" i="310"/>
  <c r="N38" i="310"/>
  <c r="Q140" i="310"/>
  <c r="R124" i="310" s="1"/>
  <c r="P140" i="310"/>
  <c r="Q73" i="310"/>
  <c r="P73" i="310"/>
  <c r="Q40" i="309"/>
  <c r="P40" i="309"/>
  <c r="N55" i="310"/>
  <c r="AB55" i="310"/>
  <c r="AC39" i="310" s="1"/>
  <c r="AA55" i="310"/>
  <c r="Q242" i="309"/>
  <c r="R226" i="309" s="1"/>
  <c r="P242" i="309"/>
  <c r="N123" i="309"/>
  <c r="AB123" i="309"/>
  <c r="AC107" i="309" s="1"/>
  <c r="AA123" i="309"/>
  <c r="Q176" i="309"/>
  <c r="P176" i="309"/>
  <c r="AB157" i="309"/>
  <c r="AC141" i="309" s="1"/>
  <c r="AA157" i="309"/>
  <c r="N157" i="309"/>
  <c r="Q157" i="310"/>
  <c r="R141" i="310" s="1"/>
  <c r="P157" i="310"/>
  <c r="P174" i="309"/>
  <c r="Q174" i="309"/>
  <c r="R158" i="309" s="1"/>
  <c r="Q208" i="309"/>
  <c r="R192" i="309" s="1"/>
  <c r="P208" i="309"/>
  <c r="Q27" i="310"/>
  <c r="P27" i="310"/>
  <c r="P21" i="310"/>
  <c r="Q21" i="310"/>
  <c r="R5" i="310" s="1"/>
  <c r="Q106" i="310"/>
  <c r="R90" i="310" s="1"/>
  <c r="P106" i="310"/>
  <c r="Q107" i="310"/>
  <c r="P107" i="310"/>
  <c r="I3" i="308"/>
  <c r="Q123" i="309" l="1"/>
  <c r="R107" i="309" s="1"/>
  <c r="P123" i="309"/>
  <c r="Q38" i="310"/>
  <c r="R22" i="310" s="1"/>
  <c r="P38" i="310"/>
  <c r="P55" i="309"/>
  <c r="Q55" i="309"/>
  <c r="R39" i="309" s="1"/>
  <c r="Q191" i="309"/>
  <c r="R175" i="309" s="1"/>
  <c r="P191" i="309"/>
  <c r="D2" i="309"/>
  <c r="P157" i="309"/>
  <c r="Q157" i="309"/>
  <c r="R141" i="309" s="1"/>
  <c r="Q55" i="310"/>
  <c r="R39" i="310" s="1"/>
  <c r="P55" i="310"/>
  <c r="Q123" i="310"/>
  <c r="R107" i="310" s="1"/>
  <c r="P123" i="310"/>
  <c r="D2" i="310"/>
  <c r="T157" i="307" l="1"/>
  <c r="S157" i="307"/>
  <c r="L157" i="307"/>
  <c r="O157" i="307" s="1"/>
  <c r="J157" i="307"/>
  <c r="K157" i="307" s="1"/>
  <c r="I157" i="307"/>
  <c r="AA143" i="307"/>
  <c r="O143" i="307"/>
  <c r="M143" i="307"/>
  <c r="AB143" i="307" s="1"/>
  <c r="K143" i="307"/>
  <c r="G143" i="307"/>
  <c r="AA142" i="307"/>
  <c r="O142" i="307"/>
  <c r="M142" i="307"/>
  <c r="N142" i="307" s="1"/>
  <c r="K142" i="307"/>
  <c r="G142" i="307"/>
  <c r="AB141" i="307"/>
  <c r="AA141" i="307"/>
  <c r="O141" i="307"/>
  <c r="N141" i="307"/>
  <c r="M141" i="307"/>
  <c r="M157" i="307" s="1"/>
  <c r="K141" i="307"/>
  <c r="G141" i="307"/>
  <c r="T140" i="307"/>
  <c r="S140" i="307"/>
  <c r="M140" i="307"/>
  <c r="L140" i="307"/>
  <c r="O140" i="307" s="1"/>
  <c r="J140" i="307"/>
  <c r="K140" i="307" s="1"/>
  <c r="I140" i="307"/>
  <c r="AB126" i="307"/>
  <c r="O126" i="307"/>
  <c r="M126" i="307"/>
  <c r="N126" i="307" s="1"/>
  <c r="K126" i="307"/>
  <c r="G126" i="307"/>
  <c r="AB125" i="307"/>
  <c r="AA125" i="307"/>
  <c r="O125" i="307"/>
  <c r="N125" i="307"/>
  <c r="Q125" i="307" s="1"/>
  <c r="M125" i="307"/>
  <c r="K125" i="307"/>
  <c r="G125" i="307"/>
  <c r="AB124" i="307"/>
  <c r="O124" i="307"/>
  <c r="M124" i="307"/>
  <c r="AA124" i="307" s="1"/>
  <c r="K124" i="307"/>
  <c r="G124" i="307"/>
  <c r="T123" i="307"/>
  <c r="S123" i="307"/>
  <c r="L123" i="307"/>
  <c r="O123" i="307" s="1"/>
  <c r="J123" i="307"/>
  <c r="K123" i="307" s="1"/>
  <c r="I123" i="307"/>
  <c r="AA110" i="307"/>
  <c r="O110" i="307"/>
  <c r="M110" i="307"/>
  <c r="AB110" i="307" s="1"/>
  <c r="K110" i="307"/>
  <c r="G110" i="307"/>
  <c r="AA109" i="307"/>
  <c r="O109" i="307"/>
  <c r="M109" i="307"/>
  <c r="N109" i="307" s="1"/>
  <c r="K109" i="307"/>
  <c r="G109" i="307"/>
  <c r="AB108" i="307"/>
  <c r="O108" i="307"/>
  <c r="M108" i="307"/>
  <c r="N108" i="307" s="1"/>
  <c r="K108" i="307"/>
  <c r="G108" i="307"/>
  <c r="AB107" i="307"/>
  <c r="O107" i="307"/>
  <c r="N107" i="307"/>
  <c r="Q107" i="307" s="1"/>
  <c r="M107" i="307"/>
  <c r="AA107" i="307" s="1"/>
  <c r="K107" i="307"/>
  <c r="G107" i="307"/>
  <c r="T106" i="307"/>
  <c r="S106" i="307"/>
  <c r="O106" i="307"/>
  <c r="L106" i="307"/>
  <c r="J106" i="307"/>
  <c r="K106" i="307" s="1"/>
  <c r="I106" i="307"/>
  <c r="AB97" i="307"/>
  <c r="AA97" i="307"/>
  <c r="O97" i="307"/>
  <c r="N97" i="307"/>
  <c r="Q97" i="307" s="1"/>
  <c r="M97" i="307"/>
  <c r="K97" i="307"/>
  <c r="G97" i="307"/>
  <c r="AA96" i="307"/>
  <c r="O96" i="307"/>
  <c r="M96" i="307"/>
  <c r="AB96" i="307" s="1"/>
  <c r="K96" i="307"/>
  <c r="G96" i="307"/>
  <c r="AA95" i="307"/>
  <c r="O95" i="307"/>
  <c r="M95" i="307"/>
  <c r="N95" i="307" s="1"/>
  <c r="K95" i="307"/>
  <c r="G95" i="307"/>
  <c r="AB94" i="307"/>
  <c r="O94" i="307"/>
  <c r="M94" i="307"/>
  <c r="N94" i="307" s="1"/>
  <c r="K94" i="307"/>
  <c r="G94" i="307"/>
  <c r="AB93" i="307"/>
  <c r="AA93" i="307"/>
  <c r="O93" i="307"/>
  <c r="N93" i="307"/>
  <c r="Q93" i="307" s="1"/>
  <c r="M93" i="307"/>
  <c r="K93" i="307"/>
  <c r="G93" i="307"/>
  <c r="AA92" i="307"/>
  <c r="O92" i="307"/>
  <c r="M92" i="307"/>
  <c r="AB92" i="307" s="1"/>
  <c r="K92" i="307"/>
  <c r="G92" i="307"/>
  <c r="AA91" i="307"/>
  <c r="O91" i="307"/>
  <c r="M91" i="307"/>
  <c r="N91" i="307" s="1"/>
  <c r="K91" i="307"/>
  <c r="G91" i="307"/>
  <c r="AB90" i="307"/>
  <c r="AA90" i="307"/>
  <c r="O90" i="307"/>
  <c r="N90" i="307"/>
  <c r="M90" i="307"/>
  <c r="K90" i="307"/>
  <c r="G90" i="307"/>
  <c r="F1" i="307" s="1"/>
  <c r="F2" i="307" s="1"/>
  <c r="T89" i="307"/>
  <c r="S89" i="307"/>
  <c r="M89" i="307"/>
  <c r="L89" i="307"/>
  <c r="O89" i="307" s="1"/>
  <c r="J89" i="307"/>
  <c r="K89" i="307" s="1"/>
  <c r="I89" i="307"/>
  <c r="AB84" i="307"/>
  <c r="O84" i="307"/>
  <c r="M84" i="307"/>
  <c r="N84" i="307" s="1"/>
  <c r="K84" i="307"/>
  <c r="G84" i="307"/>
  <c r="AB83" i="307"/>
  <c r="AA83" i="307"/>
  <c r="O83" i="307"/>
  <c r="N83" i="307"/>
  <c r="Q83" i="307" s="1"/>
  <c r="M83" i="307"/>
  <c r="K83" i="307"/>
  <c r="G83" i="307"/>
  <c r="AA82" i="307"/>
  <c r="O82" i="307"/>
  <c r="M82" i="307"/>
  <c r="AB82" i="307" s="1"/>
  <c r="K82" i="307"/>
  <c r="G82" i="307"/>
  <c r="AA81" i="307"/>
  <c r="O81" i="307"/>
  <c r="M81" i="307"/>
  <c r="N81" i="307" s="1"/>
  <c r="K81" i="307"/>
  <c r="G81" i="307"/>
  <c r="AB80" i="307"/>
  <c r="O80" i="307"/>
  <c r="M80" i="307"/>
  <c r="N80" i="307" s="1"/>
  <c r="K80" i="307"/>
  <c r="G80" i="307"/>
  <c r="AB79" i="307"/>
  <c r="AA79" i="307"/>
  <c r="O79" i="307"/>
  <c r="N79" i="307"/>
  <c r="Q79" i="307" s="1"/>
  <c r="M79" i="307"/>
  <c r="K79" i="307"/>
  <c r="G79" i="307"/>
  <c r="AA78" i="307"/>
  <c r="O78" i="307"/>
  <c r="M78" i="307"/>
  <c r="AB78" i="307" s="1"/>
  <c r="K78" i="307"/>
  <c r="G78" i="307"/>
  <c r="AA77" i="307"/>
  <c r="O77" i="307"/>
  <c r="M77" i="307"/>
  <c r="N77" i="307" s="1"/>
  <c r="K77" i="307"/>
  <c r="G77" i="307"/>
  <c r="AB76" i="307"/>
  <c r="O76" i="307"/>
  <c r="M76" i="307"/>
  <c r="N76" i="307" s="1"/>
  <c r="K76" i="307"/>
  <c r="G76" i="307"/>
  <c r="AB75" i="307"/>
  <c r="AA75" i="307"/>
  <c r="O75" i="307"/>
  <c r="N75" i="307"/>
  <c r="Q75" i="307" s="1"/>
  <c r="M75" i="307"/>
  <c r="K75" i="307"/>
  <c r="G75" i="307"/>
  <c r="AA74" i="307"/>
  <c r="O74" i="307"/>
  <c r="M74" i="307"/>
  <c r="AB74" i="307" s="1"/>
  <c r="K74" i="307"/>
  <c r="G74" i="307"/>
  <c r="AB73" i="307"/>
  <c r="O73" i="307"/>
  <c r="N73" i="307"/>
  <c r="P73" i="307" s="1"/>
  <c r="M73" i="307"/>
  <c r="AA73" i="307" s="1"/>
  <c r="K73" i="307"/>
  <c r="G73" i="307"/>
  <c r="T72" i="307"/>
  <c r="S72" i="307"/>
  <c r="M72" i="307"/>
  <c r="L72" i="307"/>
  <c r="O72" i="307" s="1"/>
  <c r="J72" i="307"/>
  <c r="I72" i="307"/>
  <c r="K72" i="307" s="1"/>
  <c r="AA63" i="307"/>
  <c r="O63" i="307"/>
  <c r="M63" i="307"/>
  <c r="N63" i="307" s="1"/>
  <c r="K63" i="307"/>
  <c r="G63" i="307"/>
  <c r="AB62" i="307"/>
  <c r="O62" i="307"/>
  <c r="M62" i="307"/>
  <c r="N62" i="307" s="1"/>
  <c r="K62" i="307"/>
  <c r="G62" i="307"/>
  <c r="AB61" i="307"/>
  <c r="AA61" i="307"/>
  <c r="O61" i="307"/>
  <c r="N61" i="307"/>
  <c r="Q61" i="307" s="1"/>
  <c r="M61" i="307"/>
  <c r="K61" i="307"/>
  <c r="G61" i="307"/>
  <c r="AA60" i="307"/>
  <c r="O60" i="307"/>
  <c r="M60" i="307"/>
  <c r="AB60" i="307" s="1"/>
  <c r="K60" i="307"/>
  <c r="G60" i="307"/>
  <c r="AA59" i="307"/>
  <c r="O59" i="307"/>
  <c r="M59" i="307"/>
  <c r="N59" i="307" s="1"/>
  <c r="K59" i="307"/>
  <c r="G59" i="307"/>
  <c r="AB58" i="307"/>
  <c r="O58" i="307"/>
  <c r="M58" i="307"/>
  <c r="N58" i="307" s="1"/>
  <c r="K58" i="307"/>
  <c r="G58" i="307"/>
  <c r="AB57" i="307"/>
  <c r="AA57" i="307"/>
  <c r="O57" i="307"/>
  <c r="N57" i="307"/>
  <c r="Q57" i="307" s="1"/>
  <c r="M57" i="307"/>
  <c r="K57" i="307"/>
  <c r="G57" i="307"/>
  <c r="AB56" i="307"/>
  <c r="O56" i="307"/>
  <c r="M56" i="307"/>
  <c r="AA56" i="307" s="1"/>
  <c r="K56" i="307"/>
  <c r="G56" i="307"/>
  <c r="T55" i="307"/>
  <c r="S55" i="307"/>
  <c r="L55" i="307"/>
  <c r="O55" i="307" s="1"/>
  <c r="J55" i="307"/>
  <c r="K55" i="307" s="1"/>
  <c r="I55" i="307"/>
  <c r="AA43" i="307"/>
  <c r="O43" i="307"/>
  <c r="M43" i="307"/>
  <c r="AB43" i="307" s="1"/>
  <c r="K43" i="307"/>
  <c r="G43" i="307"/>
  <c r="AA42" i="307"/>
  <c r="O42" i="307"/>
  <c r="M42" i="307"/>
  <c r="N42" i="307" s="1"/>
  <c r="K42" i="307"/>
  <c r="G42" i="307"/>
  <c r="AB41" i="307"/>
  <c r="O41" i="307"/>
  <c r="M41" i="307"/>
  <c r="N41" i="307" s="1"/>
  <c r="K41" i="307"/>
  <c r="G41" i="307"/>
  <c r="AB40" i="307"/>
  <c r="AA40" i="307"/>
  <c r="O40" i="307"/>
  <c r="N40" i="307"/>
  <c r="Q40" i="307" s="1"/>
  <c r="M40" i="307"/>
  <c r="K40" i="307"/>
  <c r="G40" i="307"/>
  <c r="AB39" i="307"/>
  <c r="O39" i="307"/>
  <c r="M39" i="307"/>
  <c r="AA39" i="307" s="1"/>
  <c r="K39" i="307"/>
  <c r="G39" i="307"/>
  <c r="T38" i="307"/>
  <c r="S38" i="307"/>
  <c r="L38" i="307"/>
  <c r="H1" i="307" s="1"/>
  <c r="J38" i="307"/>
  <c r="K38" i="307" s="1"/>
  <c r="I38" i="307"/>
  <c r="AQ29" i="307"/>
  <c r="AB26" i="307"/>
  <c r="P26" i="307"/>
  <c r="O26" i="307"/>
  <c r="N26" i="307"/>
  <c r="Q26" i="307" s="1"/>
  <c r="M26" i="307"/>
  <c r="AA26" i="307" s="1"/>
  <c r="K26" i="307"/>
  <c r="G26" i="307"/>
  <c r="O25" i="307"/>
  <c r="M25" i="307"/>
  <c r="K25" i="307"/>
  <c r="G25" i="307"/>
  <c r="O24" i="307"/>
  <c r="M24" i="307"/>
  <c r="K24" i="307"/>
  <c r="G24" i="307"/>
  <c r="AB23" i="307"/>
  <c r="O23" i="307"/>
  <c r="M23" i="307"/>
  <c r="AA23" i="307" s="1"/>
  <c r="K23" i="307"/>
  <c r="G23" i="307"/>
  <c r="AA22" i="307"/>
  <c r="O22" i="307"/>
  <c r="N22" i="307"/>
  <c r="Q22" i="307" s="1"/>
  <c r="M22" i="307"/>
  <c r="AB22" i="307" s="1"/>
  <c r="K22" i="307"/>
  <c r="G22" i="307"/>
  <c r="T21" i="307"/>
  <c r="S21" i="307"/>
  <c r="O21" i="307"/>
  <c r="L21" i="307"/>
  <c r="K21" i="307"/>
  <c r="J21" i="307"/>
  <c r="I21" i="307"/>
  <c r="AB9" i="307"/>
  <c r="P9" i="307"/>
  <c r="O9" i="307"/>
  <c r="N9" i="307"/>
  <c r="Q9" i="307" s="1"/>
  <c r="M9" i="307"/>
  <c r="AA9" i="307" s="1"/>
  <c r="K9" i="307"/>
  <c r="G9" i="307"/>
  <c r="O8" i="307"/>
  <c r="M8" i="307"/>
  <c r="K8" i="307"/>
  <c r="G8" i="307"/>
  <c r="O7" i="307"/>
  <c r="M7" i="307"/>
  <c r="K7" i="307"/>
  <c r="G7" i="307"/>
  <c r="AB6" i="307"/>
  <c r="O6" i="307"/>
  <c r="M6" i="307"/>
  <c r="AA6" i="307" s="1"/>
  <c r="K6" i="307"/>
  <c r="G6" i="307"/>
  <c r="AB5" i="307"/>
  <c r="AA5" i="307"/>
  <c r="O5" i="307"/>
  <c r="N5" i="307"/>
  <c r="Q5" i="307" s="1"/>
  <c r="M5" i="307"/>
  <c r="K5" i="307"/>
  <c r="G5" i="307"/>
  <c r="H2" i="307"/>
  <c r="D1" i="307"/>
  <c r="T242" i="306"/>
  <c r="S242" i="306"/>
  <c r="L242" i="306"/>
  <c r="K242" i="306"/>
  <c r="J242" i="306"/>
  <c r="I242" i="306"/>
  <c r="O242" i="306" s="1"/>
  <c r="O231" i="306"/>
  <c r="M231" i="306"/>
  <c r="K231" i="306"/>
  <c r="G231" i="306"/>
  <c r="AB230" i="306"/>
  <c r="O230" i="306"/>
  <c r="M230" i="306"/>
  <c r="AA230" i="306" s="1"/>
  <c r="K230" i="306"/>
  <c r="G230" i="306"/>
  <c r="AB229" i="306"/>
  <c r="P229" i="306"/>
  <c r="O229" i="306"/>
  <c r="N229" i="306"/>
  <c r="Q229" i="306" s="1"/>
  <c r="M229" i="306"/>
  <c r="AA229" i="306" s="1"/>
  <c r="K229" i="306"/>
  <c r="G229" i="306"/>
  <c r="O228" i="306"/>
  <c r="M228" i="306"/>
  <c r="K228" i="306"/>
  <c r="G228" i="306"/>
  <c r="O227" i="306"/>
  <c r="M227" i="306"/>
  <c r="K227" i="306"/>
  <c r="G227" i="306"/>
  <c r="AA226" i="306"/>
  <c r="O226" i="306"/>
  <c r="M226" i="306"/>
  <c r="N226" i="306" s="1"/>
  <c r="K226" i="306"/>
  <c r="G226" i="306"/>
  <c r="T225" i="306"/>
  <c r="S225" i="306"/>
  <c r="L225" i="306"/>
  <c r="O225" i="306" s="1"/>
  <c r="K225" i="306"/>
  <c r="J225" i="306"/>
  <c r="I225" i="306"/>
  <c r="AB211" i="306"/>
  <c r="O211" i="306"/>
  <c r="M211" i="306"/>
  <c r="AA211" i="306" s="1"/>
  <c r="K211" i="306"/>
  <c r="G211" i="306"/>
  <c r="AB210" i="306"/>
  <c r="P210" i="306"/>
  <c r="O210" i="306"/>
  <c r="N210" i="306"/>
  <c r="M210" i="306"/>
  <c r="AA210" i="306" s="1"/>
  <c r="K210" i="306"/>
  <c r="G210" i="306"/>
  <c r="O209" i="306"/>
  <c r="M209" i="306"/>
  <c r="K209" i="306"/>
  <c r="G209" i="306"/>
  <c r="T208" i="306"/>
  <c r="S208" i="306"/>
  <c r="L208" i="306"/>
  <c r="O208" i="306" s="1"/>
  <c r="J208" i="306"/>
  <c r="K208" i="306" s="1"/>
  <c r="I208" i="306"/>
  <c r="O195" i="306"/>
  <c r="M195" i="306"/>
  <c r="K195" i="306"/>
  <c r="G195" i="306"/>
  <c r="AA194" i="306"/>
  <c r="O194" i="306"/>
  <c r="M194" i="306"/>
  <c r="K194" i="306"/>
  <c r="G194" i="306"/>
  <c r="O193" i="306"/>
  <c r="M193" i="306"/>
  <c r="K193" i="306"/>
  <c r="G193" i="306"/>
  <c r="AB192" i="306"/>
  <c r="AA192" i="306"/>
  <c r="O192" i="306"/>
  <c r="N192" i="306"/>
  <c r="Q192" i="306" s="1"/>
  <c r="M192" i="306"/>
  <c r="K192" i="306"/>
  <c r="G192" i="306"/>
  <c r="T191" i="306"/>
  <c r="S191" i="306"/>
  <c r="O191" i="306"/>
  <c r="L191" i="306"/>
  <c r="K191" i="306"/>
  <c r="J191" i="306"/>
  <c r="I191" i="306"/>
  <c r="AB178" i="306"/>
  <c r="P178" i="306"/>
  <c r="O178" i="306"/>
  <c r="N178" i="306"/>
  <c r="Q178" i="306" s="1"/>
  <c r="M178" i="306"/>
  <c r="AA178" i="306" s="1"/>
  <c r="K178" i="306"/>
  <c r="G178" i="306"/>
  <c r="O177" i="306"/>
  <c r="M177" i="306"/>
  <c r="K177" i="306"/>
  <c r="G177" i="306"/>
  <c r="AA176" i="306"/>
  <c r="O176" i="306"/>
  <c r="M176" i="306"/>
  <c r="K176" i="306"/>
  <c r="G176" i="306"/>
  <c r="AA175" i="306"/>
  <c r="Q175" i="306"/>
  <c r="O175" i="306"/>
  <c r="M175" i="306"/>
  <c r="N175" i="306" s="1"/>
  <c r="K175" i="306"/>
  <c r="G175" i="306"/>
  <c r="AA174" i="306"/>
  <c r="T174" i="306"/>
  <c r="S174" i="306"/>
  <c r="N174" i="306"/>
  <c r="Q174" i="306" s="1"/>
  <c r="R158" i="306" s="1"/>
  <c r="L174" i="306"/>
  <c r="O174" i="306" s="1"/>
  <c r="K174" i="306"/>
  <c r="J174" i="306"/>
  <c r="I174" i="306"/>
  <c r="AA158" i="306"/>
  <c r="O158" i="306"/>
  <c r="M158" i="306"/>
  <c r="M174" i="306" s="1"/>
  <c r="AB174" i="306" s="1"/>
  <c r="AC158" i="306" s="1"/>
  <c r="K158" i="306"/>
  <c r="G158" i="306"/>
  <c r="T157" i="306"/>
  <c r="S157" i="306"/>
  <c r="L157" i="306"/>
  <c r="O157" i="306" s="1"/>
  <c r="K157" i="306"/>
  <c r="J157" i="306"/>
  <c r="I157" i="306"/>
  <c r="O144" i="306"/>
  <c r="M144" i="306"/>
  <c r="AB144" i="306" s="1"/>
  <c r="K144" i="306"/>
  <c r="G144" i="306"/>
  <c r="AB143" i="306"/>
  <c r="AA143" i="306"/>
  <c r="O143" i="306"/>
  <c r="N143" i="306"/>
  <c r="Q143" i="306" s="1"/>
  <c r="M143" i="306"/>
  <c r="K143" i="306"/>
  <c r="G143" i="306"/>
  <c r="O142" i="306"/>
  <c r="M142" i="306"/>
  <c r="K142" i="306"/>
  <c r="G142" i="306"/>
  <c r="AB141" i="306"/>
  <c r="O141" i="306"/>
  <c r="M141" i="306"/>
  <c r="K141" i="306"/>
  <c r="G141" i="306"/>
  <c r="T140" i="306"/>
  <c r="S140" i="306"/>
  <c r="L140" i="306"/>
  <c r="J140" i="306"/>
  <c r="I140" i="306"/>
  <c r="O140" i="306" s="1"/>
  <c r="AA127" i="306"/>
  <c r="O127" i="306"/>
  <c r="M127" i="306"/>
  <c r="K127" i="306"/>
  <c r="G127" i="306"/>
  <c r="AB126" i="306"/>
  <c r="O126" i="306"/>
  <c r="M126" i="306"/>
  <c r="K126" i="306"/>
  <c r="G126" i="306"/>
  <c r="AB125" i="306"/>
  <c r="AA125" i="306"/>
  <c r="O125" i="306"/>
  <c r="N125" i="306"/>
  <c r="Q125" i="306" s="1"/>
  <c r="M125" i="306"/>
  <c r="K125" i="306"/>
  <c r="G125" i="306"/>
  <c r="O124" i="306"/>
  <c r="M124" i="306"/>
  <c r="K124" i="306"/>
  <c r="G124" i="306"/>
  <c r="T123" i="306"/>
  <c r="S123" i="306"/>
  <c r="L123" i="306"/>
  <c r="O123" i="306" s="1"/>
  <c r="J123" i="306"/>
  <c r="K123" i="306" s="1"/>
  <c r="I123" i="306"/>
  <c r="AB109" i="306"/>
  <c r="O109" i="306"/>
  <c r="M109" i="306"/>
  <c r="K109" i="306"/>
  <c r="G109" i="306"/>
  <c r="AA108" i="306"/>
  <c r="O108" i="306"/>
  <c r="M108" i="306"/>
  <c r="K108" i="306"/>
  <c r="G108" i="306"/>
  <c r="AA107" i="306"/>
  <c r="Q107" i="306"/>
  <c r="O107" i="306"/>
  <c r="M107" i="306"/>
  <c r="N107" i="306" s="1"/>
  <c r="P107" i="306" s="1"/>
  <c r="K107" i="306"/>
  <c r="G107" i="306"/>
  <c r="T106" i="306"/>
  <c r="S106" i="306"/>
  <c r="L106" i="306"/>
  <c r="O106" i="306" s="1"/>
  <c r="K106" i="306"/>
  <c r="J106" i="306"/>
  <c r="I106" i="306"/>
  <c r="AB92" i="306"/>
  <c r="O92" i="306"/>
  <c r="M92" i="306"/>
  <c r="K92" i="306"/>
  <c r="G92" i="306"/>
  <c r="AB91" i="306"/>
  <c r="AA91" i="306"/>
  <c r="O91" i="306"/>
  <c r="N91" i="306"/>
  <c r="Q91" i="306" s="1"/>
  <c r="M91" i="306"/>
  <c r="K91" i="306"/>
  <c r="G91" i="306"/>
  <c r="O90" i="306"/>
  <c r="M90" i="306"/>
  <c r="K90" i="306"/>
  <c r="G90" i="306"/>
  <c r="T89" i="306"/>
  <c r="S89" i="306"/>
  <c r="L89" i="306"/>
  <c r="O89" i="306" s="1"/>
  <c r="J89" i="306"/>
  <c r="K89" i="306" s="1"/>
  <c r="I89" i="306"/>
  <c r="O73" i="306"/>
  <c r="M73" i="306"/>
  <c r="K73" i="306"/>
  <c r="G73" i="306"/>
  <c r="T72" i="306"/>
  <c r="S72" i="306"/>
  <c r="L72" i="306"/>
  <c r="O72" i="306" s="1"/>
  <c r="J72" i="306"/>
  <c r="K72" i="306" s="1"/>
  <c r="I72" i="306"/>
  <c r="O56" i="306"/>
  <c r="M56" i="306"/>
  <c r="K56" i="306"/>
  <c r="G56" i="306"/>
  <c r="T55" i="306"/>
  <c r="S55" i="306"/>
  <c r="L55" i="306"/>
  <c r="O55" i="306" s="1"/>
  <c r="J55" i="306"/>
  <c r="K55" i="306" s="1"/>
  <c r="I55" i="306"/>
  <c r="AB41" i="306"/>
  <c r="O41" i="306"/>
  <c r="M41" i="306"/>
  <c r="K41" i="306"/>
  <c r="G41" i="306"/>
  <c r="AA40" i="306"/>
  <c r="O40" i="306"/>
  <c r="M40" i="306"/>
  <c r="K40" i="306"/>
  <c r="G40" i="306"/>
  <c r="AA39" i="306"/>
  <c r="Q39" i="306"/>
  <c r="O39" i="306"/>
  <c r="M39" i="306"/>
  <c r="N39" i="306" s="1"/>
  <c r="P39" i="306" s="1"/>
  <c r="K39" i="306"/>
  <c r="G39" i="306"/>
  <c r="AA38" i="306"/>
  <c r="T38" i="306"/>
  <c r="S38" i="306"/>
  <c r="L38" i="306"/>
  <c r="O38" i="306" s="1"/>
  <c r="K38" i="306"/>
  <c r="J38" i="306"/>
  <c r="I38" i="306"/>
  <c r="AC22" i="306"/>
  <c r="AA22" i="306"/>
  <c r="O22" i="306"/>
  <c r="M22" i="306"/>
  <c r="M38" i="306" s="1"/>
  <c r="AB38" i="306" s="1"/>
  <c r="K22" i="306"/>
  <c r="G22" i="306"/>
  <c r="T21" i="306"/>
  <c r="S21" i="306"/>
  <c r="L21" i="306"/>
  <c r="O21" i="306" s="1"/>
  <c r="K21" i="306"/>
  <c r="J21" i="306"/>
  <c r="I21" i="306"/>
  <c r="AB12" i="306"/>
  <c r="AA12" i="306"/>
  <c r="AB11" i="306"/>
  <c r="AA11" i="306"/>
  <c r="AB10" i="306"/>
  <c r="AA10" i="306"/>
  <c r="AB9" i="306"/>
  <c r="AA9" i="306"/>
  <c r="AB8" i="306"/>
  <c r="AA8" i="306"/>
  <c r="O7" i="306"/>
  <c r="M7" i="306"/>
  <c r="K7" i="306"/>
  <c r="G7" i="306"/>
  <c r="AA6" i="306"/>
  <c r="O6" i="306"/>
  <c r="N6" i="306"/>
  <c r="P6" i="306" s="1"/>
  <c r="M6" i="306"/>
  <c r="AB6" i="306" s="1"/>
  <c r="K6" i="306"/>
  <c r="G6" i="306"/>
  <c r="O5" i="306"/>
  <c r="M5" i="306"/>
  <c r="K5" i="306"/>
  <c r="G5" i="306"/>
  <c r="H2" i="306"/>
  <c r="D1" i="306"/>
  <c r="F3" i="305" s="1"/>
  <c r="X29" i="305"/>
  <c r="W29" i="305"/>
  <c r="V29" i="305"/>
  <c r="T29" i="305"/>
  <c r="S29" i="305"/>
  <c r="R29" i="305"/>
  <c r="O29" i="305"/>
  <c r="N29" i="305"/>
  <c r="M29" i="305"/>
  <c r="K29" i="305"/>
  <c r="J29" i="305"/>
  <c r="H29" i="305"/>
  <c r="K8" i="305" s="1"/>
  <c r="G29" i="305"/>
  <c r="D29" i="305"/>
  <c r="M15" i="305"/>
  <c r="L15" i="305"/>
  <c r="I8" i="305" s="1"/>
  <c r="K15" i="305"/>
  <c r="I15" i="305"/>
  <c r="H15" i="305"/>
  <c r="G15" i="305"/>
  <c r="F15" i="305"/>
  <c r="E15" i="305"/>
  <c r="D15" i="305"/>
  <c r="M8" i="305"/>
  <c r="F8" i="305"/>
  <c r="M7" i="305"/>
  <c r="K7" i="305"/>
  <c r="I7" i="305"/>
  <c r="G7" i="305"/>
  <c r="F7" i="305"/>
  <c r="E7" i="305"/>
  <c r="M6" i="305"/>
  <c r="K6" i="305"/>
  <c r="I6" i="305"/>
  <c r="G6" i="305"/>
  <c r="F6" i="305"/>
  <c r="E6" i="305"/>
  <c r="Q42" i="307" l="1"/>
  <c r="P42" i="307"/>
  <c r="P125" i="306"/>
  <c r="N176" i="306"/>
  <c r="AB176" i="306"/>
  <c r="N72" i="307"/>
  <c r="AB72" i="307"/>
  <c r="AC56" i="307" s="1"/>
  <c r="AA72" i="307"/>
  <c r="H1" i="306"/>
  <c r="AA41" i="306"/>
  <c r="N41" i="306"/>
  <c r="AA109" i="306"/>
  <c r="N109" i="306"/>
  <c r="N227" i="306"/>
  <c r="AB227" i="306"/>
  <c r="AA227" i="306"/>
  <c r="Q62" i="307"/>
  <c r="P62" i="307"/>
  <c r="Q76" i="307"/>
  <c r="P76" i="307"/>
  <c r="Q95" i="307"/>
  <c r="P95" i="307"/>
  <c r="M157" i="306"/>
  <c r="M208" i="306"/>
  <c r="AA193" i="306"/>
  <c r="N193" i="306"/>
  <c r="Q58" i="307"/>
  <c r="P58" i="307"/>
  <c r="N89" i="307"/>
  <c r="AB89" i="307"/>
  <c r="AC73" i="307" s="1"/>
  <c r="AA89" i="307"/>
  <c r="Q91" i="307"/>
  <c r="P91" i="307"/>
  <c r="AB157" i="307"/>
  <c r="AC141" i="307" s="1"/>
  <c r="AA157" i="307"/>
  <c r="N157" i="307"/>
  <c r="AA144" i="306"/>
  <c r="N144" i="306"/>
  <c r="G8" i="305"/>
  <c r="E8" i="305"/>
  <c r="N7" i="307"/>
  <c r="AB7" i="307"/>
  <c r="AA7" i="307"/>
  <c r="F1" i="306"/>
  <c r="Q6" i="306"/>
  <c r="P91" i="306"/>
  <c r="Q81" i="307"/>
  <c r="P81" i="307"/>
  <c r="Q126" i="307"/>
  <c r="P126" i="307"/>
  <c r="P141" i="307"/>
  <c r="Q141" i="307"/>
  <c r="N38" i="306"/>
  <c r="AB73" i="306"/>
  <c r="AA73" i="306"/>
  <c r="M89" i="306"/>
  <c r="N73" i="306"/>
  <c r="AA126" i="306"/>
  <c r="N126" i="306"/>
  <c r="K140" i="306"/>
  <c r="P143" i="306"/>
  <c r="P175" i="306"/>
  <c r="M225" i="306"/>
  <c r="AB209" i="306"/>
  <c r="AA209" i="306"/>
  <c r="N209" i="306"/>
  <c r="AA228" i="306"/>
  <c r="N228" i="306"/>
  <c r="AB228" i="306"/>
  <c r="N24" i="307"/>
  <c r="AB24" i="307"/>
  <c r="AA24" i="307"/>
  <c r="Q41" i="307"/>
  <c r="P41" i="307"/>
  <c r="N231" i="306"/>
  <c r="AB231" i="306"/>
  <c r="AA231" i="306"/>
  <c r="AB56" i="306"/>
  <c r="AA56" i="306"/>
  <c r="M72" i="306"/>
  <c r="N56" i="306"/>
  <c r="AB124" i="306"/>
  <c r="AA124" i="306"/>
  <c r="M140" i="306"/>
  <c r="N124" i="306"/>
  <c r="AA195" i="306"/>
  <c r="N195" i="306"/>
  <c r="M21" i="306"/>
  <c r="N5" i="306"/>
  <c r="AB5" i="306"/>
  <c r="AA177" i="306"/>
  <c r="N177" i="306"/>
  <c r="AB193" i="306"/>
  <c r="AB195" i="306"/>
  <c r="Q63" i="307"/>
  <c r="P63" i="307"/>
  <c r="Q77" i="307"/>
  <c r="P77" i="307"/>
  <c r="Q108" i="307"/>
  <c r="P108" i="307"/>
  <c r="M106" i="306"/>
  <c r="AB90" i="306"/>
  <c r="AA90" i="306"/>
  <c r="N90" i="306"/>
  <c r="N108" i="306"/>
  <c r="AB108" i="306"/>
  <c r="AA8" i="307"/>
  <c r="N8" i="307"/>
  <c r="AB8" i="307"/>
  <c r="AB7" i="306"/>
  <c r="AA7" i="306"/>
  <c r="N7" i="306"/>
  <c r="AA142" i="306"/>
  <c r="N142" i="306"/>
  <c r="P192" i="306"/>
  <c r="Q59" i="307"/>
  <c r="P59" i="307"/>
  <c r="Q94" i="307"/>
  <c r="P94" i="307"/>
  <c r="N40" i="306"/>
  <c r="AB40" i="306"/>
  <c r="Q226" i="306"/>
  <c r="P226" i="306"/>
  <c r="AA5" i="306"/>
  <c r="AA92" i="306"/>
  <c r="N92" i="306"/>
  <c r="AB177" i="306"/>
  <c r="M191" i="306"/>
  <c r="N194" i="306"/>
  <c r="AB194" i="306"/>
  <c r="AA25" i="307"/>
  <c r="N25" i="307"/>
  <c r="AB25" i="307"/>
  <c r="Q73" i="307"/>
  <c r="Q84" i="307"/>
  <c r="P84" i="307"/>
  <c r="P90" i="307"/>
  <c r="Q90" i="307"/>
  <c r="N140" i="307"/>
  <c r="AB140" i="307"/>
  <c r="AC124" i="307" s="1"/>
  <c r="AA140" i="307"/>
  <c r="Q142" i="307"/>
  <c r="P142" i="307"/>
  <c r="N127" i="306"/>
  <c r="AB127" i="306"/>
  <c r="AB142" i="306"/>
  <c r="P174" i="306"/>
  <c r="Q210" i="306"/>
  <c r="Q80" i="307"/>
  <c r="P80" i="307"/>
  <c r="Q109" i="307"/>
  <c r="P109" i="307"/>
  <c r="M106" i="307"/>
  <c r="AA141" i="306"/>
  <c r="N211" i="306"/>
  <c r="N230" i="306"/>
  <c r="N6" i="307"/>
  <c r="N23" i="307"/>
  <c r="AB42" i="307"/>
  <c r="AB59" i="307"/>
  <c r="AB63" i="307"/>
  <c r="AB77" i="307"/>
  <c r="AB81" i="307"/>
  <c r="AB91" i="307"/>
  <c r="AB95" i="307"/>
  <c r="AB109" i="307"/>
  <c r="AB142" i="307"/>
  <c r="M21" i="307"/>
  <c r="P107" i="307"/>
  <c r="M38" i="307"/>
  <c r="N39" i="307"/>
  <c r="AA41" i="307"/>
  <c r="M55" i="307"/>
  <c r="N56" i="307"/>
  <c r="AA58" i="307"/>
  <c r="AA62" i="307"/>
  <c r="AA76" i="307"/>
  <c r="AA80" i="307"/>
  <c r="AA84" i="307"/>
  <c r="AA94" i="307"/>
  <c r="AA108" i="307"/>
  <c r="M123" i="307"/>
  <c r="N124" i="307"/>
  <c r="AA126" i="307"/>
  <c r="P5" i="307"/>
  <c r="P22" i="307"/>
  <c r="P40" i="307"/>
  <c r="P57" i="307"/>
  <c r="P61" i="307"/>
  <c r="P75" i="307"/>
  <c r="P79" i="307"/>
  <c r="P83" i="307"/>
  <c r="P93" i="307"/>
  <c r="P97" i="307"/>
  <c r="P125" i="307"/>
  <c r="AB22" i="306"/>
  <c r="AB39" i="306"/>
  <c r="M55" i="306"/>
  <c r="AB107" i="306"/>
  <c r="M123" i="306"/>
  <c r="AB158" i="306"/>
  <c r="AB175" i="306"/>
  <c r="AB226" i="306"/>
  <c r="O38" i="307"/>
  <c r="N43" i="307"/>
  <c r="N60" i="307"/>
  <c r="N74" i="307"/>
  <c r="N78" i="307"/>
  <c r="N82" i="307"/>
  <c r="N92" i="307"/>
  <c r="N96" i="307"/>
  <c r="N110" i="307"/>
  <c r="N143" i="307"/>
  <c r="N141" i="306"/>
  <c r="M242" i="306"/>
  <c r="N22" i="306"/>
  <c r="N158" i="306"/>
  <c r="Q127" i="306" l="1"/>
  <c r="P127" i="306"/>
  <c r="Q25" i="307"/>
  <c r="P25" i="307"/>
  <c r="Q40" i="306"/>
  <c r="P40" i="306"/>
  <c r="Q8" i="307"/>
  <c r="P8" i="307"/>
  <c r="AA140" i="306"/>
  <c r="AB140" i="306"/>
  <c r="AC124" i="306" s="1"/>
  <c r="N140" i="306"/>
  <c r="Q157" i="307"/>
  <c r="R141" i="307" s="1"/>
  <c r="P157" i="307"/>
  <c r="AB208" i="306"/>
  <c r="AC192" i="306" s="1"/>
  <c r="AA208" i="306"/>
  <c r="N208" i="306"/>
  <c r="AB242" i="306"/>
  <c r="AC226" i="306" s="1"/>
  <c r="AA242" i="306"/>
  <c r="N242" i="306"/>
  <c r="P211" i="306"/>
  <c r="Q211" i="306"/>
  <c r="P126" i="306"/>
  <c r="Q126" i="306"/>
  <c r="AB157" i="306"/>
  <c r="AC141" i="306" s="1"/>
  <c r="AA157" i="306"/>
  <c r="N157" i="306"/>
  <c r="Q41" i="306"/>
  <c r="P41" i="306"/>
  <c r="AB106" i="307"/>
  <c r="AC90" i="307" s="1"/>
  <c r="AA106" i="307"/>
  <c r="N106" i="307"/>
  <c r="Q194" i="306"/>
  <c r="P194" i="306"/>
  <c r="Q108" i="306"/>
  <c r="P108" i="306"/>
  <c r="Q56" i="306"/>
  <c r="P56" i="306"/>
  <c r="Q73" i="306"/>
  <c r="P73" i="306"/>
  <c r="Q110" i="307"/>
  <c r="P110" i="307"/>
  <c r="AB123" i="306"/>
  <c r="AC107" i="306" s="1"/>
  <c r="N123" i="306"/>
  <c r="AA123" i="306"/>
  <c r="AB191" i="306"/>
  <c r="AC175" i="306" s="1"/>
  <c r="N191" i="306"/>
  <c r="AA191" i="306"/>
  <c r="Q90" i="306"/>
  <c r="P90" i="306"/>
  <c r="Q177" i="306"/>
  <c r="P177" i="306"/>
  <c r="AB72" i="306"/>
  <c r="AC56" i="306" s="1"/>
  <c r="N72" i="306"/>
  <c r="AA72" i="306"/>
  <c r="Q228" i="306"/>
  <c r="P228" i="306"/>
  <c r="AB89" i="306"/>
  <c r="AC73" i="306" s="1"/>
  <c r="AA89" i="306"/>
  <c r="N89" i="306"/>
  <c r="I3" i="305"/>
  <c r="F2" i="306"/>
  <c r="P22" i="306"/>
  <c r="Q22" i="306"/>
  <c r="Q96" i="307"/>
  <c r="P96" i="307"/>
  <c r="Q140" i="307"/>
  <c r="R124" i="307" s="1"/>
  <c r="P140" i="307"/>
  <c r="AB21" i="307"/>
  <c r="AC5" i="307" s="1"/>
  <c r="N21" i="307"/>
  <c r="AA21" i="307"/>
  <c r="Q92" i="307"/>
  <c r="P92" i="307"/>
  <c r="AB55" i="306"/>
  <c r="AC39" i="306" s="1"/>
  <c r="N55" i="306"/>
  <c r="AA55" i="306"/>
  <c r="P56" i="307"/>
  <c r="Q56" i="307"/>
  <c r="P92" i="306"/>
  <c r="Q92" i="306"/>
  <c r="Q142" i="306"/>
  <c r="P142" i="306"/>
  <c r="Q209" i="306"/>
  <c r="P209" i="306"/>
  <c r="Q72" i="307"/>
  <c r="R56" i="307" s="1"/>
  <c r="P72" i="307"/>
  <c r="Q82" i="307"/>
  <c r="P82" i="307"/>
  <c r="AB55" i="307"/>
  <c r="AC39" i="307" s="1"/>
  <c r="AA55" i="307"/>
  <c r="N55" i="307"/>
  <c r="AB106" i="306"/>
  <c r="AC90" i="306" s="1"/>
  <c r="AA106" i="306"/>
  <c r="N106" i="306"/>
  <c r="Q5" i="306"/>
  <c r="P5" i="306"/>
  <c r="Q38" i="306"/>
  <c r="R22" i="306" s="1"/>
  <c r="P38" i="306"/>
  <c r="Q7" i="307"/>
  <c r="P7" i="307"/>
  <c r="Q89" i="307"/>
  <c r="R73" i="307" s="1"/>
  <c r="P89" i="307"/>
  <c r="Q143" i="307"/>
  <c r="P143" i="307"/>
  <c r="Q78" i="307"/>
  <c r="P78" i="307"/>
  <c r="P7" i="306"/>
  <c r="Q7" i="306"/>
  <c r="AB21" i="306"/>
  <c r="AC5" i="306" s="1"/>
  <c r="AA21" i="306"/>
  <c r="N21" i="306"/>
  <c r="Q176" i="306"/>
  <c r="P176" i="306"/>
  <c r="Q24" i="307"/>
  <c r="P24" i="307"/>
  <c r="Q74" i="307"/>
  <c r="P74" i="307"/>
  <c r="P124" i="307"/>
  <c r="Q124" i="307"/>
  <c r="P39" i="307"/>
  <c r="Q39" i="307"/>
  <c r="Q195" i="306"/>
  <c r="P195" i="306"/>
  <c r="Q231" i="306"/>
  <c r="P231" i="306"/>
  <c r="AB225" i="306"/>
  <c r="AC209" i="306" s="1"/>
  <c r="N225" i="306"/>
  <c r="AA225" i="306"/>
  <c r="Q60" i="307"/>
  <c r="P60" i="307"/>
  <c r="AB123" i="307"/>
  <c r="AC107" i="307" s="1"/>
  <c r="AA123" i="307"/>
  <c r="N123" i="307"/>
  <c r="AB38" i="307"/>
  <c r="AC22" i="307" s="1"/>
  <c r="AA38" i="307"/>
  <c r="N38" i="307"/>
  <c r="Q23" i="307"/>
  <c r="P23" i="307"/>
  <c r="P144" i="306"/>
  <c r="Q144" i="306"/>
  <c r="P193" i="306"/>
  <c r="Q193" i="306"/>
  <c r="Q227" i="306"/>
  <c r="P227" i="306"/>
  <c r="Q230" i="306"/>
  <c r="P230" i="306"/>
  <c r="Q141" i="306"/>
  <c r="P141" i="306"/>
  <c r="P158" i="306"/>
  <c r="Q158" i="306"/>
  <c r="Q43" i="307"/>
  <c r="P43" i="307"/>
  <c r="Q6" i="307"/>
  <c r="P6" i="307"/>
  <c r="Q124" i="306"/>
  <c r="P124" i="306"/>
  <c r="Q109" i="306"/>
  <c r="P109" i="306"/>
  <c r="Q123" i="307" l="1"/>
  <c r="R107" i="307" s="1"/>
  <c r="P123" i="307"/>
  <c r="P89" i="306"/>
  <c r="Q89" i="306"/>
  <c r="R73" i="306" s="1"/>
  <c r="P140" i="306"/>
  <c r="Q140" i="306"/>
  <c r="R124" i="306" s="1"/>
  <c r="P191" i="306"/>
  <c r="Q191" i="306"/>
  <c r="R175" i="306" s="1"/>
  <c r="Q106" i="306"/>
  <c r="R90" i="306" s="1"/>
  <c r="P106" i="306"/>
  <c r="D2" i="307"/>
  <c r="P21" i="307"/>
  <c r="Q21" i="307"/>
  <c r="R5" i="307" s="1"/>
  <c r="P123" i="306"/>
  <c r="Q123" i="306"/>
  <c r="R107" i="306" s="1"/>
  <c r="Q106" i="307"/>
  <c r="R90" i="307" s="1"/>
  <c r="P106" i="307"/>
  <c r="P242" i="306"/>
  <c r="Q242" i="306"/>
  <c r="R226" i="306" s="1"/>
  <c r="Q225" i="306"/>
  <c r="R209" i="306" s="1"/>
  <c r="P225" i="306"/>
  <c r="Q55" i="307"/>
  <c r="R39" i="307" s="1"/>
  <c r="P55" i="307"/>
  <c r="P72" i="306"/>
  <c r="Q72" i="306"/>
  <c r="R56" i="306" s="1"/>
  <c r="P208" i="306"/>
  <c r="Q208" i="306"/>
  <c r="R192" i="306" s="1"/>
  <c r="Q38" i="307"/>
  <c r="R22" i="307" s="1"/>
  <c r="P38" i="307"/>
  <c r="Q21" i="306"/>
  <c r="R5" i="306" s="1"/>
  <c r="D2" i="306"/>
  <c r="P21" i="306"/>
  <c r="P55" i="306"/>
  <c r="Q55" i="306"/>
  <c r="R39" i="306" s="1"/>
  <c r="Q157" i="306"/>
  <c r="R141" i="306" s="1"/>
  <c r="P157" i="306"/>
  <c r="T157" i="304" l="1"/>
  <c r="S157" i="304"/>
  <c r="M157" i="304"/>
  <c r="AB157" i="304" s="1"/>
  <c r="AC141" i="304" s="1"/>
  <c r="L157" i="304"/>
  <c r="O157" i="304" s="1"/>
  <c r="J157" i="304"/>
  <c r="K157" i="304" s="1"/>
  <c r="I157" i="304"/>
  <c r="O143" i="304"/>
  <c r="M143" i="304"/>
  <c r="AB143" i="304" s="1"/>
  <c r="K143" i="304"/>
  <c r="G143" i="304"/>
  <c r="AB142" i="304"/>
  <c r="AA142" i="304"/>
  <c r="O142" i="304"/>
  <c r="M142" i="304"/>
  <c r="N142" i="304" s="1"/>
  <c r="K142" i="304"/>
  <c r="G142" i="304"/>
  <c r="AB141" i="304"/>
  <c r="AA141" i="304"/>
  <c r="Q141" i="304"/>
  <c r="O141" i="304"/>
  <c r="N141" i="304"/>
  <c r="P141" i="304" s="1"/>
  <c r="M141" i="304"/>
  <c r="K141" i="304"/>
  <c r="G141" i="304"/>
  <c r="T140" i="304"/>
  <c r="S140" i="304"/>
  <c r="O140" i="304"/>
  <c r="L140" i="304"/>
  <c r="J140" i="304"/>
  <c r="K140" i="304" s="1"/>
  <c r="I140" i="304"/>
  <c r="AA126" i="304"/>
  <c r="O126" i="304"/>
  <c r="M126" i="304"/>
  <c r="N126" i="304" s="1"/>
  <c r="K126" i="304"/>
  <c r="G126" i="304"/>
  <c r="O125" i="304"/>
  <c r="M125" i="304"/>
  <c r="M140" i="304" s="1"/>
  <c r="K125" i="304"/>
  <c r="G125" i="304"/>
  <c r="AB124" i="304"/>
  <c r="O124" i="304"/>
  <c r="N124" i="304"/>
  <c r="Q124" i="304" s="1"/>
  <c r="M124" i="304"/>
  <c r="AA124" i="304" s="1"/>
  <c r="K124" i="304"/>
  <c r="G124" i="304"/>
  <c r="T123" i="304"/>
  <c r="S123" i="304"/>
  <c r="M123" i="304"/>
  <c r="AB123" i="304" s="1"/>
  <c r="AC107" i="304" s="1"/>
  <c r="L123" i="304"/>
  <c r="O123" i="304" s="1"/>
  <c r="J123" i="304"/>
  <c r="K123" i="304" s="1"/>
  <c r="I123" i="304"/>
  <c r="AB109" i="304"/>
  <c r="AA109" i="304"/>
  <c r="O109" i="304"/>
  <c r="M109" i="304"/>
  <c r="N109" i="304" s="1"/>
  <c r="K109" i="304"/>
  <c r="G109" i="304"/>
  <c r="AB108" i="304"/>
  <c r="AA108" i="304"/>
  <c r="Q108" i="304"/>
  <c r="P108" i="304"/>
  <c r="O108" i="304"/>
  <c r="N108" i="304"/>
  <c r="M108" i="304"/>
  <c r="K108" i="304"/>
  <c r="G108" i="304"/>
  <c r="AB107" i="304"/>
  <c r="AA107" i="304"/>
  <c r="Q107" i="304"/>
  <c r="O107" i="304"/>
  <c r="N107" i="304"/>
  <c r="P107" i="304" s="1"/>
  <c r="M107" i="304"/>
  <c r="K107" i="304"/>
  <c r="G107" i="304"/>
  <c r="T106" i="304"/>
  <c r="S106" i="304"/>
  <c r="O106" i="304"/>
  <c r="L106" i="304"/>
  <c r="J106" i="304"/>
  <c r="K106" i="304" s="1"/>
  <c r="I106" i="304"/>
  <c r="AA93" i="304"/>
  <c r="O93" i="304"/>
  <c r="M93" i="304"/>
  <c r="N93" i="304" s="1"/>
  <c r="K93" i="304"/>
  <c r="G93" i="304"/>
  <c r="O92" i="304"/>
  <c r="M92" i="304"/>
  <c r="M106" i="304" s="1"/>
  <c r="K92" i="304"/>
  <c r="G92" i="304"/>
  <c r="AB91" i="304"/>
  <c r="AA91" i="304"/>
  <c r="O91" i="304"/>
  <c r="M91" i="304"/>
  <c r="N91" i="304" s="1"/>
  <c r="K91" i="304"/>
  <c r="G91" i="304"/>
  <c r="AB90" i="304"/>
  <c r="AA90" i="304"/>
  <c r="O90" i="304"/>
  <c r="M90" i="304"/>
  <c r="N90" i="304" s="1"/>
  <c r="K90" i="304"/>
  <c r="G90" i="304"/>
  <c r="T89" i="304"/>
  <c r="S89" i="304"/>
  <c r="L89" i="304"/>
  <c r="O89" i="304" s="1"/>
  <c r="J89" i="304"/>
  <c r="K89" i="304" s="1"/>
  <c r="I89" i="304"/>
  <c r="AB82" i="304"/>
  <c r="AA82" i="304"/>
  <c r="P82" i="304"/>
  <c r="O82" i="304"/>
  <c r="N82" i="304"/>
  <c r="M82" i="304"/>
  <c r="K82" i="304"/>
  <c r="Q82" i="304" s="1"/>
  <c r="G82" i="304"/>
  <c r="AA81" i="304"/>
  <c r="O81" i="304"/>
  <c r="M81" i="304"/>
  <c r="N81" i="304" s="1"/>
  <c r="K81" i="304"/>
  <c r="G81" i="304"/>
  <c r="O80" i="304"/>
  <c r="M80" i="304"/>
  <c r="AB80" i="304" s="1"/>
  <c r="K80" i="304"/>
  <c r="G80" i="304"/>
  <c r="AB79" i="304"/>
  <c r="AA79" i="304"/>
  <c r="O79" i="304"/>
  <c r="M79" i="304"/>
  <c r="N79" i="304" s="1"/>
  <c r="K79" i="304"/>
  <c r="G79" i="304"/>
  <c r="AB78" i="304"/>
  <c r="AA78" i="304"/>
  <c r="P78" i="304"/>
  <c r="O78" i="304"/>
  <c r="N78" i="304"/>
  <c r="M78" i="304"/>
  <c r="K78" i="304"/>
  <c r="Q78" i="304" s="1"/>
  <c r="G78" i="304"/>
  <c r="AA77" i="304"/>
  <c r="O77" i="304"/>
  <c r="M77" i="304"/>
  <c r="N77" i="304" s="1"/>
  <c r="K77" i="304"/>
  <c r="G77" i="304"/>
  <c r="O76" i="304"/>
  <c r="M76" i="304"/>
  <c r="AB76" i="304" s="1"/>
  <c r="K76" i="304"/>
  <c r="G76" i="304"/>
  <c r="AB75" i="304"/>
  <c r="AA75" i="304"/>
  <c r="O75" i="304"/>
  <c r="M75" i="304"/>
  <c r="N75" i="304" s="1"/>
  <c r="K75" i="304"/>
  <c r="G75" i="304"/>
  <c r="AB74" i="304"/>
  <c r="AA74" i="304"/>
  <c r="P74" i="304"/>
  <c r="O74" i="304"/>
  <c r="N74" i="304"/>
  <c r="Q74" i="304" s="1"/>
  <c r="M74" i="304"/>
  <c r="K74" i="304"/>
  <c r="G74" i="304"/>
  <c r="AB73" i="304"/>
  <c r="AA73" i="304"/>
  <c r="Q73" i="304"/>
  <c r="O73" i="304"/>
  <c r="N73" i="304"/>
  <c r="P73" i="304" s="1"/>
  <c r="M73" i="304"/>
  <c r="M89" i="304" s="1"/>
  <c r="K73" i="304"/>
  <c r="G73" i="304"/>
  <c r="T72" i="304"/>
  <c r="S72" i="304"/>
  <c r="L72" i="304"/>
  <c r="O72" i="304" s="1"/>
  <c r="J72" i="304"/>
  <c r="K72" i="304" s="1"/>
  <c r="I72" i="304"/>
  <c r="AA61" i="304"/>
  <c r="O61" i="304"/>
  <c r="M61" i="304"/>
  <c r="N61" i="304" s="1"/>
  <c r="K61" i="304"/>
  <c r="G61" i="304"/>
  <c r="O60" i="304"/>
  <c r="M60" i="304"/>
  <c r="AB60" i="304" s="1"/>
  <c r="K60" i="304"/>
  <c r="G60" i="304"/>
  <c r="AB59" i="304"/>
  <c r="AA59" i="304"/>
  <c r="O59" i="304"/>
  <c r="M59" i="304"/>
  <c r="N59" i="304" s="1"/>
  <c r="K59" i="304"/>
  <c r="G59" i="304"/>
  <c r="AB58" i="304"/>
  <c r="AA58" i="304"/>
  <c r="P58" i="304"/>
  <c r="O58" i="304"/>
  <c r="N58" i="304"/>
  <c r="Q58" i="304" s="1"/>
  <c r="M58" i="304"/>
  <c r="K58" i="304"/>
  <c r="G58" i="304"/>
  <c r="AA57" i="304"/>
  <c r="O57" i="304"/>
  <c r="M57" i="304"/>
  <c r="N57" i="304" s="1"/>
  <c r="K57" i="304"/>
  <c r="G57" i="304"/>
  <c r="AB56" i="304"/>
  <c r="O56" i="304"/>
  <c r="N56" i="304"/>
  <c r="Q56" i="304" s="1"/>
  <c r="M56" i="304"/>
  <c r="AA56" i="304" s="1"/>
  <c r="K56" i="304"/>
  <c r="G56" i="304"/>
  <c r="T55" i="304"/>
  <c r="S55" i="304"/>
  <c r="M55" i="304"/>
  <c r="AB55" i="304" s="1"/>
  <c r="AC39" i="304" s="1"/>
  <c r="L55" i="304"/>
  <c r="O55" i="304" s="1"/>
  <c r="K55" i="304"/>
  <c r="J55" i="304"/>
  <c r="I55" i="304"/>
  <c r="O44" i="304"/>
  <c r="M44" i="304"/>
  <c r="AB44" i="304" s="1"/>
  <c r="K44" i="304"/>
  <c r="G44" i="304"/>
  <c r="AB43" i="304"/>
  <c r="AA43" i="304"/>
  <c r="O43" i="304"/>
  <c r="M43" i="304"/>
  <c r="N43" i="304" s="1"/>
  <c r="K43" i="304"/>
  <c r="G43" i="304"/>
  <c r="AB42" i="304"/>
  <c r="AA42" i="304"/>
  <c r="P42" i="304"/>
  <c r="O42" i="304"/>
  <c r="N42" i="304"/>
  <c r="Q42" i="304" s="1"/>
  <c r="M42" i="304"/>
  <c r="K42" i="304"/>
  <c r="G42" i="304"/>
  <c r="AA41" i="304"/>
  <c r="O41" i="304"/>
  <c r="M41" i="304"/>
  <c r="N41" i="304" s="1"/>
  <c r="K41" i="304"/>
  <c r="G41" i="304"/>
  <c r="O40" i="304"/>
  <c r="M40" i="304"/>
  <c r="AB40" i="304" s="1"/>
  <c r="K40" i="304"/>
  <c r="G40" i="304"/>
  <c r="AB39" i="304"/>
  <c r="O39" i="304"/>
  <c r="N39" i="304"/>
  <c r="Q39" i="304" s="1"/>
  <c r="M39" i="304"/>
  <c r="AA39" i="304" s="1"/>
  <c r="K39" i="304"/>
  <c r="G39" i="304"/>
  <c r="T38" i="304"/>
  <c r="S38" i="304"/>
  <c r="L38" i="304"/>
  <c r="O38" i="304" s="1"/>
  <c r="J38" i="304"/>
  <c r="K38" i="304" s="1"/>
  <c r="I38" i="304"/>
  <c r="AQ29" i="304"/>
  <c r="O26" i="304"/>
  <c r="M26" i="304"/>
  <c r="AB26" i="304" s="1"/>
  <c r="K26" i="304"/>
  <c r="G26" i="304"/>
  <c r="AB25" i="304"/>
  <c r="O25" i="304"/>
  <c r="M25" i="304"/>
  <c r="AA25" i="304" s="1"/>
  <c r="K25" i="304"/>
  <c r="G25" i="304"/>
  <c r="AB24" i="304"/>
  <c r="P24" i="304"/>
  <c r="O24" i="304"/>
  <c r="N24" i="304"/>
  <c r="Q24" i="304" s="1"/>
  <c r="M24" i="304"/>
  <c r="AA24" i="304" s="1"/>
  <c r="K24" i="304"/>
  <c r="G24" i="304"/>
  <c r="O23" i="304"/>
  <c r="M23" i="304"/>
  <c r="AB23" i="304" s="1"/>
  <c r="K23" i="304"/>
  <c r="G23" i="304"/>
  <c r="O22" i="304"/>
  <c r="M22" i="304"/>
  <c r="AB22" i="304" s="1"/>
  <c r="K22" i="304"/>
  <c r="G22" i="304"/>
  <c r="T21" i="304"/>
  <c r="S21" i="304"/>
  <c r="L21" i="304"/>
  <c r="O21" i="304" s="1"/>
  <c r="K21" i="304"/>
  <c r="J21" i="304"/>
  <c r="I21" i="304"/>
  <c r="O7" i="304"/>
  <c r="M7" i="304"/>
  <c r="AB7" i="304" s="1"/>
  <c r="K7" i="304"/>
  <c r="G7" i="304"/>
  <c r="AB6" i="304"/>
  <c r="AA6" i="304"/>
  <c r="O6" i="304"/>
  <c r="M6" i="304"/>
  <c r="N6" i="304" s="1"/>
  <c r="K6" i="304"/>
  <c r="G6" i="304"/>
  <c r="AB5" i="304"/>
  <c r="AA5" i="304"/>
  <c r="P5" i="304"/>
  <c r="O5" i="304"/>
  <c r="N5" i="304"/>
  <c r="Q5" i="304" s="1"/>
  <c r="M5" i="304"/>
  <c r="K5" i="304"/>
  <c r="G5" i="304"/>
  <c r="H2" i="304"/>
  <c r="H1" i="304"/>
  <c r="F1" i="304"/>
  <c r="F2" i="304" s="1"/>
  <c r="D1" i="304"/>
  <c r="T242" i="303"/>
  <c r="S242" i="303"/>
  <c r="L242" i="303"/>
  <c r="O242" i="303" s="1"/>
  <c r="K242" i="303"/>
  <c r="J242" i="303"/>
  <c r="I242" i="303"/>
  <c r="O231" i="303"/>
  <c r="M231" i="303"/>
  <c r="AB231" i="303" s="1"/>
  <c r="K231" i="303"/>
  <c r="G231" i="303"/>
  <c r="AB230" i="303"/>
  <c r="AA230" i="303"/>
  <c r="O230" i="303"/>
  <c r="M230" i="303"/>
  <c r="N230" i="303" s="1"/>
  <c r="K230" i="303"/>
  <c r="G230" i="303"/>
  <c r="AB229" i="303"/>
  <c r="AA229" i="303"/>
  <c r="P229" i="303"/>
  <c r="O229" i="303"/>
  <c r="N229" i="303"/>
  <c r="Q229" i="303" s="1"/>
  <c r="M229" i="303"/>
  <c r="K229" i="303"/>
  <c r="G229" i="303"/>
  <c r="O228" i="303"/>
  <c r="M228" i="303"/>
  <c r="AB228" i="303" s="1"/>
  <c r="K228" i="303"/>
  <c r="G228" i="303"/>
  <c r="O227" i="303"/>
  <c r="M227" i="303"/>
  <c r="AB227" i="303" s="1"/>
  <c r="K227" i="303"/>
  <c r="G227" i="303"/>
  <c r="AB226" i="303"/>
  <c r="AA226" i="303"/>
  <c r="O226" i="303"/>
  <c r="M226" i="303"/>
  <c r="N226" i="303" s="1"/>
  <c r="K226" i="303"/>
  <c r="G226" i="303"/>
  <c r="T225" i="303"/>
  <c r="S225" i="303"/>
  <c r="L225" i="303"/>
  <c r="O225" i="303" s="1"/>
  <c r="K225" i="303"/>
  <c r="J225" i="303"/>
  <c r="I225" i="303"/>
  <c r="AB211" i="303"/>
  <c r="AA211" i="303"/>
  <c r="O211" i="303"/>
  <c r="M211" i="303"/>
  <c r="N211" i="303" s="1"/>
  <c r="K211" i="303"/>
  <c r="G211" i="303"/>
  <c r="AB210" i="303"/>
  <c r="AA210" i="303"/>
  <c r="P210" i="303"/>
  <c r="O210" i="303"/>
  <c r="N210" i="303"/>
  <c r="Q210" i="303" s="1"/>
  <c r="M210" i="303"/>
  <c r="K210" i="303"/>
  <c r="G210" i="303"/>
  <c r="O209" i="303"/>
  <c r="M209" i="303"/>
  <c r="N209" i="303" s="1"/>
  <c r="K209" i="303"/>
  <c r="G209" i="303"/>
  <c r="T208" i="303"/>
  <c r="S208" i="303"/>
  <c r="L208" i="303"/>
  <c r="O208" i="303" s="1"/>
  <c r="K208" i="303"/>
  <c r="J208" i="303"/>
  <c r="I208" i="303"/>
  <c r="O195" i="303"/>
  <c r="M195" i="303"/>
  <c r="AB195" i="303" s="1"/>
  <c r="K195" i="303"/>
  <c r="G195" i="303"/>
  <c r="O194" i="303"/>
  <c r="M194" i="303"/>
  <c r="M208" i="303" s="1"/>
  <c r="K194" i="303"/>
  <c r="G194" i="303"/>
  <c r="AB193" i="303"/>
  <c r="AA193" i="303"/>
  <c r="Q193" i="303"/>
  <c r="P193" i="303"/>
  <c r="O193" i="303"/>
  <c r="N193" i="303"/>
  <c r="M193" i="303"/>
  <c r="K193" i="303"/>
  <c r="G193" i="303"/>
  <c r="AB192" i="303"/>
  <c r="AA192" i="303"/>
  <c r="Q192" i="303"/>
  <c r="P192" i="303"/>
  <c r="O192" i="303"/>
  <c r="N192" i="303"/>
  <c r="M192" i="303"/>
  <c r="K192" i="303"/>
  <c r="G192" i="303"/>
  <c r="T191" i="303"/>
  <c r="S191" i="303"/>
  <c r="O191" i="303"/>
  <c r="L191" i="303"/>
  <c r="J191" i="303"/>
  <c r="K191" i="303" s="1"/>
  <c r="I191" i="303"/>
  <c r="AB178" i="303"/>
  <c r="AA178" i="303"/>
  <c r="P178" i="303"/>
  <c r="O178" i="303"/>
  <c r="N178" i="303"/>
  <c r="Q178" i="303" s="1"/>
  <c r="M178" i="303"/>
  <c r="K178" i="303"/>
  <c r="G178" i="303"/>
  <c r="O177" i="303"/>
  <c r="M177" i="303"/>
  <c r="AB177" i="303" s="1"/>
  <c r="K177" i="303"/>
  <c r="G177" i="303"/>
  <c r="O176" i="303"/>
  <c r="M176" i="303"/>
  <c r="AB176" i="303" s="1"/>
  <c r="K176" i="303"/>
  <c r="G176" i="303"/>
  <c r="AB175" i="303"/>
  <c r="AA175" i="303"/>
  <c r="O175" i="303"/>
  <c r="M175" i="303"/>
  <c r="M191" i="303" s="1"/>
  <c r="K175" i="303"/>
  <c r="G175" i="303"/>
  <c r="T174" i="303"/>
  <c r="S174" i="303"/>
  <c r="L174" i="303"/>
  <c r="O174" i="303" s="1"/>
  <c r="K174" i="303"/>
  <c r="J174" i="303"/>
  <c r="I174" i="303"/>
  <c r="AB158" i="303"/>
  <c r="AA158" i="303"/>
  <c r="O158" i="303"/>
  <c r="M158" i="303"/>
  <c r="M174" i="303" s="1"/>
  <c r="K158" i="303"/>
  <c r="G158" i="303"/>
  <c r="T157" i="303"/>
  <c r="S157" i="303"/>
  <c r="L157" i="303"/>
  <c r="O157" i="303" s="1"/>
  <c r="K157" i="303"/>
  <c r="J157" i="303"/>
  <c r="I157" i="303"/>
  <c r="AB144" i="303"/>
  <c r="AA144" i="303"/>
  <c r="O144" i="303"/>
  <c r="M144" i="303"/>
  <c r="N144" i="303" s="1"/>
  <c r="K144" i="303"/>
  <c r="G144" i="303"/>
  <c r="AB143" i="303"/>
  <c r="AA143" i="303"/>
  <c r="P143" i="303"/>
  <c r="O143" i="303"/>
  <c r="N143" i="303"/>
  <c r="Q143" i="303" s="1"/>
  <c r="M143" i="303"/>
  <c r="K143" i="303"/>
  <c r="G143" i="303"/>
  <c r="O142" i="303"/>
  <c r="M142" i="303"/>
  <c r="AB142" i="303" s="1"/>
  <c r="K142" i="303"/>
  <c r="G142" i="303"/>
  <c r="O141" i="303"/>
  <c r="M141" i="303"/>
  <c r="AB141" i="303" s="1"/>
  <c r="K141" i="303"/>
  <c r="G141" i="303"/>
  <c r="T140" i="303"/>
  <c r="S140" i="303"/>
  <c r="L140" i="303"/>
  <c r="O140" i="303" s="1"/>
  <c r="K140" i="303"/>
  <c r="J140" i="303"/>
  <c r="I140" i="303"/>
  <c r="O127" i="303"/>
  <c r="M127" i="303"/>
  <c r="AB127" i="303" s="1"/>
  <c r="K127" i="303"/>
  <c r="G127" i="303"/>
  <c r="AB126" i="303"/>
  <c r="AA126" i="303"/>
  <c r="O126" i="303"/>
  <c r="M126" i="303"/>
  <c r="N126" i="303" s="1"/>
  <c r="K126" i="303"/>
  <c r="G126" i="303"/>
  <c r="AB125" i="303"/>
  <c r="AA125" i="303"/>
  <c r="P125" i="303"/>
  <c r="O125" i="303"/>
  <c r="N125" i="303"/>
  <c r="Q125" i="303" s="1"/>
  <c r="M125" i="303"/>
  <c r="K125" i="303"/>
  <c r="G125" i="303"/>
  <c r="O124" i="303"/>
  <c r="M124" i="303"/>
  <c r="N124" i="303" s="1"/>
  <c r="K124" i="303"/>
  <c r="G124" i="303"/>
  <c r="T123" i="303"/>
  <c r="S123" i="303"/>
  <c r="L123" i="303"/>
  <c r="O123" i="303" s="1"/>
  <c r="J123" i="303"/>
  <c r="K123" i="303" s="1"/>
  <c r="I123" i="303"/>
  <c r="O109" i="303"/>
  <c r="M109" i="303"/>
  <c r="AB109" i="303" s="1"/>
  <c r="K109" i="303"/>
  <c r="G109" i="303"/>
  <c r="O108" i="303"/>
  <c r="M108" i="303"/>
  <c r="M123" i="303" s="1"/>
  <c r="K108" i="303"/>
  <c r="G108" i="303"/>
  <c r="AB107" i="303"/>
  <c r="AA107" i="303"/>
  <c r="O107" i="303"/>
  <c r="N107" i="303"/>
  <c r="Q107" i="303" s="1"/>
  <c r="M107" i="303"/>
  <c r="K107" i="303"/>
  <c r="G107" i="303"/>
  <c r="T106" i="303"/>
  <c r="S106" i="303"/>
  <c r="L106" i="303"/>
  <c r="O106" i="303" s="1"/>
  <c r="K106" i="303"/>
  <c r="J106" i="303"/>
  <c r="I106" i="303"/>
  <c r="AB92" i="303"/>
  <c r="AA92" i="303"/>
  <c r="Q92" i="303"/>
  <c r="O92" i="303"/>
  <c r="N92" i="303"/>
  <c r="P92" i="303" s="1"/>
  <c r="M92" i="303"/>
  <c r="K92" i="303"/>
  <c r="G92" i="303"/>
  <c r="AB91" i="303"/>
  <c r="AA91" i="303"/>
  <c r="P91" i="303"/>
  <c r="O91" i="303"/>
  <c r="N91" i="303"/>
  <c r="Q91" i="303" s="1"/>
  <c r="M91" i="303"/>
  <c r="K91" i="303"/>
  <c r="G91" i="303"/>
  <c r="O90" i="303"/>
  <c r="M90" i="303"/>
  <c r="N90" i="303" s="1"/>
  <c r="K90" i="303"/>
  <c r="G90" i="303"/>
  <c r="T89" i="303"/>
  <c r="S89" i="303"/>
  <c r="L89" i="303"/>
  <c r="O89" i="303" s="1"/>
  <c r="J89" i="303"/>
  <c r="K89" i="303" s="1"/>
  <c r="I89" i="303"/>
  <c r="O73" i="303"/>
  <c r="M73" i="303"/>
  <c r="M89" i="303" s="1"/>
  <c r="K73" i="303"/>
  <c r="G73" i="303"/>
  <c r="T72" i="303"/>
  <c r="S72" i="303"/>
  <c r="L72" i="303"/>
  <c r="O72" i="303" s="1"/>
  <c r="J72" i="303"/>
  <c r="K72" i="303" s="1"/>
  <c r="I72" i="303"/>
  <c r="O56" i="303"/>
  <c r="M56" i="303"/>
  <c r="M72" i="303" s="1"/>
  <c r="K56" i="303"/>
  <c r="G56" i="303"/>
  <c r="T55" i="303"/>
  <c r="S55" i="303"/>
  <c r="L55" i="303"/>
  <c r="H1" i="303" s="1"/>
  <c r="J55" i="303"/>
  <c r="K55" i="303" s="1"/>
  <c r="I55" i="303"/>
  <c r="O41" i="303"/>
  <c r="M41" i="303"/>
  <c r="AB41" i="303" s="1"/>
  <c r="K41" i="303"/>
  <c r="G41" i="303"/>
  <c r="O40" i="303"/>
  <c r="M40" i="303"/>
  <c r="AB40" i="303" s="1"/>
  <c r="K40" i="303"/>
  <c r="G40" i="303"/>
  <c r="AB39" i="303"/>
  <c r="AA39" i="303"/>
  <c r="O39" i="303"/>
  <c r="N39" i="303"/>
  <c r="Q39" i="303" s="1"/>
  <c r="M39" i="303"/>
  <c r="M55" i="303" s="1"/>
  <c r="K39" i="303"/>
  <c r="G39" i="303"/>
  <c r="T38" i="303"/>
  <c r="S38" i="303"/>
  <c r="L38" i="303"/>
  <c r="O38" i="303" s="1"/>
  <c r="K38" i="303"/>
  <c r="J38" i="303"/>
  <c r="I38" i="303"/>
  <c r="AB22" i="303"/>
  <c r="AA22" i="303"/>
  <c r="O22" i="303"/>
  <c r="M22" i="303"/>
  <c r="M38" i="303" s="1"/>
  <c r="K22" i="303"/>
  <c r="G22" i="303"/>
  <c r="T21" i="303"/>
  <c r="S21" i="303"/>
  <c r="L21" i="303"/>
  <c r="O21" i="303" s="1"/>
  <c r="K21" i="303"/>
  <c r="J21" i="303"/>
  <c r="I21" i="303"/>
  <c r="AB7" i="303"/>
  <c r="AA7" i="303"/>
  <c r="O7" i="303"/>
  <c r="M7" i="303"/>
  <c r="N7" i="303" s="1"/>
  <c r="K7" i="303"/>
  <c r="G7" i="303"/>
  <c r="AB6" i="303"/>
  <c r="AA6" i="303"/>
  <c r="P6" i="303"/>
  <c r="O6" i="303"/>
  <c r="N6" i="303"/>
  <c r="Q6" i="303" s="1"/>
  <c r="M6" i="303"/>
  <c r="K6" i="303"/>
  <c r="G6" i="303"/>
  <c r="O5" i="303"/>
  <c r="M5" i="303"/>
  <c r="N5" i="303" s="1"/>
  <c r="K5" i="303"/>
  <c r="G5" i="303"/>
  <c r="H2" i="303"/>
  <c r="F1" i="303"/>
  <c r="I3" i="302" s="1"/>
  <c r="D1" i="303"/>
  <c r="X29" i="302"/>
  <c r="W29" i="302"/>
  <c r="V29" i="302"/>
  <c r="T29" i="302"/>
  <c r="M8" i="302" s="1"/>
  <c r="S29" i="302"/>
  <c r="P29" i="302"/>
  <c r="O29" i="302"/>
  <c r="N29" i="302"/>
  <c r="M29" i="302"/>
  <c r="K29" i="302"/>
  <c r="J29" i="302"/>
  <c r="H29" i="302"/>
  <c r="G29" i="302"/>
  <c r="D29" i="302"/>
  <c r="K8" i="302" s="1"/>
  <c r="N15" i="302"/>
  <c r="M15" i="302"/>
  <c r="K15" i="302"/>
  <c r="I15" i="302"/>
  <c r="H15" i="302"/>
  <c r="G15" i="302"/>
  <c r="F15" i="302"/>
  <c r="E15" i="302"/>
  <c r="D15" i="302"/>
  <c r="G8" i="302" s="1"/>
  <c r="I8" i="302"/>
  <c r="F8" i="302"/>
  <c r="M7" i="302"/>
  <c r="K7" i="302"/>
  <c r="I7" i="302"/>
  <c r="G7" i="302"/>
  <c r="F7" i="302"/>
  <c r="E7" i="302"/>
  <c r="M6" i="302"/>
  <c r="K6" i="302"/>
  <c r="I6" i="302"/>
  <c r="G6" i="302"/>
  <c r="F6" i="302"/>
  <c r="E6" i="302"/>
  <c r="F3" i="302"/>
  <c r="T157" i="301"/>
  <c r="S157" i="301"/>
  <c r="M157" i="301"/>
  <c r="AA157" i="301" s="1"/>
  <c r="L157" i="301"/>
  <c r="J157" i="301"/>
  <c r="AB157" i="301" s="1"/>
  <c r="AC141" i="301" s="1"/>
  <c r="I157" i="301"/>
  <c r="O157" i="301" s="1"/>
  <c r="AA143" i="301"/>
  <c r="O143" i="301"/>
  <c r="N143" i="301"/>
  <c r="Q143" i="301" s="1"/>
  <c r="M143" i="301"/>
  <c r="AB143" i="301" s="1"/>
  <c r="K143" i="301"/>
  <c r="G143" i="301"/>
  <c r="AB142" i="301"/>
  <c r="AA142" i="301"/>
  <c r="O142" i="301"/>
  <c r="M142" i="301"/>
  <c r="N142" i="301" s="1"/>
  <c r="K142" i="301"/>
  <c r="G142" i="301"/>
  <c r="AB141" i="301"/>
  <c r="AA141" i="301"/>
  <c r="Q141" i="301"/>
  <c r="P141" i="301"/>
  <c r="O141" i="301"/>
  <c r="N141" i="301"/>
  <c r="M141" i="301"/>
  <c r="K141" i="301"/>
  <c r="G141" i="301"/>
  <c r="AB140" i="301"/>
  <c r="AC124" i="301" s="1"/>
  <c r="T140" i="301"/>
  <c r="S140" i="301"/>
  <c r="M140" i="301"/>
  <c r="N140" i="301" s="1"/>
  <c r="L140" i="301"/>
  <c r="J140" i="301"/>
  <c r="K140" i="301" s="1"/>
  <c r="I140" i="301"/>
  <c r="O140" i="301" s="1"/>
  <c r="AA126" i="301"/>
  <c r="O126" i="301"/>
  <c r="N126" i="301"/>
  <c r="Q126" i="301" s="1"/>
  <c r="M126" i="301"/>
  <c r="AB126" i="301" s="1"/>
  <c r="K126" i="301"/>
  <c r="G126" i="301"/>
  <c r="AA125" i="301"/>
  <c r="O125" i="301"/>
  <c r="N125" i="301"/>
  <c r="P125" i="301" s="1"/>
  <c r="M125" i="301"/>
  <c r="AB125" i="301" s="1"/>
  <c r="K125" i="301"/>
  <c r="Q125" i="301" s="1"/>
  <c r="G125" i="301"/>
  <c r="AB124" i="301"/>
  <c r="P124" i="301"/>
  <c r="O124" i="301"/>
  <c r="N124" i="301"/>
  <c r="Q124" i="301" s="1"/>
  <c r="M124" i="301"/>
  <c r="AA124" i="301" s="1"/>
  <c r="K124" i="301"/>
  <c r="G124" i="301"/>
  <c r="T123" i="301"/>
  <c r="S123" i="301"/>
  <c r="M123" i="301"/>
  <c r="AA123" i="301" s="1"/>
  <c r="L123" i="301"/>
  <c r="J123" i="301"/>
  <c r="AB123" i="301" s="1"/>
  <c r="AC107" i="301" s="1"/>
  <c r="I123" i="301"/>
  <c r="O123" i="301" s="1"/>
  <c r="AA109" i="301"/>
  <c r="O109" i="301"/>
  <c r="N109" i="301"/>
  <c r="Q109" i="301" s="1"/>
  <c r="M109" i="301"/>
  <c r="AB109" i="301" s="1"/>
  <c r="K109" i="301"/>
  <c r="G109" i="301"/>
  <c r="AB108" i="301"/>
  <c r="AA108" i="301"/>
  <c r="Q108" i="301"/>
  <c r="O108" i="301"/>
  <c r="N108" i="301"/>
  <c r="P108" i="301" s="1"/>
  <c r="M108" i="301"/>
  <c r="K108" i="301"/>
  <c r="G108" i="301"/>
  <c r="AB107" i="301"/>
  <c r="AA107" i="301"/>
  <c r="Q107" i="301"/>
  <c r="P107" i="301"/>
  <c r="O107" i="301"/>
  <c r="N107" i="301"/>
  <c r="M107" i="301"/>
  <c r="K107" i="301"/>
  <c r="G107" i="301"/>
  <c r="T106" i="301"/>
  <c r="S106" i="301"/>
  <c r="L106" i="301"/>
  <c r="J106" i="301"/>
  <c r="K106" i="301" s="1"/>
  <c r="I106" i="301"/>
  <c r="O106" i="301" s="1"/>
  <c r="AA93" i="301"/>
  <c r="O93" i="301"/>
  <c r="N93" i="301"/>
  <c r="Q93" i="301" s="1"/>
  <c r="M93" i="301"/>
  <c r="AB93" i="301" s="1"/>
  <c r="K93" i="301"/>
  <c r="G93" i="301"/>
  <c r="AA92" i="301"/>
  <c r="O92" i="301"/>
  <c r="N92" i="301"/>
  <c r="P92" i="301" s="1"/>
  <c r="M92" i="301"/>
  <c r="AB92" i="301" s="1"/>
  <c r="K92" i="301"/>
  <c r="Q92" i="301" s="1"/>
  <c r="G92" i="301"/>
  <c r="AA91" i="301"/>
  <c r="O91" i="301"/>
  <c r="N91" i="301"/>
  <c r="Q91" i="301" s="1"/>
  <c r="M91" i="301"/>
  <c r="AB91" i="301" s="1"/>
  <c r="K91" i="301"/>
  <c r="G91" i="301"/>
  <c r="AB90" i="301"/>
  <c r="O90" i="301"/>
  <c r="M90" i="301"/>
  <c r="AA90" i="301" s="1"/>
  <c r="K90" i="301"/>
  <c r="G90" i="301"/>
  <c r="T89" i="301"/>
  <c r="S89" i="301"/>
  <c r="L89" i="301"/>
  <c r="O89" i="301" s="1"/>
  <c r="J89" i="301"/>
  <c r="K89" i="301" s="1"/>
  <c r="I89" i="301"/>
  <c r="AA82" i="301"/>
  <c r="Q82" i="301"/>
  <c r="O82" i="301"/>
  <c r="N82" i="301"/>
  <c r="P82" i="301" s="1"/>
  <c r="M82" i="301"/>
  <c r="AB82" i="301" s="1"/>
  <c r="K82" i="301"/>
  <c r="G82" i="301"/>
  <c r="AA81" i="301"/>
  <c r="O81" i="301"/>
  <c r="N81" i="301"/>
  <c r="Q81" i="301" s="1"/>
  <c r="M81" i="301"/>
  <c r="AB81" i="301" s="1"/>
  <c r="K81" i="301"/>
  <c r="G81" i="301"/>
  <c r="AA80" i="301"/>
  <c r="O80" i="301"/>
  <c r="N80" i="301"/>
  <c r="P80" i="301" s="1"/>
  <c r="M80" i="301"/>
  <c r="AB80" i="301" s="1"/>
  <c r="K80" i="301"/>
  <c r="Q80" i="301" s="1"/>
  <c r="G80" i="301"/>
  <c r="AA79" i="301"/>
  <c r="O79" i="301"/>
  <c r="N79" i="301"/>
  <c r="Q79" i="301" s="1"/>
  <c r="M79" i="301"/>
  <c r="AB79" i="301" s="1"/>
  <c r="K79" i="301"/>
  <c r="G79" i="301"/>
  <c r="AA78" i="301"/>
  <c r="Q78" i="301"/>
  <c r="O78" i="301"/>
  <c r="N78" i="301"/>
  <c r="P78" i="301" s="1"/>
  <c r="M78" i="301"/>
  <c r="AB78" i="301" s="1"/>
  <c r="K78" i="301"/>
  <c r="G78" i="301"/>
  <c r="AA77" i="301"/>
  <c r="O77" i="301"/>
  <c r="N77" i="301"/>
  <c r="Q77" i="301" s="1"/>
  <c r="M77" i="301"/>
  <c r="AB77" i="301" s="1"/>
  <c r="K77" i="301"/>
  <c r="G77" i="301"/>
  <c r="AA76" i="301"/>
  <c r="O76" i="301"/>
  <c r="N76" i="301"/>
  <c r="P76" i="301" s="1"/>
  <c r="M76" i="301"/>
  <c r="AB76" i="301" s="1"/>
  <c r="K76" i="301"/>
  <c r="Q76" i="301" s="1"/>
  <c r="G76" i="301"/>
  <c r="AA75" i="301"/>
  <c r="O75" i="301"/>
  <c r="N75" i="301"/>
  <c r="Q75" i="301" s="1"/>
  <c r="M75" i="301"/>
  <c r="AB75" i="301" s="1"/>
  <c r="K75" i="301"/>
  <c r="G75" i="301"/>
  <c r="AA74" i="301"/>
  <c r="Q74" i="301"/>
  <c r="O74" i="301"/>
  <c r="N74" i="301"/>
  <c r="P74" i="301" s="1"/>
  <c r="M74" i="301"/>
  <c r="AB74" i="301" s="1"/>
  <c r="K74" i="301"/>
  <c r="G74" i="301"/>
  <c r="AB73" i="301"/>
  <c r="AA73" i="301"/>
  <c r="Q73" i="301"/>
  <c r="P73" i="301"/>
  <c r="O73" i="301"/>
  <c r="N73" i="301"/>
  <c r="M73" i="301"/>
  <c r="M89" i="301" s="1"/>
  <c r="K73" i="301"/>
  <c r="G73" i="301"/>
  <c r="AB72" i="301"/>
  <c r="AC56" i="301" s="1"/>
  <c r="T72" i="301"/>
  <c r="S72" i="301"/>
  <c r="M72" i="301"/>
  <c r="N72" i="301" s="1"/>
  <c r="L72" i="301"/>
  <c r="J72" i="301"/>
  <c r="K72" i="301" s="1"/>
  <c r="I72" i="301"/>
  <c r="O72" i="301" s="1"/>
  <c r="AA62" i="301"/>
  <c r="O62" i="301"/>
  <c r="N62" i="301"/>
  <c r="Q62" i="301" s="1"/>
  <c r="M62" i="301"/>
  <c r="AB62" i="301" s="1"/>
  <c r="K62" i="301"/>
  <c r="G62" i="301"/>
  <c r="AA61" i="301"/>
  <c r="O61" i="301"/>
  <c r="N61" i="301"/>
  <c r="P61" i="301" s="1"/>
  <c r="M61" i="301"/>
  <c r="AB61" i="301" s="1"/>
  <c r="K61" i="301"/>
  <c r="Q61" i="301" s="1"/>
  <c r="G61" i="301"/>
  <c r="AA60" i="301"/>
  <c r="O60" i="301"/>
  <c r="N60" i="301"/>
  <c r="Q60" i="301" s="1"/>
  <c r="M60" i="301"/>
  <c r="AB60" i="301" s="1"/>
  <c r="K60" i="301"/>
  <c r="G60" i="301"/>
  <c r="AA59" i="301"/>
  <c r="Q59" i="301"/>
  <c r="O59" i="301"/>
  <c r="N59" i="301"/>
  <c r="P59" i="301" s="1"/>
  <c r="M59" i="301"/>
  <c r="AB59" i="301" s="1"/>
  <c r="K59" i="301"/>
  <c r="G59" i="301"/>
  <c r="AA58" i="301"/>
  <c r="O58" i="301"/>
  <c r="N58" i="301"/>
  <c r="Q58" i="301" s="1"/>
  <c r="M58" i="301"/>
  <c r="AB58" i="301" s="1"/>
  <c r="K58" i="301"/>
  <c r="G58" i="301"/>
  <c r="AA57" i="301"/>
  <c r="O57" i="301"/>
  <c r="N57" i="301"/>
  <c r="P57" i="301" s="1"/>
  <c r="M57" i="301"/>
  <c r="AB57" i="301" s="1"/>
  <c r="K57" i="301"/>
  <c r="Q57" i="301" s="1"/>
  <c r="G57" i="301"/>
  <c r="AB56" i="301"/>
  <c r="P56" i="301"/>
  <c r="O56" i="301"/>
  <c r="N56" i="301"/>
  <c r="Q56" i="301" s="1"/>
  <c r="M56" i="301"/>
  <c r="AA56" i="301" s="1"/>
  <c r="K56" i="301"/>
  <c r="G56" i="301"/>
  <c r="T55" i="301"/>
  <c r="S55" i="301"/>
  <c r="O55" i="301"/>
  <c r="M55" i="301"/>
  <c r="AA55" i="301" s="1"/>
  <c r="L55" i="301"/>
  <c r="J55" i="301"/>
  <c r="AB55" i="301" s="1"/>
  <c r="AC39" i="301" s="1"/>
  <c r="I55" i="301"/>
  <c r="AA43" i="301"/>
  <c r="O43" i="301"/>
  <c r="N43" i="301"/>
  <c r="Q43" i="301" s="1"/>
  <c r="M43" i="301"/>
  <c r="AB43" i="301" s="1"/>
  <c r="K43" i="301"/>
  <c r="G43" i="301"/>
  <c r="AA42" i="301"/>
  <c r="Q42" i="301"/>
  <c r="O42" i="301"/>
  <c r="N42" i="301"/>
  <c r="P42" i="301" s="1"/>
  <c r="M42" i="301"/>
  <c r="AB42" i="301" s="1"/>
  <c r="K42" i="301"/>
  <c r="G42" i="301"/>
  <c r="AA41" i="301"/>
  <c r="O41" i="301"/>
  <c r="N41" i="301"/>
  <c r="Q41" i="301" s="1"/>
  <c r="M41" i="301"/>
  <c r="AB41" i="301" s="1"/>
  <c r="K41" i="301"/>
  <c r="G41" i="301"/>
  <c r="AA40" i="301"/>
  <c r="O40" i="301"/>
  <c r="N40" i="301"/>
  <c r="P40" i="301" s="1"/>
  <c r="M40" i="301"/>
  <c r="AB40" i="301" s="1"/>
  <c r="K40" i="301"/>
  <c r="Q40" i="301" s="1"/>
  <c r="G40" i="301"/>
  <c r="AB39" i="301"/>
  <c r="P39" i="301"/>
  <c r="O39" i="301"/>
  <c r="N39" i="301"/>
  <c r="Q39" i="301" s="1"/>
  <c r="M39" i="301"/>
  <c r="AA39" i="301" s="1"/>
  <c r="K39" i="301"/>
  <c r="G39" i="301"/>
  <c r="F1" i="301" s="1"/>
  <c r="F2" i="301" s="1"/>
  <c r="T38" i="301"/>
  <c r="S38" i="301"/>
  <c r="L38" i="301"/>
  <c r="J38" i="301"/>
  <c r="K38" i="301" s="1"/>
  <c r="I38" i="301"/>
  <c r="O38" i="301" s="1"/>
  <c r="AQ29" i="301"/>
  <c r="AB26" i="301"/>
  <c r="O26" i="301"/>
  <c r="M26" i="301"/>
  <c r="AA26" i="301" s="1"/>
  <c r="K26" i="301"/>
  <c r="G26" i="301"/>
  <c r="AB25" i="301"/>
  <c r="AA25" i="301"/>
  <c r="O25" i="301"/>
  <c r="M25" i="301"/>
  <c r="N25" i="301" s="1"/>
  <c r="K25" i="301"/>
  <c r="G25" i="301"/>
  <c r="O24" i="301"/>
  <c r="M24" i="301"/>
  <c r="N24" i="301" s="1"/>
  <c r="K24" i="301"/>
  <c r="G24" i="301"/>
  <c r="O23" i="301"/>
  <c r="M23" i="301"/>
  <c r="AB23" i="301" s="1"/>
  <c r="K23" i="301"/>
  <c r="G23" i="301"/>
  <c r="AB22" i="301"/>
  <c r="O22" i="301"/>
  <c r="N22" i="301"/>
  <c r="P22" i="301" s="1"/>
  <c r="M22" i="301"/>
  <c r="AA22" i="301" s="1"/>
  <c r="K22" i="301"/>
  <c r="Q22" i="301" s="1"/>
  <c r="G22" i="301"/>
  <c r="T21" i="301"/>
  <c r="S21" i="301"/>
  <c r="L21" i="301"/>
  <c r="O21" i="301" s="1"/>
  <c r="K21" i="301"/>
  <c r="J21" i="301"/>
  <c r="I21" i="301"/>
  <c r="O7" i="301"/>
  <c r="M7" i="301"/>
  <c r="AB7" i="301" s="1"/>
  <c r="K7" i="301"/>
  <c r="G7" i="301"/>
  <c r="AB6" i="301"/>
  <c r="AA6" i="301"/>
  <c r="O6" i="301"/>
  <c r="M6" i="301"/>
  <c r="N6" i="301" s="1"/>
  <c r="K6" i="301"/>
  <c r="G6" i="301"/>
  <c r="AB5" i="301"/>
  <c r="AA5" i="301"/>
  <c r="Q5" i="301"/>
  <c r="O5" i="301"/>
  <c r="N5" i="301"/>
  <c r="P5" i="301" s="1"/>
  <c r="M5" i="301"/>
  <c r="K5" i="301"/>
  <c r="G5" i="301"/>
  <c r="H2" i="301"/>
  <c r="D1" i="301"/>
  <c r="F3" i="299" s="1"/>
  <c r="T242" i="300"/>
  <c r="S242" i="300"/>
  <c r="O242" i="300"/>
  <c r="L242" i="300"/>
  <c r="K242" i="300"/>
  <c r="J242" i="300"/>
  <c r="I242" i="300"/>
  <c r="O231" i="300"/>
  <c r="M231" i="300"/>
  <c r="AB231" i="300" s="1"/>
  <c r="K231" i="300"/>
  <c r="G231" i="300"/>
  <c r="AB230" i="300"/>
  <c r="AA230" i="300"/>
  <c r="O230" i="300"/>
  <c r="M230" i="300"/>
  <c r="N230" i="300" s="1"/>
  <c r="K230" i="300"/>
  <c r="G230" i="300"/>
  <c r="O229" i="300"/>
  <c r="M229" i="300"/>
  <c r="N229" i="300" s="1"/>
  <c r="K229" i="300"/>
  <c r="G229" i="300"/>
  <c r="O228" i="300"/>
  <c r="M228" i="300"/>
  <c r="AB228" i="300" s="1"/>
  <c r="K228" i="300"/>
  <c r="G228" i="300"/>
  <c r="O227" i="300"/>
  <c r="M227" i="300"/>
  <c r="AB227" i="300" s="1"/>
  <c r="K227" i="300"/>
  <c r="G227" i="300"/>
  <c r="AB226" i="300"/>
  <c r="O226" i="300"/>
  <c r="N226" i="300"/>
  <c r="Q226" i="300" s="1"/>
  <c r="M226" i="300"/>
  <c r="AA226" i="300" s="1"/>
  <c r="K226" i="300"/>
  <c r="G226" i="300"/>
  <c r="AA225" i="300"/>
  <c r="T225" i="300"/>
  <c r="S225" i="300"/>
  <c r="M225" i="300"/>
  <c r="N225" i="300" s="1"/>
  <c r="L225" i="300"/>
  <c r="O225" i="300" s="1"/>
  <c r="K225" i="300"/>
  <c r="J225" i="300"/>
  <c r="I225" i="300"/>
  <c r="AB211" i="300"/>
  <c r="AA211" i="300"/>
  <c r="O211" i="300"/>
  <c r="M211" i="300"/>
  <c r="N211" i="300" s="1"/>
  <c r="K211" i="300"/>
  <c r="G211" i="300"/>
  <c r="O210" i="300"/>
  <c r="M210" i="300"/>
  <c r="N210" i="300" s="1"/>
  <c r="K210" i="300"/>
  <c r="G210" i="300"/>
  <c r="AB209" i="300"/>
  <c r="AA209" i="300"/>
  <c r="O209" i="300"/>
  <c r="N209" i="300"/>
  <c r="Q209" i="300" s="1"/>
  <c r="M209" i="300"/>
  <c r="K209" i="300"/>
  <c r="G209" i="300"/>
  <c r="T208" i="300"/>
  <c r="S208" i="300"/>
  <c r="L208" i="300"/>
  <c r="O208" i="300" s="1"/>
  <c r="K208" i="300"/>
  <c r="J208" i="300"/>
  <c r="I208" i="300"/>
  <c r="O195" i="300"/>
  <c r="M195" i="300"/>
  <c r="M208" i="300" s="1"/>
  <c r="K195" i="300"/>
  <c r="G195" i="300"/>
  <c r="AB194" i="300"/>
  <c r="O194" i="300"/>
  <c r="M194" i="300"/>
  <c r="AA194" i="300" s="1"/>
  <c r="K194" i="300"/>
  <c r="G194" i="300"/>
  <c r="AB193" i="300"/>
  <c r="AA193" i="300"/>
  <c r="O193" i="300"/>
  <c r="N193" i="300"/>
  <c r="Q193" i="300" s="1"/>
  <c r="M193" i="300"/>
  <c r="K193" i="300"/>
  <c r="P193" i="300" s="1"/>
  <c r="G193" i="300"/>
  <c r="O192" i="300"/>
  <c r="M192" i="300"/>
  <c r="N192" i="300" s="1"/>
  <c r="K192" i="300"/>
  <c r="G192" i="300"/>
  <c r="T191" i="300"/>
  <c r="S191" i="300"/>
  <c r="L191" i="300"/>
  <c r="O191" i="300" s="1"/>
  <c r="J191" i="300"/>
  <c r="K191" i="300" s="1"/>
  <c r="I191" i="300"/>
  <c r="O178" i="300"/>
  <c r="M178" i="300"/>
  <c r="N178" i="300" s="1"/>
  <c r="K178" i="300"/>
  <c r="G178" i="300"/>
  <c r="O177" i="300"/>
  <c r="M177" i="300"/>
  <c r="AB177" i="300" s="1"/>
  <c r="K177" i="300"/>
  <c r="G177" i="300"/>
  <c r="AB176" i="300"/>
  <c r="O176" i="300"/>
  <c r="M176" i="300"/>
  <c r="AA176" i="300" s="1"/>
  <c r="K176" i="300"/>
  <c r="G176" i="300"/>
  <c r="AB175" i="300"/>
  <c r="O175" i="300"/>
  <c r="N175" i="300"/>
  <c r="Q175" i="300" s="1"/>
  <c r="M175" i="300"/>
  <c r="AA175" i="300" s="1"/>
  <c r="K175" i="300"/>
  <c r="G175" i="300"/>
  <c r="AA174" i="300"/>
  <c r="T174" i="300"/>
  <c r="S174" i="300"/>
  <c r="M174" i="300"/>
  <c r="N174" i="300" s="1"/>
  <c r="L174" i="300"/>
  <c r="O174" i="300" s="1"/>
  <c r="K174" i="300"/>
  <c r="J174" i="300"/>
  <c r="I174" i="300"/>
  <c r="AB158" i="300"/>
  <c r="O158" i="300"/>
  <c r="N158" i="300"/>
  <c r="Q158" i="300" s="1"/>
  <c r="M158" i="300"/>
  <c r="AA158" i="300" s="1"/>
  <c r="K158" i="300"/>
  <c r="G158" i="300"/>
  <c r="T157" i="300"/>
  <c r="S157" i="300"/>
  <c r="L157" i="300"/>
  <c r="O157" i="300" s="1"/>
  <c r="K157" i="300"/>
  <c r="J157" i="300"/>
  <c r="I157" i="300"/>
  <c r="AB144" i="300"/>
  <c r="AA144" i="300"/>
  <c r="O144" i="300"/>
  <c r="N144" i="300"/>
  <c r="Q144" i="300" s="1"/>
  <c r="M144" i="300"/>
  <c r="K144" i="300"/>
  <c r="P144" i="300" s="1"/>
  <c r="G144" i="300"/>
  <c r="O143" i="300"/>
  <c r="M143" i="300"/>
  <c r="N143" i="300" s="1"/>
  <c r="K143" i="300"/>
  <c r="G143" i="300"/>
  <c r="O142" i="300"/>
  <c r="M142" i="300"/>
  <c r="AB142" i="300" s="1"/>
  <c r="K142" i="300"/>
  <c r="G142" i="300"/>
  <c r="O141" i="300"/>
  <c r="M141" i="300"/>
  <c r="AB141" i="300" s="1"/>
  <c r="K141" i="300"/>
  <c r="G141" i="300"/>
  <c r="F1" i="300" s="1"/>
  <c r="T140" i="300"/>
  <c r="S140" i="300"/>
  <c r="L140" i="300"/>
  <c r="O140" i="300" s="1"/>
  <c r="K140" i="300"/>
  <c r="J140" i="300"/>
  <c r="I140" i="300"/>
  <c r="AB127" i="300"/>
  <c r="O127" i="300"/>
  <c r="M127" i="300"/>
  <c r="AA127" i="300" s="1"/>
  <c r="K127" i="300"/>
  <c r="G127" i="300"/>
  <c r="AB126" i="300"/>
  <c r="AA126" i="300"/>
  <c r="O126" i="300"/>
  <c r="N126" i="300"/>
  <c r="M126" i="300"/>
  <c r="K126" i="300"/>
  <c r="Q126" i="300" s="1"/>
  <c r="G126" i="300"/>
  <c r="O125" i="300"/>
  <c r="M125" i="300"/>
  <c r="N125" i="300" s="1"/>
  <c r="K125" i="300"/>
  <c r="G125" i="300"/>
  <c r="AB124" i="300"/>
  <c r="O124" i="300"/>
  <c r="N124" i="300"/>
  <c r="Q124" i="300" s="1"/>
  <c r="M124" i="300"/>
  <c r="AA124" i="300" s="1"/>
  <c r="K124" i="300"/>
  <c r="G124" i="300"/>
  <c r="T123" i="300"/>
  <c r="S123" i="300"/>
  <c r="L123" i="300"/>
  <c r="O123" i="300" s="1"/>
  <c r="K123" i="300"/>
  <c r="J123" i="300"/>
  <c r="I123" i="300"/>
  <c r="O109" i="300"/>
  <c r="M109" i="300"/>
  <c r="M123" i="300" s="1"/>
  <c r="K109" i="300"/>
  <c r="G109" i="300"/>
  <c r="AB108" i="300"/>
  <c r="O108" i="300"/>
  <c r="M108" i="300"/>
  <c r="AA108" i="300" s="1"/>
  <c r="K108" i="300"/>
  <c r="G108" i="300"/>
  <c r="AB107" i="300"/>
  <c r="O107" i="300"/>
  <c r="N107" i="300"/>
  <c r="Q107" i="300" s="1"/>
  <c r="M107" i="300"/>
  <c r="AA107" i="300" s="1"/>
  <c r="K107" i="300"/>
  <c r="G107" i="300"/>
  <c r="AA106" i="300"/>
  <c r="T106" i="300"/>
  <c r="S106" i="300"/>
  <c r="M106" i="300"/>
  <c r="N106" i="300" s="1"/>
  <c r="L106" i="300"/>
  <c r="O106" i="300" s="1"/>
  <c r="K106" i="300"/>
  <c r="J106" i="300"/>
  <c r="I106" i="300"/>
  <c r="AB92" i="300"/>
  <c r="AA92" i="300"/>
  <c r="O92" i="300"/>
  <c r="M92" i="300"/>
  <c r="N92" i="300" s="1"/>
  <c r="K92" i="300"/>
  <c r="G92" i="300"/>
  <c r="O91" i="300"/>
  <c r="M91" i="300"/>
  <c r="N91" i="300" s="1"/>
  <c r="K91" i="300"/>
  <c r="G91" i="300"/>
  <c r="AB90" i="300"/>
  <c r="O90" i="300"/>
  <c r="N90" i="300"/>
  <c r="Q90" i="300" s="1"/>
  <c r="M90" i="300"/>
  <c r="AA90" i="300" s="1"/>
  <c r="K90" i="300"/>
  <c r="G90" i="300"/>
  <c r="T89" i="300"/>
  <c r="S89" i="300"/>
  <c r="N89" i="300"/>
  <c r="Q89" i="300" s="1"/>
  <c r="R73" i="300" s="1"/>
  <c r="M89" i="300"/>
  <c r="AB89" i="300" s="1"/>
  <c r="AC73" i="300" s="1"/>
  <c r="L89" i="300"/>
  <c r="O89" i="300" s="1"/>
  <c r="K89" i="300"/>
  <c r="J89" i="300"/>
  <c r="I89" i="300"/>
  <c r="AB73" i="300"/>
  <c r="O73" i="300"/>
  <c r="N73" i="300"/>
  <c r="Q73" i="300" s="1"/>
  <c r="M73" i="300"/>
  <c r="AA73" i="300" s="1"/>
  <c r="K73" i="300"/>
  <c r="G73" i="300"/>
  <c r="T72" i="300"/>
  <c r="S72" i="300"/>
  <c r="N72" i="300"/>
  <c r="Q72" i="300" s="1"/>
  <c r="R56" i="300" s="1"/>
  <c r="M72" i="300"/>
  <c r="AB72" i="300" s="1"/>
  <c r="AC56" i="300" s="1"/>
  <c r="L72" i="300"/>
  <c r="O72" i="300" s="1"/>
  <c r="K72" i="300"/>
  <c r="J72" i="300"/>
  <c r="I72" i="300"/>
  <c r="AB56" i="300"/>
  <c r="O56" i="300"/>
  <c r="N56" i="300"/>
  <c r="Q56" i="300" s="1"/>
  <c r="M56" i="300"/>
  <c r="AA56" i="300" s="1"/>
  <c r="K56" i="300"/>
  <c r="G56" i="300"/>
  <c r="T55" i="300"/>
  <c r="S55" i="300"/>
  <c r="L55" i="300"/>
  <c r="O55" i="300" s="1"/>
  <c r="K55" i="300"/>
  <c r="J55" i="300"/>
  <c r="I55" i="300"/>
  <c r="O41" i="300"/>
  <c r="M41" i="300"/>
  <c r="M55" i="300" s="1"/>
  <c r="K41" i="300"/>
  <c r="G41" i="300"/>
  <c r="AB40" i="300"/>
  <c r="O40" i="300"/>
  <c r="M40" i="300"/>
  <c r="AA40" i="300" s="1"/>
  <c r="K40" i="300"/>
  <c r="G40" i="300"/>
  <c r="AB39" i="300"/>
  <c r="AA39" i="300"/>
  <c r="O39" i="300"/>
  <c r="N39" i="300"/>
  <c r="Q39" i="300" s="1"/>
  <c r="M39" i="300"/>
  <c r="K39" i="300"/>
  <c r="G39" i="300"/>
  <c r="AA38" i="300"/>
  <c r="T38" i="300"/>
  <c r="S38" i="300"/>
  <c r="O38" i="300"/>
  <c r="M38" i="300"/>
  <c r="N38" i="300" s="1"/>
  <c r="L38" i="300"/>
  <c r="K38" i="300"/>
  <c r="J38" i="300"/>
  <c r="I38" i="300"/>
  <c r="AB22" i="300"/>
  <c r="AA22" i="300"/>
  <c r="O22" i="300"/>
  <c r="N22" i="300"/>
  <c r="Q22" i="300" s="1"/>
  <c r="M22" i="300"/>
  <c r="K22" i="300"/>
  <c r="G22" i="300"/>
  <c r="AA21" i="300"/>
  <c r="T21" i="300"/>
  <c r="S21" i="300"/>
  <c r="M21" i="300"/>
  <c r="N21" i="300" s="1"/>
  <c r="L21" i="300"/>
  <c r="O21" i="300" s="1"/>
  <c r="K21" i="300"/>
  <c r="J21" i="300"/>
  <c r="I21" i="300"/>
  <c r="AB7" i="300"/>
  <c r="AA7" i="300"/>
  <c r="O7" i="300"/>
  <c r="M7" i="300"/>
  <c r="N7" i="300" s="1"/>
  <c r="K7" i="300"/>
  <c r="G7" i="300"/>
  <c r="O6" i="300"/>
  <c r="M6" i="300"/>
  <c r="N6" i="300" s="1"/>
  <c r="K6" i="300"/>
  <c r="G6" i="300"/>
  <c r="AB5" i="300"/>
  <c r="O5" i="300"/>
  <c r="N5" i="300"/>
  <c r="Q5" i="300" s="1"/>
  <c r="M5" i="300"/>
  <c r="AA5" i="300" s="1"/>
  <c r="K5" i="300"/>
  <c r="G5" i="300"/>
  <c r="H2" i="300"/>
  <c r="H1" i="300"/>
  <c r="D1" i="300"/>
  <c r="X29" i="299"/>
  <c r="W29" i="299"/>
  <c r="V29" i="299"/>
  <c r="T29" i="299"/>
  <c r="S29" i="299"/>
  <c r="M8" i="299" s="1"/>
  <c r="P29" i="299"/>
  <c r="O29" i="299"/>
  <c r="N29" i="299"/>
  <c r="M29" i="299"/>
  <c r="K29" i="299"/>
  <c r="J29" i="299"/>
  <c r="H29" i="299"/>
  <c r="G29" i="299"/>
  <c r="D29" i="299"/>
  <c r="K8" i="299" s="1"/>
  <c r="M15" i="299"/>
  <c r="L15" i="299"/>
  <c r="K15" i="299"/>
  <c r="I15" i="299"/>
  <c r="H15" i="299"/>
  <c r="G15" i="299"/>
  <c r="F15" i="299"/>
  <c r="G8" i="299" s="1"/>
  <c r="E15" i="299"/>
  <c r="D15" i="299"/>
  <c r="I8" i="299"/>
  <c r="F8" i="299"/>
  <c r="M7" i="299"/>
  <c r="K7" i="299"/>
  <c r="I7" i="299"/>
  <c r="G7" i="299"/>
  <c r="F7" i="299"/>
  <c r="E7" i="299"/>
  <c r="M6" i="299"/>
  <c r="K6" i="299"/>
  <c r="I6" i="299"/>
  <c r="G6" i="299"/>
  <c r="F6" i="299"/>
  <c r="E6" i="299"/>
  <c r="T157" i="298"/>
  <c r="S157" i="298"/>
  <c r="M157" i="298"/>
  <c r="AB157" i="298" s="1"/>
  <c r="AC141" i="298" s="1"/>
  <c r="L157" i="298"/>
  <c r="O157" i="298" s="1"/>
  <c r="J157" i="298"/>
  <c r="K157" i="298" s="1"/>
  <c r="I157" i="298"/>
  <c r="AA143" i="298"/>
  <c r="O143" i="298"/>
  <c r="M143" i="298"/>
  <c r="AB143" i="298" s="1"/>
  <c r="K143" i="298"/>
  <c r="G143" i="298"/>
  <c r="AB142" i="298"/>
  <c r="AA142" i="298"/>
  <c r="O142" i="298"/>
  <c r="M142" i="298"/>
  <c r="N142" i="298" s="1"/>
  <c r="K142" i="298"/>
  <c r="G142" i="298"/>
  <c r="AB141" i="298"/>
  <c r="AA141" i="298"/>
  <c r="Q141" i="298"/>
  <c r="O141" i="298"/>
  <c r="N141" i="298"/>
  <c r="P141" i="298" s="1"/>
  <c r="M141" i="298"/>
  <c r="K141" i="298"/>
  <c r="G141" i="298"/>
  <c r="T140" i="298"/>
  <c r="S140" i="298"/>
  <c r="L140" i="298"/>
  <c r="O140" i="298" s="1"/>
  <c r="J140" i="298"/>
  <c r="K140" i="298" s="1"/>
  <c r="I140" i="298"/>
  <c r="AA126" i="298"/>
  <c r="O126" i="298"/>
  <c r="N126" i="298"/>
  <c r="M126" i="298"/>
  <c r="AB126" i="298" s="1"/>
  <c r="K126" i="298"/>
  <c r="Q126" i="298" s="1"/>
  <c r="G126" i="298"/>
  <c r="O125" i="298"/>
  <c r="M125" i="298"/>
  <c r="AB125" i="298" s="1"/>
  <c r="K125" i="298"/>
  <c r="G125" i="298"/>
  <c r="AB124" i="298"/>
  <c r="O124" i="298"/>
  <c r="N124" i="298"/>
  <c r="Q124" i="298" s="1"/>
  <c r="M124" i="298"/>
  <c r="M140" i="298" s="1"/>
  <c r="K124" i="298"/>
  <c r="G124" i="298"/>
  <c r="T123" i="298"/>
  <c r="S123" i="298"/>
  <c r="M123" i="298"/>
  <c r="AB123" i="298" s="1"/>
  <c r="AC107" i="298" s="1"/>
  <c r="L123" i="298"/>
  <c r="O123" i="298" s="1"/>
  <c r="J123" i="298"/>
  <c r="K123" i="298" s="1"/>
  <c r="I123" i="298"/>
  <c r="AA109" i="298"/>
  <c r="O109" i="298"/>
  <c r="M109" i="298"/>
  <c r="AB109" i="298" s="1"/>
  <c r="K109" i="298"/>
  <c r="G109" i="298"/>
  <c r="AB108" i="298"/>
  <c r="AA108" i="298"/>
  <c r="O108" i="298"/>
  <c r="M108" i="298"/>
  <c r="N108" i="298" s="1"/>
  <c r="K108" i="298"/>
  <c r="G108" i="298"/>
  <c r="AB107" i="298"/>
  <c r="AA107" i="298"/>
  <c r="Q107" i="298"/>
  <c r="O107" i="298"/>
  <c r="N107" i="298"/>
  <c r="P107" i="298" s="1"/>
  <c r="M107" i="298"/>
  <c r="K107" i="298"/>
  <c r="G107" i="298"/>
  <c r="T106" i="298"/>
  <c r="S106" i="298"/>
  <c r="L106" i="298"/>
  <c r="O106" i="298" s="1"/>
  <c r="J106" i="298"/>
  <c r="K106" i="298" s="1"/>
  <c r="I106" i="298"/>
  <c r="AA93" i="298"/>
  <c r="O93" i="298"/>
  <c r="M93" i="298"/>
  <c r="N93" i="298" s="1"/>
  <c r="K93" i="298"/>
  <c r="G93" i="298"/>
  <c r="O92" i="298"/>
  <c r="M92" i="298"/>
  <c r="AB92" i="298" s="1"/>
  <c r="K92" i="298"/>
  <c r="G92" i="298"/>
  <c r="AA91" i="298"/>
  <c r="O91" i="298"/>
  <c r="M91" i="298"/>
  <c r="AB91" i="298" s="1"/>
  <c r="K91" i="298"/>
  <c r="G91" i="298"/>
  <c r="AB90" i="298"/>
  <c r="O90" i="298"/>
  <c r="N90" i="298"/>
  <c r="Q90" i="298" s="1"/>
  <c r="M90" i="298"/>
  <c r="AA90" i="298" s="1"/>
  <c r="K90" i="298"/>
  <c r="G90" i="298"/>
  <c r="T89" i="298"/>
  <c r="S89" i="298"/>
  <c r="L89" i="298"/>
  <c r="O89" i="298" s="1"/>
  <c r="J89" i="298"/>
  <c r="K89" i="298" s="1"/>
  <c r="I89" i="298"/>
  <c r="AA84" i="298"/>
  <c r="O84" i="298"/>
  <c r="M84" i="298"/>
  <c r="N84" i="298" s="1"/>
  <c r="K84" i="298"/>
  <c r="G84" i="298"/>
  <c r="AA83" i="298"/>
  <c r="O83" i="298"/>
  <c r="M83" i="298"/>
  <c r="N83" i="298" s="1"/>
  <c r="K83" i="298"/>
  <c r="G83" i="298"/>
  <c r="AA82" i="298"/>
  <c r="O82" i="298"/>
  <c r="M82" i="298"/>
  <c r="AB82" i="298" s="1"/>
  <c r="K82" i="298"/>
  <c r="G82" i="298"/>
  <c r="O81" i="298"/>
  <c r="M81" i="298"/>
  <c r="AB81" i="298" s="1"/>
  <c r="K81" i="298"/>
  <c r="G81" i="298"/>
  <c r="AA80" i="298"/>
  <c r="O80" i="298"/>
  <c r="M80" i="298"/>
  <c r="N80" i="298" s="1"/>
  <c r="K80" i="298"/>
  <c r="G80" i="298"/>
  <c r="AA79" i="298"/>
  <c r="O79" i="298"/>
  <c r="M79" i="298"/>
  <c r="N79" i="298" s="1"/>
  <c r="K79" i="298"/>
  <c r="G79" i="298"/>
  <c r="O78" i="298"/>
  <c r="M78" i="298"/>
  <c r="AB78" i="298" s="1"/>
  <c r="K78" i="298"/>
  <c r="G78" i="298"/>
  <c r="O77" i="298"/>
  <c r="M77" i="298"/>
  <c r="AB77" i="298" s="1"/>
  <c r="K77" i="298"/>
  <c r="G77" i="298"/>
  <c r="AA76" i="298"/>
  <c r="O76" i="298"/>
  <c r="M76" i="298"/>
  <c r="N76" i="298" s="1"/>
  <c r="K76" i="298"/>
  <c r="G76" i="298"/>
  <c r="O75" i="298"/>
  <c r="M75" i="298"/>
  <c r="N75" i="298" s="1"/>
  <c r="K75" i="298"/>
  <c r="G75" i="298"/>
  <c r="O74" i="298"/>
  <c r="M74" i="298"/>
  <c r="AB74" i="298" s="1"/>
  <c r="K74" i="298"/>
  <c r="G74" i="298"/>
  <c r="O73" i="298"/>
  <c r="M73" i="298"/>
  <c r="AB73" i="298" s="1"/>
  <c r="K73" i="298"/>
  <c r="G73" i="298"/>
  <c r="F1" i="298" s="1"/>
  <c r="T72" i="298"/>
  <c r="S72" i="298"/>
  <c r="L72" i="298"/>
  <c r="O72" i="298" s="1"/>
  <c r="J72" i="298"/>
  <c r="K72" i="298" s="1"/>
  <c r="I72" i="298"/>
  <c r="AA61" i="298"/>
  <c r="O61" i="298"/>
  <c r="M61" i="298"/>
  <c r="AB61" i="298" s="1"/>
  <c r="K61" i="298"/>
  <c r="G61" i="298"/>
  <c r="AA60" i="298"/>
  <c r="O60" i="298"/>
  <c r="M60" i="298"/>
  <c r="N60" i="298" s="1"/>
  <c r="K60" i="298"/>
  <c r="G60" i="298"/>
  <c r="AA59" i="298"/>
  <c r="O59" i="298"/>
  <c r="M59" i="298"/>
  <c r="N59" i="298" s="1"/>
  <c r="K59" i="298"/>
  <c r="G59" i="298"/>
  <c r="O58" i="298"/>
  <c r="M58" i="298"/>
  <c r="AB58" i="298" s="1"/>
  <c r="K58" i="298"/>
  <c r="G58" i="298"/>
  <c r="O57" i="298"/>
  <c r="M57" i="298"/>
  <c r="AB57" i="298" s="1"/>
  <c r="K57" i="298"/>
  <c r="G57" i="298"/>
  <c r="AB56" i="298"/>
  <c r="O56" i="298"/>
  <c r="N56" i="298"/>
  <c r="Q56" i="298" s="1"/>
  <c r="M56" i="298"/>
  <c r="AA56" i="298" s="1"/>
  <c r="K56" i="298"/>
  <c r="G56" i="298"/>
  <c r="T55" i="298"/>
  <c r="S55" i="298"/>
  <c r="L55" i="298"/>
  <c r="O55" i="298" s="1"/>
  <c r="J55" i="298"/>
  <c r="K55" i="298" s="1"/>
  <c r="I55" i="298"/>
  <c r="AA43" i="298"/>
  <c r="O43" i="298"/>
  <c r="M43" i="298"/>
  <c r="N43" i="298" s="1"/>
  <c r="K43" i="298"/>
  <c r="G43" i="298"/>
  <c r="O42" i="298"/>
  <c r="M42" i="298"/>
  <c r="N42" i="298" s="1"/>
  <c r="K42" i="298"/>
  <c r="G42" i="298"/>
  <c r="O41" i="298"/>
  <c r="M41" i="298"/>
  <c r="AB41" i="298" s="1"/>
  <c r="K41" i="298"/>
  <c r="G41" i="298"/>
  <c r="O40" i="298"/>
  <c r="M40" i="298"/>
  <c r="AB40" i="298" s="1"/>
  <c r="K40" i="298"/>
  <c r="G40" i="298"/>
  <c r="AB39" i="298"/>
  <c r="O39" i="298"/>
  <c r="M39" i="298"/>
  <c r="AA39" i="298" s="1"/>
  <c r="K39" i="298"/>
  <c r="G39" i="298"/>
  <c r="T38" i="298"/>
  <c r="S38" i="298"/>
  <c r="L38" i="298"/>
  <c r="O38" i="298" s="1"/>
  <c r="J38" i="298"/>
  <c r="K38" i="298" s="1"/>
  <c r="I38" i="298"/>
  <c r="AQ29" i="298"/>
  <c r="AB26" i="298"/>
  <c r="O26" i="298"/>
  <c r="M26" i="298"/>
  <c r="AA26" i="298" s="1"/>
  <c r="K26" i="298"/>
  <c r="G26" i="298"/>
  <c r="AB25" i="298"/>
  <c r="AA25" i="298"/>
  <c r="P25" i="298"/>
  <c r="O25" i="298"/>
  <c r="N25" i="298"/>
  <c r="Q25" i="298" s="1"/>
  <c r="M25" i="298"/>
  <c r="K25" i="298"/>
  <c r="G25" i="298"/>
  <c r="O24" i="298"/>
  <c r="M24" i="298"/>
  <c r="AB24" i="298" s="1"/>
  <c r="K24" i="298"/>
  <c r="G24" i="298"/>
  <c r="O23" i="298"/>
  <c r="M23" i="298"/>
  <c r="AB23" i="298" s="1"/>
  <c r="K23" i="298"/>
  <c r="G23" i="298"/>
  <c r="AA22" i="298"/>
  <c r="O22" i="298"/>
  <c r="M22" i="298"/>
  <c r="AB22" i="298" s="1"/>
  <c r="K22" i="298"/>
  <c r="G22" i="298"/>
  <c r="T21" i="298"/>
  <c r="S21" i="298"/>
  <c r="L21" i="298"/>
  <c r="O21" i="298" s="1"/>
  <c r="J21" i="298"/>
  <c r="K21" i="298" s="1"/>
  <c r="I21" i="298"/>
  <c r="AB7" i="298"/>
  <c r="AA7" i="298"/>
  <c r="O7" i="298"/>
  <c r="M7" i="298"/>
  <c r="N7" i="298" s="1"/>
  <c r="K7" i="298"/>
  <c r="G7" i="298"/>
  <c r="AB6" i="298"/>
  <c r="AA6" i="298"/>
  <c r="Q6" i="298"/>
  <c r="P6" i="298"/>
  <c r="O6" i="298"/>
  <c r="N6" i="298"/>
  <c r="M6" i="298"/>
  <c r="K6" i="298"/>
  <c r="G6" i="298"/>
  <c r="AA5" i="298"/>
  <c r="O5" i="298"/>
  <c r="N5" i="298"/>
  <c r="Q5" i="298" s="1"/>
  <c r="M5" i="298"/>
  <c r="M21" i="298" s="1"/>
  <c r="K5" i="298"/>
  <c r="G5" i="298"/>
  <c r="H2" i="298"/>
  <c r="H1" i="298"/>
  <c r="D1" i="298"/>
  <c r="T242" i="297"/>
  <c r="S242" i="297"/>
  <c r="L242" i="297"/>
  <c r="O242" i="297" s="1"/>
  <c r="J242" i="297"/>
  <c r="K242" i="297" s="1"/>
  <c r="I242" i="297"/>
  <c r="AB230" i="297"/>
  <c r="AA230" i="297"/>
  <c r="O230" i="297"/>
  <c r="N230" i="297"/>
  <c r="Q230" i="297" s="1"/>
  <c r="M230" i="297"/>
  <c r="K230" i="297"/>
  <c r="G230" i="297"/>
  <c r="AB229" i="297"/>
  <c r="AA229" i="297"/>
  <c r="O229" i="297"/>
  <c r="M229" i="297"/>
  <c r="N229" i="297" s="1"/>
  <c r="K229" i="297"/>
  <c r="G229" i="297"/>
  <c r="O228" i="297"/>
  <c r="M228" i="297"/>
  <c r="AB228" i="297" s="1"/>
  <c r="K228" i="297"/>
  <c r="G228" i="297"/>
  <c r="O227" i="297"/>
  <c r="M227" i="297"/>
  <c r="AB227" i="297" s="1"/>
  <c r="K227" i="297"/>
  <c r="G227" i="297"/>
  <c r="O226" i="297"/>
  <c r="M226" i="297"/>
  <c r="AB226" i="297" s="1"/>
  <c r="K226" i="297"/>
  <c r="G226" i="297"/>
  <c r="T225" i="297"/>
  <c r="S225" i="297"/>
  <c r="L225" i="297"/>
  <c r="O225" i="297" s="1"/>
  <c r="J225" i="297"/>
  <c r="K225" i="297" s="1"/>
  <c r="I225" i="297"/>
  <c r="AB211" i="297"/>
  <c r="AA211" i="297"/>
  <c r="O211" i="297"/>
  <c r="N211" i="297"/>
  <c r="Q211" i="297" s="1"/>
  <c r="M211" i="297"/>
  <c r="K211" i="297"/>
  <c r="G211" i="297"/>
  <c r="AB210" i="297"/>
  <c r="AA210" i="297"/>
  <c r="O210" i="297"/>
  <c r="M210" i="297"/>
  <c r="N210" i="297" s="1"/>
  <c r="K210" i="297"/>
  <c r="G210" i="297"/>
  <c r="AB209" i="297"/>
  <c r="AA209" i="297"/>
  <c r="Q209" i="297"/>
  <c r="O209" i="297"/>
  <c r="N209" i="297"/>
  <c r="P209" i="297" s="1"/>
  <c r="M209" i="297"/>
  <c r="M225" i="297" s="1"/>
  <c r="K209" i="297"/>
  <c r="G209" i="297"/>
  <c r="T208" i="297"/>
  <c r="S208" i="297"/>
  <c r="L208" i="297"/>
  <c r="O208" i="297" s="1"/>
  <c r="J208" i="297"/>
  <c r="K208" i="297" s="1"/>
  <c r="I208" i="297"/>
  <c r="O195" i="297"/>
  <c r="M195" i="297"/>
  <c r="AB195" i="297" s="1"/>
  <c r="K195" i="297"/>
  <c r="G195" i="297"/>
  <c r="O194" i="297"/>
  <c r="N194" i="297"/>
  <c r="Q194" i="297" s="1"/>
  <c r="M194" i="297"/>
  <c r="AB194" i="297" s="1"/>
  <c r="K194" i="297"/>
  <c r="G194" i="297"/>
  <c r="AB193" i="297"/>
  <c r="AA193" i="297"/>
  <c r="O193" i="297"/>
  <c r="N193" i="297"/>
  <c r="Q193" i="297" s="1"/>
  <c r="M193" i="297"/>
  <c r="K193" i="297"/>
  <c r="G193" i="297"/>
  <c r="AB192" i="297"/>
  <c r="O192" i="297"/>
  <c r="M192" i="297"/>
  <c r="M208" i="297" s="1"/>
  <c r="K192" i="297"/>
  <c r="G192" i="297"/>
  <c r="T191" i="297"/>
  <c r="S191" i="297"/>
  <c r="L191" i="297"/>
  <c r="O191" i="297" s="1"/>
  <c r="J191" i="297"/>
  <c r="K191" i="297" s="1"/>
  <c r="I191" i="297"/>
  <c r="AA178" i="297"/>
  <c r="P178" i="297"/>
  <c r="O178" i="297"/>
  <c r="N178" i="297"/>
  <c r="Q178" i="297" s="1"/>
  <c r="M178" i="297"/>
  <c r="AB178" i="297" s="1"/>
  <c r="K178" i="297"/>
  <c r="G178" i="297"/>
  <c r="O177" i="297"/>
  <c r="M177" i="297"/>
  <c r="AB177" i="297" s="1"/>
  <c r="K177" i="297"/>
  <c r="G177" i="297"/>
  <c r="AA176" i="297"/>
  <c r="O176" i="297"/>
  <c r="M176" i="297"/>
  <c r="AB176" i="297" s="1"/>
  <c r="K176" i="297"/>
  <c r="G176" i="297"/>
  <c r="O175" i="297"/>
  <c r="N175" i="297"/>
  <c r="Q175" i="297" s="1"/>
  <c r="M175" i="297"/>
  <c r="AB175" i="297" s="1"/>
  <c r="K175" i="297"/>
  <c r="G175" i="297"/>
  <c r="T174" i="297"/>
  <c r="S174" i="297"/>
  <c r="L174" i="297"/>
  <c r="O174" i="297" s="1"/>
  <c r="J174" i="297"/>
  <c r="K174" i="297" s="1"/>
  <c r="I174" i="297"/>
  <c r="O158" i="297"/>
  <c r="M158" i="297"/>
  <c r="AB158" i="297" s="1"/>
  <c r="K158" i="297"/>
  <c r="G158" i="297"/>
  <c r="T157" i="297"/>
  <c r="S157" i="297"/>
  <c r="L157" i="297"/>
  <c r="O157" i="297" s="1"/>
  <c r="J157" i="297"/>
  <c r="K157" i="297" s="1"/>
  <c r="I157" i="297"/>
  <c r="AB144" i="297"/>
  <c r="AA144" i="297"/>
  <c r="O144" i="297"/>
  <c r="M144" i="297"/>
  <c r="N144" i="297" s="1"/>
  <c r="K144" i="297"/>
  <c r="G144" i="297"/>
  <c r="AA143" i="297"/>
  <c r="O143" i="297"/>
  <c r="M143" i="297"/>
  <c r="N143" i="297" s="1"/>
  <c r="K143" i="297"/>
  <c r="G143" i="297"/>
  <c r="O142" i="297"/>
  <c r="M142" i="297"/>
  <c r="AB142" i="297" s="1"/>
  <c r="K142" i="297"/>
  <c r="G142" i="297"/>
  <c r="O141" i="297"/>
  <c r="N141" i="297"/>
  <c r="Q141" i="297" s="1"/>
  <c r="M141" i="297"/>
  <c r="AB141" i="297" s="1"/>
  <c r="K141" i="297"/>
  <c r="G141" i="297"/>
  <c r="T140" i="297"/>
  <c r="S140" i="297"/>
  <c r="L140" i="297"/>
  <c r="O140" i="297" s="1"/>
  <c r="K140" i="297"/>
  <c r="J140" i="297"/>
  <c r="I140" i="297"/>
  <c r="AA127" i="297"/>
  <c r="O127" i="297"/>
  <c r="N127" i="297"/>
  <c r="Q127" i="297" s="1"/>
  <c r="M127" i="297"/>
  <c r="AB127" i="297" s="1"/>
  <c r="K127" i="297"/>
  <c r="G127" i="297"/>
  <c r="AB126" i="297"/>
  <c r="O126" i="297"/>
  <c r="M126" i="297"/>
  <c r="AA126" i="297" s="1"/>
  <c r="K126" i="297"/>
  <c r="G126" i="297"/>
  <c r="O125" i="297"/>
  <c r="M125" i="297"/>
  <c r="N125" i="297" s="1"/>
  <c r="K125" i="297"/>
  <c r="G125" i="297"/>
  <c r="O124" i="297"/>
  <c r="N124" i="297"/>
  <c r="Q124" i="297" s="1"/>
  <c r="M124" i="297"/>
  <c r="AB124" i="297" s="1"/>
  <c r="K124" i="297"/>
  <c r="G124" i="297"/>
  <c r="T123" i="297"/>
  <c r="S123" i="297"/>
  <c r="L123" i="297"/>
  <c r="O123" i="297" s="1"/>
  <c r="J123" i="297"/>
  <c r="K123" i="297" s="1"/>
  <c r="I123" i="297"/>
  <c r="O109" i="297"/>
  <c r="M109" i="297"/>
  <c r="AB109" i="297" s="1"/>
  <c r="K109" i="297"/>
  <c r="G109" i="297"/>
  <c r="AA108" i="297"/>
  <c r="O108" i="297"/>
  <c r="M108" i="297"/>
  <c r="AB108" i="297" s="1"/>
  <c r="K108" i="297"/>
  <c r="G108" i="297"/>
  <c r="AA107" i="297"/>
  <c r="O107" i="297"/>
  <c r="N107" i="297"/>
  <c r="Q107" i="297" s="1"/>
  <c r="M107" i="297"/>
  <c r="M123" i="297" s="1"/>
  <c r="K107" i="297"/>
  <c r="G107" i="297"/>
  <c r="T106" i="297"/>
  <c r="S106" i="297"/>
  <c r="L106" i="297"/>
  <c r="O106" i="297" s="1"/>
  <c r="J106" i="297"/>
  <c r="K106" i="297" s="1"/>
  <c r="I106" i="297"/>
  <c r="AB92" i="297"/>
  <c r="AA92" i="297"/>
  <c r="O92" i="297"/>
  <c r="M92" i="297"/>
  <c r="N92" i="297" s="1"/>
  <c r="K92" i="297"/>
  <c r="G92" i="297"/>
  <c r="P91" i="297"/>
  <c r="O91" i="297"/>
  <c r="N91" i="297"/>
  <c r="Q91" i="297" s="1"/>
  <c r="M91" i="297"/>
  <c r="AB91" i="297" s="1"/>
  <c r="K91" i="297"/>
  <c r="G91" i="297"/>
  <c r="O90" i="297"/>
  <c r="M90" i="297"/>
  <c r="N90" i="297" s="1"/>
  <c r="K90" i="297"/>
  <c r="G90" i="297"/>
  <c r="T89" i="297"/>
  <c r="S89" i="297"/>
  <c r="L89" i="297"/>
  <c r="O89" i="297" s="1"/>
  <c r="J89" i="297"/>
  <c r="K89" i="297" s="1"/>
  <c r="I89" i="297"/>
  <c r="O73" i="297"/>
  <c r="M73" i="297"/>
  <c r="M89" i="297" s="1"/>
  <c r="K73" i="297"/>
  <c r="G73" i="297"/>
  <c r="T72" i="297"/>
  <c r="S72" i="297"/>
  <c r="L72" i="297"/>
  <c r="O72" i="297" s="1"/>
  <c r="J72" i="297"/>
  <c r="K72" i="297" s="1"/>
  <c r="I72" i="297"/>
  <c r="O56" i="297"/>
  <c r="M56" i="297"/>
  <c r="M72" i="297" s="1"/>
  <c r="K56" i="297"/>
  <c r="G56" i="297"/>
  <c r="T55" i="297"/>
  <c r="S55" i="297"/>
  <c r="L55" i="297"/>
  <c r="O55" i="297" s="1"/>
  <c r="J55" i="297"/>
  <c r="K55" i="297" s="1"/>
  <c r="I55" i="297"/>
  <c r="O41" i="297"/>
  <c r="M41" i="297"/>
  <c r="AB41" i="297" s="1"/>
  <c r="K41" i="297"/>
  <c r="G41" i="297"/>
  <c r="AB40" i="297"/>
  <c r="AA40" i="297"/>
  <c r="Q40" i="297"/>
  <c r="O40" i="297"/>
  <c r="N40" i="297"/>
  <c r="P40" i="297" s="1"/>
  <c r="M40" i="297"/>
  <c r="K40" i="297"/>
  <c r="G40" i="297"/>
  <c r="AB39" i="297"/>
  <c r="AA39" i="297"/>
  <c r="O39" i="297"/>
  <c r="N39" i="297"/>
  <c r="Q39" i="297" s="1"/>
  <c r="M39" i="297"/>
  <c r="M55" i="297" s="1"/>
  <c r="K39" i="297"/>
  <c r="G39" i="297"/>
  <c r="AA38" i="297"/>
  <c r="T38" i="297"/>
  <c r="S38" i="297"/>
  <c r="O38" i="297"/>
  <c r="M38" i="297"/>
  <c r="N38" i="297" s="1"/>
  <c r="L38" i="297"/>
  <c r="J38" i="297"/>
  <c r="K38" i="297" s="1"/>
  <c r="I38" i="297"/>
  <c r="AB22" i="297"/>
  <c r="AA22" i="297"/>
  <c r="O22" i="297"/>
  <c r="N22" i="297"/>
  <c r="Q22" i="297" s="1"/>
  <c r="M22" i="297"/>
  <c r="K22" i="297"/>
  <c r="G22" i="297"/>
  <c r="T21" i="297"/>
  <c r="S21" i="297"/>
  <c r="L21" i="297"/>
  <c r="O21" i="297" s="1"/>
  <c r="J21" i="297"/>
  <c r="K21" i="297" s="1"/>
  <c r="I21" i="297"/>
  <c r="AB7" i="297"/>
  <c r="AA7" i="297"/>
  <c r="O7" i="297"/>
  <c r="M7" i="297"/>
  <c r="N7" i="297" s="1"/>
  <c r="K7" i="297"/>
  <c r="G7" i="297"/>
  <c r="O6" i="297"/>
  <c r="M6" i="297"/>
  <c r="N6" i="297" s="1"/>
  <c r="K6" i="297"/>
  <c r="G6" i="297"/>
  <c r="O5" i="297"/>
  <c r="M5" i="297"/>
  <c r="N5" i="297" s="1"/>
  <c r="K5" i="297"/>
  <c r="G5" i="297"/>
  <c r="H2" i="297"/>
  <c r="H1" i="297"/>
  <c r="F1" i="297"/>
  <c r="F2" i="297" s="1"/>
  <c r="D1" i="297"/>
  <c r="X29" i="296"/>
  <c r="W29" i="296"/>
  <c r="M8" i="296" s="1"/>
  <c r="V29" i="296"/>
  <c r="T29" i="296"/>
  <c r="S29" i="296"/>
  <c r="P29" i="296"/>
  <c r="O29" i="296"/>
  <c r="N29" i="296"/>
  <c r="M29" i="296"/>
  <c r="K29" i="296"/>
  <c r="J29" i="296"/>
  <c r="H29" i="296"/>
  <c r="G29" i="296"/>
  <c r="D29" i="296"/>
  <c r="K8" i="296" s="1"/>
  <c r="M15" i="296"/>
  <c r="L15" i="296"/>
  <c r="K15" i="296"/>
  <c r="I15" i="296"/>
  <c r="H15" i="296"/>
  <c r="G15" i="296"/>
  <c r="F15" i="296"/>
  <c r="E15" i="296"/>
  <c r="D15" i="296"/>
  <c r="G8" i="296" s="1"/>
  <c r="I8" i="296"/>
  <c r="F8" i="296"/>
  <c r="M7" i="296"/>
  <c r="K7" i="296"/>
  <c r="I7" i="296"/>
  <c r="G7" i="296"/>
  <c r="F7" i="296"/>
  <c r="E7" i="296"/>
  <c r="M6" i="296"/>
  <c r="K6" i="296"/>
  <c r="I6" i="296"/>
  <c r="G6" i="296"/>
  <c r="F6" i="296"/>
  <c r="E6" i="296"/>
  <c r="F3" i="296"/>
  <c r="T157" i="295"/>
  <c r="S157" i="295"/>
  <c r="L157" i="295"/>
  <c r="O157" i="295" s="1"/>
  <c r="J157" i="295"/>
  <c r="K157" i="295" s="1"/>
  <c r="I157" i="295"/>
  <c r="AA143" i="295"/>
  <c r="O143" i="295"/>
  <c r="M143" i="295"/>
  <c r="AB143" i="295" s="1"/>
  <c r="K143" i="295"/>
  <c r="G143" i="295"/>
  <c r="AB142" i="295"/>
  <c r="AA142" i="295"/>
  <c r="O142" i="295"/>
  <c r="M142" i="295"/>
  <c r="N142" i="295" s="1"/>
  <c r="K142" i="295"/>
  <c r="G142" i="295"/>
  <c r="AB141" i="295"/>
  <c r="AA141" i="295"/>
  <c r="O141" i="295"/>
  <c r="N141" i="295"/>
  <c r="P141" i="295" s="1"/>
  <c r="M141" i="295"/>
  <c r="K141" i="295"/>
  <c r="G141" i="295"/>
  <c r="T140" i="295"/>
  <c r="S140" i="295"/>
  <c r="O140" i="295"/>
  <c r="M140" i="295"/>
  <c r="N140" i="295" s="1"/>
  <c r="L140" i="295"/>
  <c r="J140" i="295"/>
  <c r="K140" i="295" s="1"/>
  <c r="I140" i="295"/>
  <c r="AB126" i="295"/>
  <c r="O126" i="295"/>
  <c r="M126" i="295"/>
  <c r="N126" i="295" s="1"/>
  <c r="K126" i="295"/>
  <c r="G126" i="295"/>
  <c r="AA125" i="295"/>
  <c r="O125" i="295"/>
  <c r="N125" i="295"/>
  <c r="Q125" i="295" s="1"/>
  <c r="M125" i="295"/>
  <c r="AB125" i="295" s="1"/>
  <c r="K125" i="295"/>
  <c r="G125" i="295"/>
  <c r="AB124" i="295"/>
  <c r="O124" i="295"/>
  <c r="M124" i="295"/>
  <c r="AA124" i="295" s="1"/>
  <c r="K124" i="295"/>
  <c r="G124" i="295"/>
  <c r="T123" i="295"/>
  <c r="S123" i="295"/>
  <c r="L123" i="295"/>
  <c r="O123" i="295" s="1"/>
  <c r="J123" i="295"/>
  <c r="K123" i="295" s="1"/>
  <c r="I123" i="295"/>
  <c r="AA109" i="295"/>
  <c r="O109" i="295"/>
  <c r="M109" i="295"/>
  <c r="AB109" i="295" s="1"/>
  <c r="K109" i="295"/>
  <c r="G109" i="295"/>
  <c r="AA108" i="295"/>
  <c r="O108" i="295"/>
  <c r="M108" i="295"/>
  <c r="N108" i="295" s="1"/>
  <c r="K108" i="295"/>
  <c r="G108" i="295"/>
  <c r="AB107" i="295"/>
  <c r="AA107" i="295"/>
  <c r="O107" i="295"/>
  <c r="N107" i="295"/>
  <c r="M107" i="295"/>
  <c r="K107" i="295"/>
  <c r="G107" i="295"/>
  <c r="T106" i="295"/>
  <c r="S106" i="295"/>
  <c r="M106" i="295"/>
  <c r="L106" i="295"/>
  <c r="O106" i="295" s="1"/>
  <c r="J106" i="295"/>
  <c r="K106" i="295" s="1"/>
  <c r="I106" i="295"/>
  <c r="AB93" i="295"/>
  <c r="O93" i="295"/>
  <c r="M93" i="295"/>
  <c r="N93" i="295" s="1"/>
  <c r="K93" i="295"/>
  <c r="G93" i="295"/>
  <c r="AA92" i="295"/>
  <c r="O92" i="295"/>
  <c r="N92" i="295"/>
  <c r="Q92" i="295" s="1"/>
  <c r="M92" i="295"/>
  <c r="AB92" i="295" s="1"/>
  <c r="K92" i="295"/>
  <c r="G92" i="295"/>
  <c r="AA91" i="295"/>
  <c r="O91" i="295"/>
  <c r="M91" i="295"/>
  <c r="AB91" i="295" s="1"/>
  <c r="K91" i="295"/>
  <c r="G91" i="295"/>
  <c r="AB90" i="295"/>
  <c r="O90" i="295"/>
  <c r="M90" i="295"/>
  <c r="AA90" i="295" s="1"/>
  <c r="K90" i="295"/>
  <c r="G90" i="295"/>
  <c r="T89" i="295"/>
  <c r="S89" i="295"/>
  <c r="L89" i="295"/>
  <c r="O89" i="295" s="1"/>
  <c r="J89" i="295"/>
  <c r="I89" i="295"/>
  <c r="K89" i="295" s="1"/>
  <c r="AA82" i="295"/>
  <c r="P82" i="295"/>
  <c r="O82" i="295"/>
  <c r="N82" i="295"/>
  <c r="Q82" i="295" s="1"/>
  <c r="M82" i="295"/>
  <c r="AB82" i="295" s="1"/>
  <c r="K82" i="295"/>
  <c r="G82" i="295"/>
  <c r="O81" i="295"/>
  <c r="M81" i="295"/>
  <c r="N81" i="295" s="1"/>
  <c r="K81" i="295"/>
  <c r="G81" i="295"/>
  <c r="AA80" i="295"/>
  <c r="O80" i="295"/>
  <c r="N80" i="295"/>
  <c r="Q80" i="295" s="1"/>
  <c r="M80" i="295"/>
  <c r="AB80" i="295" s="1"/>
  <c r="K80" i="295"/>
  <c r="G80" i="295"/>
  <c r="AA79" i="295"/>
  <c r="O79" i="295"/>
  <c r="M79" i="295"/>
  <c r="AB79" i="295" s="1"/>
  <c r="K79" i="295"/>
  <c r="G79" i="295"/>
  <c r="AA78" i="295"/>
  <c r="P78" i="295"/>
  <c r="O78" i="295"/>
  <c r="N78" i="295"/>
  <c r="Q78" i="295" s="1"/>
  <c r="M78" i="295"/>
  <c r="AB78" i="295" s="1"/>
  <c r="K78" i="295"/>
  <c r="G78" i="295"/>
  <c r="O77" i="295"/>
  <c r="M77" i="295"/>
  <c r="N77" i="295" s="1"/>
  <c r="K77" i="295"/>
  <c r="G77" i="295"/>
  <c r="O76" i="295"/>
  <c r="N76" i="295"/>
  <c r="Q76" i="295" s="1"/>
  <c r="M76" i="295"/>
  <c r="AB76" i="295" s="1"/>
  <c r="K76" i="295"/>
  <c r="G76" i="295"/>
  <c r="AA75" i="295"/>
  <c r="O75" i="295"/>
  <c r="M75" i="295"/>
  <c r="AB75" i="295" s="1"/>
  <c r="K75" i="295"/>
  <c r="G75" i="295"/>
  <c r="AA74" i="295"/>
  <c r="P74" i="295"/>
  <c r="O74" i="295"/>
  <c r="N74" i="295"/>
  <c r="Q74" i="295" s="1"/>
  <c r="M74" i="295"/>
  <c r="AB74" i="295" s="1"/>
  <c r="K74" i="295"/>
  <c r="G74" i="295"/>
  <c r="AB73" i="295"/>
  <c r="AA73" i="295"/>
  <c r="O73" i="295"/>
  <c r="N73" i="295"/>
  <c r="M73" i="295"/>
  <c r="M89" i="295" s="1"/>
  <c r="K73" i="295"/>
  <c r="G73" i="295"/>
  <c r="T72" i="295"/>
  <c r="S72" i="295"/>
  <c r="M72" i="295"/>
  <c r="L72" i="295"/>
  <c r="O72" i="295" s="1"/>
  <c r="J72" i="295"/>
  <c r="K72" i="295" s="1"/>
  <c r="I72" i="295"/>
  <c r="O62" i="295"/>
  <c r="M62" i="295"/>
  <c r="N62" i="295" s="1"/>
  <c r="K62" i="295"/>
  <c r="G62" i="295"/>
  <c r="O61" i="295"/>
  <c r="N61" i="295"/>
  <c r="Q61" i="295" s="1"/>
  <c r="M61" i="295"/>
  <c r="AB61" i="295" s="1"/>
  <c r="K61" i="295"/>
  <c r="G61" i="295"/>
  <c r="AB60" i="295"/>
  <c r="AA60" i="295"/>
  <c r="O60" i="295"/>
  <c r="M60" i="295"/>
  <c r="N60" i="295" s="1"/>
  <c r="K60" i="295"/>
  <c r="G60" i="295"/>
  <c r="AA59" i="295"/>
  <c r="O59" i="295"/>
  <c r="M59" i="295"/>
  <c r="N59" i="295" s="1"/>
  <c r="K59" i="295"/>
  <c r="G59" i="295"/>
  <c r="O58" i="295"/>
  <c r="M58" i="295"/>
  <c r="N58" i="295" s="1"/>
  <c r="K58" i="295"/>
  <c r="G58" i="295"/>
  <c r="O57" i="295"/>
  <c r="N57" i="295"/>
  <c r="P57" i="295" s="1"/>
  <c r="M57" i="295"/>
  <c r="AB57" i="295" s="1"/>
  <c r="K57" i="295"/>
  <c r="G57" i="295"/>
  <c r="AB56" i="295"/>
  <c r="O56" i="295"/>
  <c r="M56" i="295"/>
  <c r="AA56" i="295" s="1"/>
  <c r="K56" i="295"/>
  <c r="G56" i="295"/>
  <c r="T55" i="295"/>
  <c r="S55" i="295"/>
  <c r="L55" i="295"/>
  <c r="O55" i="295" s="1"/>
  <c r="J55" i="295"/>
  <c r="K55" i="295" s="1"/>
  <c r="I55" i="295"/>
  <c r="AB43" i="295"/>
  <c r="AA43" i="295"/>
  <c r="O43" i="295"/>
  <c r="M43" i="295"/>
  <c r="N43" i="295" s="1"/>
  <c r="K43" i="295"/>
  <c r="G43" i="295"/>
  <c r="AA42" i="295"/>
  <c r="Q42" i="295"/>
  <c r="P42" i="295"/>
  <c r="O42" i="295"/>
  <c r="N42" i="295"/>
  <c r="M42" i="295"/>
  <c r="AB42" i="295" s="1"/>
  <c r="K42" i="295"/>
  <c r="G42" i="295"/>
  <c r="O41" i="295"/>
  <c r="M41" i="295"/>
  <c r="N41" i="295" s="1"/>
  <c r="K41" i="295"/>
  <c r="G41" i="295"/>
  <c r="AA40" i="295"/>
  <c r="O40" i="295"/>
  <c r="N40" i="295"/>
  <c r="P40" i="295" s="1"/>
  <c r="M40" i="295"/>
  <c r="AB40" i="295" s="1"/>
  <c r="K40" i="295"/>
  <c r="G40" i="295"/>
  <c r="AB39" i="295"/>
  <c r="O39" i="295"/>
  <c r="M39" i="295"/>
  <c r="AA39" i="295" s="1"/>
  <c r="K39" i="295"/>
  <c r="G39" i="295"/>
  <c r="T38" i="295"/>
  <c r="S38" i="295"/>
  <c r="L38" i="295"/>
  <c r="O38" i="295" s="1"/>
  <c r="J38" i="295"/>
  <c r="K38" i="295" s="1"/>
  <c r="I38" i="295"/>
  <c r="AB26" i="295"/>
  <c r="AA26" i="295"/>
  <c r="O26" i="295"/>
  <c r="M26" i="295"/>
  <c r="N26" i="295" s="1"/>
  <c r="K26" i="295"/>
  <c r="G26" i="295"/>
  <c r="AA25" i="295"/>
  <c r="Q25" i="295"/>
  <c r="P25" i="295"/>
  <c r="O25" i="295"/>
  <c r="N25" i="295"/>
  <c r="M25" i="295"/>
  <c r="AB25" i="295" s="1"/>
  <c r="K25" i="295"/>
  <c r="G25" i="295"/>
  <c r="O24" i="295"/>
  <c r="M24" i="295"/>
  <c r="N24" i="295" s="1"/>
  <c r="K24" i="295"/>
  <c r="G24" i="295"/>
  <c r="AA23" i="295"/>
  <c r="O23" i="295"/>
  <c r="N23" i="295"/>
  <c r="P23" i="295" s="1"/>
  <c r="M23" i="295"/>
  <c r="AB23" i="295" s="1"/>
  <c r="K23" i="295"/>
  <c r="G23" i="295"/>
  <c r="AB22" i="295"/>
  <c r="O22" i="295"/>
  <c r="M22" i="295"/>
  <c r="AA22" i="295" s="1"/>
  <c r="K22" i="295"/>
  <c r="G22" i="295"/>
  <c r="T21" i="295"/>
  <c r="S21" i="295"/>
  <c r="L21" i="295"/>
  <c r="O21" i="295" s="1"/>
  <c r="J21" i="295"/>
  <c r="K21" i="295" s="1"/>
  <c r="I21" i="295"/>
  <c r="AB7" i="295"/>
  <c r="AA7" i="295"/>
  <c r="O7" i="295"/>
  <c r="M7" i="295"/>
  <c r="N7" i="295" s="1"/>
  <c r="K7" i="295"/>
  <c r="G7" i="295"/>
  <c r="F1" i="295" s="1"/>
  <c r="F2" i="295" s="1"/>
  <c r="AA6" i="295"/>
  <c r="O6" i="295"/>
  <c r="M6" i="295"/>
  <c r="N6" i="295" s="1"/>
  <c r="K6" i="295"/>
  <c r="G6" i="295"/>
  <c r="AA5" i="295"/>
  <c r="O5" i="295"/>
  <c r="N5" i="295"/>
  <c r="M5" i="295"/>
  <c r="M21" i="295" s="1"/>
  <c r="K5" i="295"/>
  <c r="G5" i="295"/>
  <c r="H2" i="295"/>
  <c r="H1" i="295"/>
  <c r="D1" i="295"/>
  <c r="F3" i="293" s="1"/>
  <c r="T242" i="294"/>
  <c r="S242" i="294"/>
  <c r="L242" i="294"/>
  <c r="O242" i="294" s="1"/>
  <c r="J242" i="294"/>
  <c r="K242" i="294" s="1"/>
  <c r="I242" i="294"/>
  <c r="AB230" i="294"/>
  <c r="AA230" i="294"/>
  <c r="O230" i="294"/>
  <c r="M230" i="294"/>
  <c r="N230" i="294" s="1"/>
  <c r="K230" i="294"/>
  <c r="G230" i="294"/>
  <c r="AB229" i="294"/>
  <c r="AA229" i="294"/>
  <c r="O229" i="294"/>
  <c r="M229" i="294"/>
  <c r="N229" i="294" s="1"/>
  <c r="K229" i="294"/>
  <c r="G229" i="294"/>
  <c r="O228" i="294"/>
  <c r="M228" i="294"/>
  <c r="N228" i="294" s="1"/>
  <c r="K228" i="294"/>
  <c r="G228" i="294"/>
  <c r="O227" i="294"/>
  <c r="N227" i="294"/>
  <c r="P227" i="294" s="1"/>
  <c r="M227" i="294"/>
  <c r="AB227" i="294" s="1"/>
  <c r="K227" i="294"/>
  <c r="G227" i="294"/>
  <c r="AB226" i="294"/>
  <c r="O226" i="294"/>
  <c r="M226" i="294"/>
  <c r="AA226" i="294" s="1"/>
  <c r="K226" i="294"/>
  <c r="G226" i="294"/>
  <c r="T225" i="294"/>
  <c r="S225" i="294"/>
  <c r="L225" i="294"/>
  <c r="O225" i="294" s="1"/>
  <c r="J225" i="294"/>
  <c r="K225" i="294" s="1"/>
  <c r="I225" i="294"/>
  <c r="AB210" i="294"/>
  <c r="AA210" i="294"/>
  <c r="O210" i="294"/>
  <c r="M210" i="294"/>
  <c r="N210" i="294" s="1"/>
  <c r="K210" i="294"/>
  <c r="G210" i="294"/>
  <c r="AB209" i="294"/>
  <c r="O209" i="294"/>
  <c r="M209" i="294"/>
  <c r="AA209" i="294" s="1"/>
  <c r="K209" i="294"/>
  <c r="G209" i="294"/>
  <c r="T208" i="294"/>
  <c r="S208" i="294"/>
  <c r="L208" i="294"/>
  <c r="O208" i="294" s="1"/>
  <c r="J208" i="294"/>
  <c r="I208" i="294"/>
  <c r="K208" i="294" s="1"/>
  <c r="AB194" i="294"/>
  <c r="AA194" i="294"/>
  <c r="O194" i="294"/>
  <c r="M194" i="294"/>
  <c r="N194" i="294" s="1"/>
  <c r="K194" i="294"/>
  <c r="G194" i="294"/>
  <c r="O193" i="294"/>
  <c r="M193" i="294"/>
  <c r="N193" i="294" s="1"/>
  <c r="K193" i="294"/>
  <c r="G193" i="294"/>
  <c r="AB192" i="294"/>
  <c r="AA192" i="294"/>
  <c r="O192" i="294"/>
  <c r="N192" i="294"/>
  <c r="P192" i="294" s="1"/>
  <c r="M192" i="294"/>
  <c r="M208" i="294" s="1"/>
  <c r="K192" i="294"/>
  <c r="G192" i="294"/>
  <c r="T191" i="294"/>
  <c r="S191" i="294"/>
  <c r="O191" i="294"/>
  <c r="M191" i="294"/>
  <c r="L191" i="294"/>
  <c r="J191" i="294"/>
  <c r="K191" i="294" s="1"/>
  <c r="I191" i="294"/>
  <c r="AA178" i="294"/>
  <c r="O178" i="294"/>
  <c r="N178" i="294"/>
  <c r="Q178" i="294" s="1"/>
  <c r="M178" i="294"/>
  <c r="AB178" i="294" s="1"/>
  <c r="K178" i="294"/>
  <c r="G178" i="294"/>
  <c r="AB177" i="294"/>
  <c r="AA177" i="294"/>
  <c r="O177" i="294"/>
  <c r="M177" i="294"/>
  <c r="N177" i="294" s="1"/>
  <c r="K177" i="294"/>
  <c r="G177" i="294"/>
  <c r="AA176" i="294"/>
  <c r="P176" i="294"/>
  <c r="O176" i="294"/>
  <c r="N176" i="294"/>
  <c r="M176" i="294"/>
  <c r="AB176" i="294" s="1"/>
  <c r="K176" i="294"/>
  <c r="Q176" i="294" s="1"/>
  <c r="G176" i="294"/>
  <c r="AA175" i="294"/>
  <c r="O175" i="294"/>
  <c r="N175" i="294"/>
  <c r="M175" i="294"/>
  <c r="AB175" i="294" s="1"/>
  <c r="K175" i="294"/>
  <c r="G175" i="294"/>
  <c r="T174" i="294"/>
  <c r="S174" i="294"/>
  <c r="M174" i="294"/>
  <c r="L174" i="294"/>
  <c r="O174" i="294" s="1"/>
  <c r="J174" i="294"/>
  <c r="K174" i="294" s="1"/>
  <c r="I174" i="294"/>
  <c r="AA158" i="294"/>
  <c r="O158" i="294"/>
  <c r="N158" i="294"/>
  <c r="M158" i="294"/>
  <c r="AB158" i="294" s="1"/>
  <c r="K158" i="294"/>
  <c r="G158" i="294"/>
  <c r="T157" i="294"/>
  <c r="S157" i="294"/>
  <c r="M157" i="294"/>
  <c r="L157" i="294"/>
  <c r="O157" i="294" s="1"/>
  <c r="J157" i="294"/>
  <c r="K157" i="294" s="1"/>
  <c r="I157" i="294"/>
  <c r="O144" i="294"/>
  <c r="M144" i="294"/>
  <c r="N144" i="294" s="1"/>
  <c r="K144" i="294"/>
  <c r="G144" i="294"/>
  <c r="AA143" i="294"/>
  <c r="O143" i="294"/>
  <c r="N143" i="294"/>
  <c r="P143" i="294" s="1"/>
  <c r="M143" i="294"/>
  <c r="AB143" i="294" s="1"/>
  <c r="K143" i="294"/>
  <c r="G143" i="294"/>
  <c r="AB142" i="294"/>
  <c r="AA142" i="294"/>
  <c r="O142" i="294"/>
  <c r="M142" i="294"/>
  <c r="N142" i="294" s="1"/>
  <c r="K142" i="294"/>
  <c r="G142" i="294"/>
  <c r="AB141" i="294"/>
  <c r="Q141" i="294"/>
  <c r="O141" i="294"/>
  <c r="N141" i="294"/>
  <c r="P141" i="294" s="1"/>
  <c r="M141" i="294"/>
  <c r="AA141" i="294" s="1"/>
  <c r="K141" i="294"/>
  <c r="G141" i="294"/>
  <c r="T140" i="294"/>
  <c r="S140" i="294"/>
  <c r="L140" i="294"/>
  <c r="O140" i="294" s="1"/>
  <c r="J140" i="294"/>
  <c r="I140" i="294"/>
  <c r="K140" i="294" s="1"/>
  <c r="AA127" i="294"/>
  <c r="P127" i="294"/>
  <c r="O127" i="294"/>
  <c r="N127" i="294"/>
  <c r="Q127" i="294" s="1"/>
  <c r="M127" i="294"/>
  <c r="AB127" i="294" s="1"/>
  <c r="K127" i="294"/>
  <c r="G127" i="294"/>
  <c r="O126" i="294"/>
  <c r="M126" i="294"/>
  <c r="N126" i="294" s="1"/>
  <c r="K126" i="294"/>
  <c r="G126" i="294"/>
  <c r="AA125" i="294"/>
  <c r="O125" i="294"/>
  <c r="N125" i="294"/>
  <c r="Q125" i="294" s="1"/>
  <c r="M125" i="294"/>
  <c r="AB125" i="294" s="1"/>
  <c r="K125" i="294"/>
  <c r="G125" i="294"/>
  <c r="AB124" i="294"/>
  <c r="O124" i="294"/>
  <c r="M124" i="294"/>
  <c r="AA124" i="294" s="1"/>
  <c r="K124" i="294"/>
  <c r="G124" i="294"/>
  <c r="T123" i="294"/>
  <c r="S123" i="294"/>
  <c r="L123" i="294"/>
  <c r="O123" i="294" s="1"/>
  <c r="J123" i="294"/>
  <c r="K123" i="294" s="1"/>
  <c r="I123" i="294"/>
  <c r="AB109" i="294"/>
  <c r="AA109" i="294"/>
  <c r="O109" i="294"/>
  <c r="M109" i="294"/>
  <c r="N109" i="294" s="1"/>
  <c r="K109" i="294"/>
  <c r="G109" i="294"/>
  <c r="AA108" i="294"/>
  <c r="Q108" i="294"/>
  <c r="P108" i="294"/>
  <c r="O108" i="294"/>
  <c r="N108" i="294"/>
  <c r="M108" i="294"/>
  <c r="AB108" i="294" s="1"/>
  <c r="K108" i="294"/>
  <c r="G108" i="294"/>
  <c r="AB107" i="294"/>
  <c r="AA107" i="294"/>
  <c r="O107" i="294"/>
  <c r="N107" i="294"/>
  <c r="M107" i="294"/>
  <c r="M123" i="294" s="1"/>
  <c r="K107" i="294"/>
  <c r="G107" i="294"/>
  <c r="T106" i="294"/>
  <c r="S106" i="294"/>
  <c r="M106" i="294"/>
  <c r="L106" i="294"/>
  <c r="O106" i="294" s="1"/>
  <c r="J106" i="294"/>
  <c r="K106" i="294" s="1"/>
  <c r="I106" i="294"/>
  <c r="O92" i="294"/>
  <c r="M92" i="294"/>
  <c r="N92" i="294" s="1"/>
  <c r="K92" i="294"/>
  <c r="G92" i="294"/>
  <c r="AA91" i="294"/>
  <c r="O91" i="294"/>
  <c r="N91" i="294"/>
  <c r="P91" i="294" s="1"/>
  <c r="M91" i="294"/>
  <c r="AB91" i="294" s="1"/>
  <c r="K91" i="294"/>
  <c r="G91" i="294"/>
  <c r="AB90" i="294"/>
  <c r="O90" i="294"/>
  <c r="M90" i="294"/>
  <c r="AA90" i="294" s="1"/>
  <c r="K90" i="294"/>
  <c r="G90" i="294"/>
  <c r="T89" i="294"/>
  <c r="S89" i="294"/>
  <c r="L89" i="294"/>
  <c r="O89" i="294" s="1"/>
  <c r="J89" i="294"/>
  <c r="K89" i="294" s="1"/>
  <c r="I89" i="294"/>
  <c r="AB73" i="294"/>
  <c r="O73" i="294"/>
  <c r="M73" i="294"/>
  <c r="AA73" i="294" s="1"/>
  <c r="K73" i="294"/>
  <c r="G73" i="294"/>
  <c r="T72" i="294"/>
  <c r="S72" i="294"/>
  <c r="L72" i="294"/>
  <c r="O72" i="294" s="1"/>
  <c r="J72" i="294"/>
  <c r="K72" i="294" s="1"/>
  <c r="I72" i="294"/>
  <c r="AB56" i="294"/>
  <c r="O56" i="294"/>
  <c r="M56" i="294"/>
  <c r="AA56" i="294" s="1"/>
  <c r="K56" i="294"/>
  <c r="G56" i="294"/>
  <c r="T55" i="294"/>
  <c r="S55" i="294"/>
  <c r="L55" i="294"/>
  <c r="H1" i="294" s="1"/>
  <c r="J55" i="294"/>
  <c r="K55" i="294" s="1"/>
  <c r="I55" i="294"/>
  <c r="AB41" i="294"/>
  <c r="AA41" i="294"/>
  <c r="O41" i="294"/>
  <c r="M41" i="294"/>
  <c r="N41" i="294" s="1"/>
  <c r="K41" i="294"/>
  <c r="G41" i="294"/>
  <c r="AA40" i="294"/>
  <c r="Q40" i="294"/>
  <c r="P40" i="294"/>
  <c r="O40" i="294"/>
  <c r="N40" i="294"/>
  <c r="M40" i="294"/>
  <c r="AB40" i="294" s="1"/>
  <c r="K40" i="294"/>
  <c r="G40" i="294"/>
  <c r="AB39" i="294"/>
  <c r="AA39" i="294"/>
  <c r="O39" i="294"/>
  <c r="N39" i="294"/>
  <c r="M39" i="294"/>
  <c r="M55" i="294" s="1"/>
  <c r="K39" i="294"/>
  <c r="G39" i="294"/>
  <c r="T38" i="294"/>
  <c r="S38" i="294"/>
  <c r="O38" i="294"/>
  <c r="M38" i="294"/>
  <c r="L38" i="294"/>
  <c r="J38" i="294"/>
  <c r="K38" i="294" s="1"/>
  <c r="I38" i="294"/>
  <c r="AB22" i="294"/>
  <c r="AA22" i="294"/>
  <c r="O22" i="294"/>
  <c r="N22" i="294"/>
  <c r="M22" i="294"/>
  <c r="K22" i="294"/>
  <c r="G22" i="294"/>
  <c r="T21" i="294"/>
  <c r="S21" i="294"/>
  <c r="M21" i="294"/>
  <c r="L21" i="294"/>
  <c r="O21" i="294" s="1"/>
  <c r="J21" i="294"/>
  <c r="K21" i="294" s="1"/>
  <c r="I21" i="294"/>
  <c r="O7" i="294"/>
  <c r="M7" i="294"/>
  <c r="N7" i="294" s="1"/>
  <c r="K7" i="294"/>
  <c r="G7" i="294"/>
  <c r="AA6" i="294"/>
  <c r="O6" i="294"/>
  <c r="N6" i="294"/>
  <c r="P6" i="294" s="1"/>
  <c r="M6" i="294"/>
  <c r="AB6" i="294" s="1"/>
  <c r="K6" i="294"/>
  <c r="G6" i="294"/>
  <c r="AB5" i="294"/>
  <c r="O5" i="294"/>
  <c r="M5" i="294"/>
  <c r="AA5" i="294" s="1"/>
  <c r="K5" i="294"/>
  <c r="G5" i="294"/>
  <c r="F1" i="294" s="1"/>
  <c r="H2" i="294"/>
  <c r="D1" i="294"/>
  <c r="X29" i="293"/>
  <c r="W29" i="293"/>
  <c r="V29" i="293"/>
  <c r="T29" i="293"/>
  <c r="S29" i="293"/>
  <c r="P29" i="293"/>
  <c r="M8" i="293" s="1"/>
  <c r="O29" i="293"/>
  <c r="N29" i="293"/>
  <c r="M29" i="293"/>
  <c r="K29" i="293"/>
  <c r="J29" i="293"/>
  <c r="H29" i="293"/>
  <c r="G29" i="293"/>
  <c r="D29" i="293"/>
  <c r="M15" i="293"/>
  <c r="L15" i="293"/>
  <c r="I8" i="293" s="1"/>
  <c r="K15" i="293"/>
  <c r="I15" i="293"/>
  <c r="H15" i="293"/>
  <c r="G15" i="293"/>
  <c r="F15" i="293"/>
  <c r="G8" i="293" s="1"/>
  <c r="E15" i="293"/>
  <c r="E8" i="293" s="1"/>
  <c r="D15" i="293"/>
  <c r="F8" i="293"/>
  <c r="M7" i="293"/>
  <c r="K7" i="293"/>
  <c r="I7" i="293"/>
  <c r="G7" i="293"/>
  <c r="F7" i="293"/>
  <c r="E7" i="293"/>
  <c r="M6" i="293"/>
  <c r="K6" i="293"/>
  <c r="I6" i="293"/>
  <c r="G6" i="293"/>
  <c r="F6" i="293"/>
  <c r="E6" i="293"/>
  <c r="Q90" i="303" l="1"/>
  <c r="P90" i="303"/>
  <c r="N89" i="304"/>
  <c r="AB89" i="304"/>
  <c r="AC73" i="304" s="1"/>
  <c r="AA89" i="304"/>
  <c r="Q81" i="304"/>
  <c r="P81" i="304"/>
  <c r="Q91" i="304"/>
  <c r="P91" i="304"/>
  <c r="Q126" i="304"/>
  <c r="P126" i="304"/>
  <c r="AB89" i="303"/>
  <c r="AC73" i="303" s="1"/>
  <c r="N89" i="303"/>
  <c r="AA89" i="303"/>
  <c r="Q61" i="304"/>
  <c r="P61" i="304"/>
  <c r="Q77" i="304"/>
  <c r="P77" i="304"/>
  <c r="AB208" i="303"/>
  <c r="AC192" i="303" s="1"/>
  <c r="AA208" i="303"/>
  <c r="N208" i="303"/>
  <c r="Q230" i="303"/>
  <c r="P230" i="303"/>
  <c r="Q41" i="304"/>
  <c r="P41" i="304"/>
  <c r="Q57" i="304"/>
  <c r="P57" i="304"/>
  <c r="Q79" i="304"/>
  <c r="P79" i="304"/>
  <c r="Q109" i="304"/>
  <c r="P109" i="304"/>
  <c r="Q43" i="304"/>
  <c r="P43" i="304"/>
  <c r="Q59" i="304"/>
  <c r="P59" i="304"/>
  <c r="Q75" i="304"/>
  <c r="P75" i="304"/>
  <c r="AB72" i="303"/>
  <c r="AC56" i="303" s="1"/>
  <c r="AA72" i="303"/>
  <c r="N72" i="303"/>
  <c r="Q144" i="303"/>
  <c r="P144" i="303"/>
  <c r="N174" i="303"/>
  <c r="AB174" i="303"/>
  <c r="AC158" i="303" s="1"/>
  <c r="AA174" i="303"/>
  <c r="N191" i="303"/>
  <c r="AB191" i="303"/>
  <c r="AC175" i="303" s="1"/>
  <c r="AA191" i="303"/>
  <c r="Q209" i="303"/>
  <c r="P209" i="303"/>
  <c r="Q211" i="303"/>
  <c r="P211" i="303"/>
  <c r="Q226" i="303"/>
  <c r="P226" i="303"/>
  <c r="Q6" i="304"/>
  <c r="P6" i="304"/>
  <c r="Q90" i="304"/>
  <c r="P90" i="304"/>
  <c r="N106" i="304"/>
  <c r="AB106" i="304"/>
  <c r="AC90" i="304" s="1"/>
  <c r="AA106" i="304"/>
  <c r="Q93" i="304"/>
  <c r="P93" i="304"/>
  <c r="AB123" i="303"/>
  <c r="AC107" i="303" s="1"/>
  <c r="AA123" i="303"/>
  <c r="N123" i="303"/>
  <c r="Q142" i="304"/>
  <c r="P142" i="304"/>
  <c r="Q5" i="303"/>
  <c r="P5" i="303"/>
  <c r="Q7" i="303"/>
  <c r="P7" i="303"/>
  <c r="N38" i="303"/>
  <c r="AA38" i="303"/>
  <c r="AB38" i="303"/>
  <c r="AC22" i="303" s="1"/>
  <c r="AB55" i="303"/>
  <c r="AC39" i="303" s="1"/>
  <c r="AA55" i="303"/>
  <c r="N55" i="303"/>
  <c r="Q124" i="303"/>
  <c r="P124" i="303"/>
  <c r="Q126" i="303"/>
  <c r="P126" i="303"/>
  <c r="N140" i="304"/>
  <c r="AB140" i="304"/>
  <c r="AC124" i="304" s="1"/>
  <c r="AA140" i="304"/>
  <c r="N41" i="303"/>
  <c r="O55" i="303"/>
  <c r="N109" i="303"/>
  <c r="N142" i="303"/>
  <c r="N177" i="303"/>
  <c r="N195" i="303"/>
  <c r="N228" i="303"/>
  <c r="N23" i="304"/>
  <c r="N55" i="304"/>
  <c r="M140" i="303"/>
  <c r="N141" i="303"/>
  <c r="M242" i="303"/>
  <c r="M21" i="304"/>
  <c r="N22" i="304"/>
  <c r="N40" i="304"/>
  <c r="N44" i="304"/>
  <c r="P56" i="304"/>
  <c r="N60" i="304"/>
  <c r="N76" i="304"/>
  <c r="N80" i="304"/>
  <c r="N92" i="304"/>
  <c r="N125" i="304"/>
  <c r="M38" i="304"/>
  <c r="AA5" i="303"/>
  <c r="N40" i="303"/>
  <c r="AA56" i="303"/>
  <c r="AA73" i="303"/>
  <c r="AA90" i="303"/>
  <c r="N108" i="303"/>
  <c r="AA124" i="303"/>
  <c r="N127" i="303"/>
  <c r="N176" i="303"/>
  <c r="N194" i="303"/>
  <c r="AA209" i="303"/>
  <c r="N227" i="303"/>
  <c r="N231" i="303"/>
  <c r="N7" i="304"/>
  <c r="N26" i="304"/>
  <c r="AB41" i="304"/>
  <c r="AB57" i="304"/>
  <c r="AB61" i="304"/>
  <c r="AB77" i="304"/>
  <c r="AB81" i="304"/>
  <c r="AB93" i="304"/>
  <c r="N123" i="304"/>
  <c r="AB126" i="304"/>
  <c r="N157" i="304"/>
  <c r="AB5" i="303"/>
  <c r="M21" i="303"/>
  <c r="N22" i="303"/>
  <c r="AA41" i="303"/>
  <c r="AB56" i="303"/>
  <c r="AB73" i="303"/>
  <c r="AB90" i="303"/>
  <c r="M106" i="303"/>
  <c r="AA109" i="303"/>
  <c r="AB124" i="303"/>
  <c r="AA142" i="303"/>
  <c r="M157" i="303"/>
  <c r="N158" i="303"/>
  <c r="N175" i="303"/>
  <c r="AA177" i="303"/>
  <c r="AA195" i="303"/>
  <c r="AB209" i="303"/>
  <c r="M225" i="303"/>
  <c r="AA228" i="303"/>
  <c r="AA23" i="304"/>
  <c r="P39" i="304"/>
  <c r="P124" i="304"/>
  <c r="N143" i="304"/>
  <c r="F2" i="303"/>
  <c r="AA40" i="304"/>
  <c r="AA44" i="304"/>
  <c r="AA60" i="304"/>
  <c r="AA76" i="304"/>
  <c r="AA80" i="304"/>
  <c r="AA92" i="304"/>
  <c r="AA125" i="304"/>
  <c r="P39" i="303"/>
  <c r="P107" i="303"/>
  <c r="AA141" i="303"/>
  <c r="AA22" i="304"/>
  <c r="N25" i="304"/>
  <c r="AA55" i="304"/>
  <c r="AB92" i="304"/>
  <c r="AB125" i="304"/>
  <c r="AA40" i="303"/>
  <c r="AA108" i="303"/>
  <c r="AA127" i="303"/>
  <c r="AA176" i="303"/>
  <c r="AA194" i="303"/>
  <c r="AA227" i="303"/>
  <c r="AA231" i="303"/>
  <c r="AA7" i="304"/>
  <c r="AA26" i="304"/>
  <c r="E8" i="302"/>
  <c r="AB108" i="303"/>
  <c r="AB194" i="303"/>
  <c r="M72" i="304"/>
  <c r="AA143" i="304"/>
  <c r="AA123" i="304"/>
  <c r="AA157" i="304"/>
  <c r="N56" i="303"/>
  <c r="N73" i="303"/>
  <c r="P143" i="300"/>
  <c r="Q143" i="300"/>
  <c r="P229" i="300"/>
  <c r="Q229" i="300"/>
  <c r="N89" i="301"/>
  <c r="AB89" i="301"/>
  <c r="AC73" i="301" s="1"/>
  <c r="AA89" i="301"/>
  <c r="AB55" i="300"/>
  <c r="AC39" i="300" s="1"/>
  <c r="AA55" i="300"/>
  <c r="N55" i="300"/>
  <c r="Q92" i="300"/>
  <c r="P92" i="300"/>
  <c r="Q174" i="300"/>
  <c r="R158" i="300" s="1"/>
  <c r="P174" i="300"/>
  <c r="Q25" i="301"/>
  <c r="P25" i="301"/>
  <c r="AB123" i="300"/>
  <c r="AC107" i="300" s="1"/>
  <c r="N123" i="300"/>
  <c r="AA123" i="300"/>
  <c r="I3" i="299"/>
  <c r="F2" i="300"/>
  <c r="P6" i="300"/>
  <c r="Q6" i="300"/>
  <c r="Q21" i="300"/>
  <c r="R5" i="300" s="1"/>
  <c r="P21" i="300"/>
  <c r="Q210" i="300"/>
  <c r="P210" i="300"/>
  <c r="Q225" i="300"/>
  <c r="R209" i="300" s="1"/>
  <c r="P225" i="300"/>
  <c r="Q230" i="300"/>
  <c r="P230" i="300"/>
  <c r="P140" i="301"/>
  <c r="Q140" i="301"/>
  <c r="R124" i="301" s="1"/>
  <c r="Q38" i="300"/>
  <c r="R22" i="300" s="1"/>
  <c r="P38" i="300"/>
  <c r="P125" i="300"/>
  <c r="Q125" i="300"/>
  <c r="P72" i="301"/>
  <c r="Q72" i="301"/>
  <c r="R56" i="301" s="1"/>
  <c r="AB208" i="300"/>
  <c r="AC192" i="300" s="1"/>
  <c r="AA208" i="300"/>
  <c r="N208" i="300"/>
  <c r="Q7" i="300"/>
  <c r="P7" i="300"/>
  <c r="Q192" i="300"/>
  <c r="P192" i="300"/>
  <c r="Q6" i="301"/>
  <c r="P6" i="301"/>
  <c r="Q142" i="301"/>
  <c r="P142" i="301"/>
  <c r="Q211" i="300"/>
  <c r="P211" i="300"/>
  <c r="P91" i="300"/>
  <c r="Q91" i="300"/>
  <c r="Q106" i="300"/>
  <c r="R90" i="300" s="1"/>
  <c r="P106" i="300"/>
  <c r="P24" i="301"/>
  <c r="Q24" i="301"/>
  <c r="P178" i="300"/>
  <c r="Q178" i="300"/>
  <c r="P5" i="300"/>
  <c r="AB21" i="300"/>
  <c r="AC5" i="300" s="1"/>
  <c r="AB38" i="300"/>
  <c r="AC22" i="300" s="1"/>
  <c r="N41" i="300"/>
  <c r="P56" i="300"/>
  <c r="P73" i="300"/>
  <c r="P90" i="300"/>
  <c r="AB106" i="300"/>
  <c r="AC90" i="300" s="1"/>
  <c r="N109" i="300"/>
  <c r="P124" i="300"/>
  <c r="N142" i="300"/>
  <c r="AB174" i="300"/>
  <c r="AC158" i="300" s="1"/>
  <c r="N177" i="300"/>
  <c r="AA192" i="300"/>
  <c r="N195" i="300"/>
  <c r="P209" i="300"/>
  <c r="AB225" i="300"/>
  <c r="AC209" i="300" s="1"/>
  <c r="N228" i="300"/>
  <c r="H1" i="301"/>
  <c r="N23" i="301"/>
  <c r="P41" i="301"/>
  <c r="K55" i="301"/>
  <c r="P58" i="301"/>
  <c r="P62" i="301"/>
  <c r="P77" i="301"/>
  <c r="P81" i="301"/>
  <c r="P93" i="301"/>
  <c r="K123" i="301"/>
  <c r="P126" i="301"/>
  <c r="K157" i="301"/>
  <c r="AA6" i="300"/>
  <c r="P72" i="300"/>
  <c r="P89" i="300"/>
  <c r="AA91" i="300"/>
  <c r="AA125" i="300"/>
  <c r="M140" i="300"/>
  <c r="N141" i="300"/>
  <c r="AA143" i="300"/>
  <c r="AA178" i="300"/>
  <c r="AB192" i="300"/>
  <c r="AA210" i="300"/>
  <c r="AA229" i="300"/>
  <c r="M242" i="300"/>
  <c r="M21" i="301"/>
  <c r="AA24" i="301"/>
  <c r="AB6" i="300"/>
  <c r="AB91" i="300"/>
  <c r="AB125" i="300"/>
  <c r="AB143" i="300"/>
  <c r="AB178" i="300"/>
  <c r="AB210" i="300"/>
  <c r="AB229" i="300"/>
  <c r="AB24" i="301"/>
  <c r="M38" i="301"/>
  <c r="N40" i="300"/>
  <c r="N108" i="300"/>
  <c r="N127" i="300"/>
  <c r="N176" i="300"/>
  <c r="N194" i="300"/>
  <c r="N227" i="300"/>
  <c r="N231" i="300"/>
  <c r="N7" i="301"/>
  <c r="N26" i="301"/>
  <c r="N55" i="301"/>
  <c r="AA72" i="301"/>
  <c r="N123" i="301"/>
  <c r="AA140" i="301"/>
  <c r="N157" i="301"/>
  <c r="AA109" i="300"/>
  <c r="AA142" i="300"/>
  <c r="M157" i="300"/>
  <c r="AA177" i="300"/>
  <c r="AA195" i="300"/>
  <c r="AA228" i="300"/>
  <c r="AA23" i="301"/>
  <c r="AA41" i="300"/>
  <c r="AB41" i="300"/>
  <c r="AA72" i="300"/>
  <c r="AA89" i="300"/>
  <c r="AB109" i="300"/>
  <c r="AB195" i="300"/>
  <c r="N90" i="301"/>
  <c r="P22" i="300"/>
  <c r="P39" i="300"/>
  <c r="P107" i="300"/>
  <c r="AA141" i="300"/>
  <c r="P158" i="300"/>
  <c r="P175" i="300"/>
  <c r="P226" i="300"/>
  <c r="P43" i="301"/>
  <c r="P60" i="301"/>
  <c r="P75" i="301"/>
  <c r="P79" i="301"/>
  <c r="P91" i="301"/>
  <c r="P109" i="301"/>
  <c r="P143" i="301"/>
  <c r="M191" i="300"/>
  <c r="AA227" i="300"/>
  <c r="AA231" i="300"/>
  <c r="AA7" i="301"/>
  <c r="E8" i="299"/>
  <c r="P126" i="300"/>
  <c r="M106" i="301"/>
  <c r="Q7" i="297"/>
  <c r="P7" i="297"/>
  <c r="Q143" i="297"/>
  <c r="P143" i="297"/>
  <c r="Q60" i="298"/>
  <c r="P60" i="298"/>
  <c r="Q76" i="298"/>
  <c r="P76" i="298"/>
  <c r="P210" i="297"/>
  <c r="Q210" i="297"/>
  <c r="I3" i="296"/>
  <c r="F2" i="298"/>
  <c r="Q5" i="297"/>
  <c r="P5" i="297"/>
  <c r="AA21" i="298"/>
  <c r="N21" i="298"/>
  <c r="AB21" i="298"/>
  <c r="AC5" i="298" s="1"/>
  <c r="Q79" i="298"/>
  <c r="P79" i="298"/>
  <c r="Q84" i="298"/>
  <c r="P84" i="298"/>
  <c r="N140" i="298"/>
  <c r="AB140" i="298"/>
  <c r="AC124" i="298" s="1"/>
  <c r="AA140" i="298"/>
  <c r="N123" i="297"/>
  <c r="AB123" i="297"/>
  <c r="AC107" i="297" s="1"/>
  <c r="AA123" i="297"/>
  <c r="Q144" i="297"/>
  <c r="P144" i="297"/>
  <c r="N225" i="297"/>
  <c r="AA225" i="297"/>
  <c r="AB225" i="297"/>
  <c r="AC209" i="297" s="1"/>
  <c r="Q93" i="298"/>
  <c r="P93" i="298"/>
  <c r="Q92" i="297"/>
  <c r="P92" i="297"/>
  <c r="P125" i="297"/>
  <c r="Q125" i="297"/>
  <c r="Q38" i="297"/>
  <c r="R22" i="297" s="1"/>
  <c r="P38" i="297"/>
  <c r="P229" i="297"/>
  <c r="Q229" i="297"/>
  <c r="Q7" i="298"/>
  <c r="P7" i="298"/>
  <c r="Q43" i="298"/>
  <c r="P43" i="298"/>
  <c r="Q59" i="298"/>
  <c r="P59" i="298"/>
  <c r="Q42" i="298"/>
  <c r="P42" i="298"/>
  <c r="P6" i="297"/>
  <c r="Q6" i="297"/>
  <c r="Q90" i="297"/>
  <c r="P90" i="297"/>
  <c r="N55" i="297"/>
  <c r="AB55" i="297"/>
  <c r="AC39" i="297" s="1"/>
  <c r="AA55" i="297"/>
  <c r="Q80" i="298"/>
  <c r="P80" i="298"/>
  <c r="Q142" i="298"/>
  <c r="P142" i="298"/>
  <c r="AB72" i="297"/>
  <c r="AC56" i="297" s="1"/>
  <c r="AA72" i="297"/>
  <c r="N72" i="297"/>
  <c r="N208" i="297"/>
  <c r="AB208" i="297"/>
  <c r="AC192" i="297" s="1"/>
  <c r="AA208" i="297"/>
  <c r="N89" i="297"/>
  <c r="AB89" i="297"/>
  <c r="AC73" i="297" s="1"/>
  <c r="AA89" i="297"/>
  <c r="Q75" i="298"/>
  <c r="P75" i="298"/>
  <c r="Q83" i="298"/>
  <c r="P83" i="298"/>
  <c r="Q108" i="298"/>
  <c r="P108" i="298"/>
  <c r="AB38" i="297"/>
  <c r="AC22" i="297" s="1"/>
  <c r="N41" i="297"/>
  <c r="N109" i="297"/>
  <c r="P124" i="297"/>
  <c r="N142" i="297"/>
  <c r="N177" i="297"/>
  <c r="AA192" i="297"/>
  <c r="N195" i="297"/>
  <c r="N228" i="297"/>
  <c r="P5" i="298"/>
  <c r="N24" i="298"/>
  <c r="AB43" i="298"/>
  <c r="AB60" i="298"/>
  <c r="AB76" i="298"/>
  <c r="AB80" i="298"/>
  <c r="AB84" i="298"/>
  <c r="P126" i="298"/>
  <c r="AA6" i="297"/>
  <c r="AA91" i="297"/>
  <c r="AA125" i="297"/>
  <c r="M140" i="297"/>
  <c r="N41" i="298"/>
  <c r="N58" i="298"/>
  <c r="N74" i="298"/>
  <c r="N78" i="298"/>
  <c r="N82" i="298"/>
  <c r="N92" i="298"/>
  <c r="N125" i="298"/>
  <c r="AB6" i="297"/>
  <c r="AB125" i="297"/>
  <c r="AB143" i="297"/>
  <c r="AA42" i="298"/>
  <c r="M72" i="298"/>
  <c r="N73" i="298"/>
  <c r="AA75" i="298"/>
  <c r="AA5" i="297"/>
  <c r="AA56" i="297"/>
  <c r="AA73" i="297"/>
  <c r="AA90" i="297"/>
  <c r="N108" i="297"/>
  <c r="AA124" i="297"/>
  <c r="P141" i="297"/>
  <c r="N176" i="297"/>
  <c r="N227" i="297"/>
  <c r="N23" i="298"/>
  <c r="AB42" i="298"/>
  <c r="AB59" i="298"/>
  <c r="AB75" i="298"/>
  <c r="AB79" i="298"/>
  <c r="AB83" i="298"/>
  <c r="AB93" i="298"/>
  <c r="N123" i="298"/>
  <c r="N157" i="298"/>
  <c r="AB5" i="297"/>
  <c r="M21" i="297"/>
  <c r="AA41" i="297"/>
  <c r="AB56" i="297"/>
  <c r="AB73" i="297"/>
  <c r="AB90" i="297"/>
  <c r="M106" i="297"/>
  <c r="AA109" i="297"/>
  <c r="AA142" i="297"/>
  <c r="M157" i="297"/>
  <c r="N158" i="297"/>
  <c r="M174" i="297"/>
  <c r="AA177" i="297"/>
  <c r="AA195" i="297"/>
  <c r="N226" i="297"/>
  <c r="AA228" i="297"/>
  <c r="M242" i="297"/>
  <c r="AB5" i="298"/>
  <c r="N22" i="298"/>
  <c r="AA24" i="298"/>
  <c r="N40" i="298"/>
  <c r="N57" i="298"/>
  <c r="N61" i="298"/>
  <c r="N77" i="298"/>
  <c r="N81" i="298"/>
  <c r="N91" i="298"/>
  <c r="N109" i="298"/>
  <c r="P124" i="298"/>
  <c r="N143" i="298"/>
  <c r="P127" i="297"/>
  <c r="P194" i="297"/>
  <c r="M38" i="298"/>
  <c r="N39" i="298"/>
  <c r="AA41" i="298"/>
  <c r="M55" i="298"/>
  <c r="AA58" i="298"/>
  <c r="AA74" i="298"/>
  <c r="AA78" i="298"/>
  <c r="M89" i="298"/>
  <c r="AA92" i="298"/>
  <c r="AA125" i="298"/>
  <c r="P22" i="297"/>
  <c r="P39" i="297"/>
  <c r="P107" i="297"/>
  <c r="N126" i="297"/>
  <c r="AA141" i="297"/>
  <c r="P175" i="297"/>
  <c r="N26" i="298"/>
  <c r="M191" i="297"/>
  <c r="N192" i="297"/>
  <c r="AA194" i="297"/>
  <c r="AA227" i="297"/>
  <c r="AA23" i="298"/>
  <c r="P56" i="298"/>
  <c r="AA73" i="298"/>
  <c r="P90" i="298"/>
  <c r="AA124" i="298"/>
  <c r="E8" i="296"/>
  <c r="P193" i="297"/>
  <c r="P211" i="297"/>
  <c r="P230" i="297"/>
  <c r="AA40" i="298"/>
  <c r="AA57" i="298"/>
  <c r="AA77" i="298"/>
  <c r="AA81" i="298"/>
  <c r="M106" i="298"/>
  <c r="AA158" i="297"/>
  <c r="AA175" i="297"/>
  <c r="AA226" i="297"/>
  <c r="AA123" i="298"/>
  <c r="AA157" i="298"/>
  <c r="N56" i="297"/>
  <c r="N73" i="297"/>
  <c r="AB107" i="297"/>
  <c r="Q109" i="294"/>
  <c r="P109" i="294"/>
  <c r="N106" i="294"/>
  <c r="AA106" i="294"/>
  <c r="AB106" i="294"/>
  <c r="AC90" i="294" s="1"/>
  <c r="N208" i="294"/>
  <c r="AB208" i="294"/>
  <c r="AC192" i="294" s="1"/>
  <c r="AA208" i="294"/>
  <c r="Q230" i="294"/>
  <c r="P230" i="294"/>
  <c r="N89" i="295"/>
  <c r="AB89" i="295"/>
  <c r="AC73" i="295" s="1"/>
  <c r="AA89" i="295"/>
  <c r="Q77" i="295"/>
  <c r="P77" i="295"/>
  <c r="F2" i="294"/>
  <c r="I3" i="293"/>
  <c r="P22" i="294"/>
  <c r="Q22" i="294"/>
  <c r="Q41" i="294"/>
  <c r="P41" i="294"/>
  <c r="Q7" i="295"/>
  <c r="P7" i="295"/>
  <c r="P73" i="295"/>
  <c r="Q73" i="295"/>
  <c r="N106" i="295"/>
  <c r="AB106" i="295"/>
  <c r="AC90" i="295" s="1"/>
  <c r="AA106" i="295"/>
  <c r="Q108" i="295"/>
  <c r="P108" i="295"/>
  <c r="Q62" i="295"/>
  <c r="P62" i="295"/>
  <c r="N21" i="294"/>
  <c r="AA21" i="294"/>
  <c r="AB21" i="294"/>
  <c r="AC5" i="294" s="1"/>
  <c r="P5" i="295"/>
  <c r="Q5" i="295"/>
  <c r="Q60" i="295"/>
  <c r="P60" i="295"/>
  <c r="Q126" i="295"/>
  <c r="P126" i="295"/>
  <c r="Q228" i="294"/>
  <c r="P228" i="294"/>
  <c r="K8" i="293"/>
  <c r="N38" i="294"/>
  <c r="AA38" i="294"/>
  <c r="AB38" i="294"/>
  <c r="AC22" i="294" s="1"/>
  <c r="AB123" i="294"/>
  <c r="AC107" i="294" s="1"/>
  <c r="AA123" i="294"/>
  <c r="N123" i="294"/>
  <c r="P158" i="294"/>
  <c r="Q158" i="294"/>
  <c r="P175" i="294"/>
  <c r="Q175" i="294"/>
  <c r="Q177" i="294"/>
  <c r="P177" i="294"/>
  <c r="Q210" i="294"/>
  <c r="P210" i="294"/>
  <c r="AB21" i="295"/>
  <c r="AC5" i="295" s="1"/>
  <c r="AA21" i="295"/>
  <c r="N21" i="295"/>
  <c r="P107" i="294"/>
  <c r="Q107" i="294"/>
  <c r="Q126" i="294"/>
  <c r="P126" i="294"/>
  <c r="Q142" i="294"/>
  <c r="P142" i="294"/>
  <c r="Q144" i="294"/>
  <c r="P144" i="294"/>
  <c r="AB191" i="294"/>
  <c r="AC175" i="294" s="1"/>
  <c r="Q229" i="294"/>
  <c r="P229" i="294"/>
  <c r="Q58" i="295"/>
  <c r="P58" i="295"/>
  <c r="Q92" i="294"/>
  <c r="P92" i="294"/>
  <c r="Q193" i="294"/>
  <c r="P193" i="294"/>
  <c r="N72" i="295"/>
  <c r="AB72" i="295"/>
  <c r="AC56" i="295" s="1"/>
  <c r="AA72" i="295"/>
  <c r="Q93" i="295"/>
  <c r="P93" i="295"/>
  <c r="P107" i="295"/>
  <c r="Q107" i="295"/>
  <c r="Q41" i="295"/>
  <c r="P41" i="295"/>
  <c r="Q43" i="295"/>
  <c r="P43" i="295"/>
  <c r="Q140" i="295"/>
  <c r="R124" i="295" s="1"/>
  <c r="P140" i="295"/>
  <c r="Q6" i="295"/>
  <c r="P6" i="295"/>
  <c r="Q59" i="295"/>
  <c r="P59" i="295"/>
  <c r="Q81" i="295"/>
  <c r="P81" i="295"/>
  <c r="Q142" i="295"/>
  <c r="P142" i="295"/>
  <c r="Q7" i="294"/>
  <c r="P7" i="294"/>
  <c r="AB55" i="294"/>
  <c r="AC39" i="294" s="1"/>
  <c r="AA55" i="294"/>
  <c r="N55" i="294"/>
  <c r="P39" i="294"/>
  <c r="Q39" i="294"/>
  <c r="N157" i="294"/>
  <c r="AB157" i="294"/>
  <c r="AC141" i="294" s="1"/>
  <c r="AA157" i="294"/>
  <c r="N174" i="294"/>
  <c r="AA174" i="294"/>
  <c r="AB174" i="294"/>
  <c r="AC158" i="294" s="1"/>
  <c r="Q194" i="294"/>
  <c r="P194" i="294"/>
  <c r="Q24" i="295"/>
  <c r="P24" i="295"/>
  <c r="Q26" i="295"/>
  <c r="P26" i="295"/>
  <c r="Q141" i="295"/>
  <c r="N191" i="294"/>
  <c r="AB6" i="295"/>
  <c r="AB59" i="295"/>
  <c r="AB108" i="295"/>
  <c r="N5" i="294"/>
  <c r="AA7" i="294"/>
  <c r="N56" i="294"/>
  <c r="M72" i="294"/>
  <c r="N73" i="294"/>
  <c r="M89" i="294"/>
  <c r="N90" i="294"/>
  <c r="AA92" i="294"/>
  <c r="N124" i="294"/>
  <c r="AA126" i="294"/>
  <c r="AA144" i="294"/>
  <c r="Q192" i="294"/>
  <c r="AA193" i="294"/>
  <c r="M225" i="294"/>
  <c r="N226" i="294"/>
  <c r="AA228" i="294"/>
  <c r="M242" i="294"/>
  <c r="AB5" i="295"/>
  <c r="N22" i="295"/>
  <c r="AA24" i="295"/>
  <c r="M38" i="295"/>
  <c r="N39" i="295"/>
  <c r="AA41" i="295"/>
  <c r="M55" i="295"/>
  <c r="N56" i="295"/>
  <c r="AA58" i="295"/>
  <c r="AA62" i="295"/>
  <c r="AA77" i="295"/>
  <c r="AA81" i="295"/>
  <c r="AA93" i="295"/>
  <c r="M123" i="295"/>
  <c r="N124" i="295"/>
  <c r="AA126" i="295"/>
  <c r="M157" i="295"/>
  <c r="AB62" i="295"/>
  <c r="P76" i="295"/>
  <c r="AB77" i="295"/>
  <c r="P80" i="295"/>
  <c r="AB81" i="295"/>
  <c r="P92" i="295"/>
  <c r="P125" i="295"/>
  <c r="AA140" i="295"/>
  <c r="P125" i="294"/>
  <c r="P178" i="294"/>
  <c r="AB228" i="294"/>
  <c r="AB24" i="295"/>
  <c r="AB41" i="295"/>
  <c r="P61" i="295"/>
  <c r="Q6" i="294"/>
  <c r="O55" i="294"/>
  <c r="Q91" i="294"/>
  <c r="Q143" i="294"/>
  <c r="Q227" i="294"/>
  <c r="Q23" i="295"/>
  <c r="Q40" i="295"/>
  <c r="Q57" i="295"/>
  <c r="N75" i="295"/>
  <c r="N79" i="295"/>
  <c r="N91" i="295"/>
  <c r="N109" i="295"/>
  <c r="AB140" i="295"/>
  <c r="AC124" i="295" s="1"/>
  <c r="N143" i="295"/>
  <c r="AB92" i="294"/>
  <c r="AB144" i="294"/>
  <c r="AB193" i="294"/>
  <c r="AB58" i="295"/>
  <c r="M140" i="294"/>
  <c r="N209" i="294"/>
  <c r="AA227" i="294"/>
  <c r="AA57" i="295"/>
  <c r="AA61" i="295"/>
  <c r="AA76" i="295"/>
  <c r="N90" i="295"/>
  <c r="AB7" i="294"/>
  <c r="AA191" i="294"/>
  <c r="AB126" i="294"/>
  <c r="Q123" i="304" l="1"/>
  <c r="R107" i="304" s="1"/>
  <c r="P123" i="304"/>
  <c r="Q194" i="303"/>
  <c r="P194" i="303"/>
  <c r="Q92" i="304"/>
  <c r="P92" i="304"/>
  <c r="Q55" i="304"/>
  <c r="R39" i="304" s="1"/>
  <c r="P55" i="304"/>
  <c r="P191" i="303"/>
  <c r="Q191" i="303"/>
  <c r="R175" i="303" s="1"/>
  <c r="AB140" i="303"/>
  <c r="AC124" i="303" s="1"/>
  <c r="AA140" i="303"/>
  <c r="N140" i="303"/>
  <c r="Q140" i="304"/>
  <c r="R124" i="304" s="1"/>
  <c r="P140" i="304"/>
  <c r="Q73" i="303"/>
  <c r="P73" i="303"/>
  <c r="Q176" i="303"/>
  <c r="P176" i="303"/>
  <c r="Q80" i="304"/>
  <c r="P80" i="304"/>
  <c r="Q23" i="304"/>
  <c r="P23" i="304"/>
  <c r="Q208" i="303"/>
  <c r="R192" i="303" s="1"/>
  <c r="P208" i="303"/>
  <c r="AB38" i="304"/>
  <c r="AC22" i="304" s="1"/>
  <c r="AA38" i="304"/>
  <c r="N38" i="304"/>
  <c r="Q56" i="303"/>
  <c r="P56" i="303"/>
  <c r="N106" i="303"/>
  <c r="AA106" i="303"/>
  <c r="AB106" i="303"/>
  <c r="AC90" i="303" s="1"/>
  <c r="Q127" i="303"/>
  <c r="P127" i="303"/>
  <c r="Q76" i="304"/>
  <c r="P76" i="304"/>
  <c r="Q228" i="303"/>
  <c r="P228" i="303"/>
  <c r="Q141" i="303"/>
  <c r="P141" i="303"/>
  <c r="Q125" i="304"/>
  <c r="P125" i="304"/>
  <c r="Q60" i="304"/>
  <c r="P60" i="304"/>
  <c r="Q195" i="303"/>
  <c r="P195" i="303"/>
  <c r="Q174" i="303"/>
  <c r="R158" i="303" s="1"/>
  <c r="P174" i="303"/>
  <c r="N225" i="303"/>
  <c r="AA225" i="303"/>
  <c r="AB225" i="303"/>
  <c r="AC209" i="303" s="1"/>
  <c r="Q108" i="303"/>
  <c r="P108" i="303"/>
  <c r="Q177" i="303"/>
  <c r="P177" i="303"/>
  <c r="Q55" i="303"/>
  <c r="R39" i="303" s="1"/>
  <c r="P55" i="303"/>
  <c r="Q123" i="303"/>
  <c r="R107" i="303" s="1"/>
  <c r="P123" i="303"/>
  <c r="Q143" i="304"/>
  <c r="P143" i="304"/>
  <c r="Q44" i="304"/>
  <c r="P44" i="304"/>
  <c r="Q142" i="303"/>
  <c r="P142" i="303"/>
  <c r="Q157" i="304"/>
  <c r="R141" i="304" s="1"/>
  <c r="P157" i="304"/>
  <c r="N72" i="304"/>
  <c r="AB72" i="304"/>
  <c r="AC56" i="304" s="1"/>
  <c r="AA72" i="304"/>
  <c r="Q40" i="304"/>
  <c r="P40" i="304"/>
  <c r="Q109" i="303"/>
  <c r="P109" i="303"/>
  <c r="Q72" i="303"/>
  <c r="R56" i="303" s="1"/>
  <c r="P72" i="303"/>
  <c r="Q22" i="303"/>
  <c r="P22" i="303"/>
  <c r="Q26" i="304"/>
  <c r="P26" i="304"/>
  <c r="Q22" i="304"/>
  <c r="P22" i="304"/>
  <c r="Q89" i="304"/>
  <c r="R73" i="304" s="1"/>
  <c r="P89" i="304"/>
  <c r="N157" i="303"/>
  <c r="AB157" i="303"/>
  <c r="AC141" i="303" s="1"/>
  <c r="AA157" i="303"/>
  <c r="Q106" i="304"/>
  <c r="R90" i="304" s="1"/>
  <c r="P106" i="304"/>
  <c r="Q175" i="303"/>
  <c r="P175" i="303"/>
  <c r="N21" i="303"/>
  <c r="AA21" i="303"/>
  <c r="AB21" i="303"/>
  <c r="AC5" i="303" s="1"/>
  <c r="Q7" i="304"/>
  <c r="P7" i="304"/>
  <c r="Q40" i="303"/>
  <c r="P40" i="303"/>
  <c r="AB21" i="304"/>
  <c r="AC5" i="304" s="1"/>
  <c r="AA21" i="304"/>
  <c r="N21" i="304"/>
  <c r="Q41" i="303"/>
  <c r="P41" i="303"/>
  <c r="Q25" i="304"/>
  <c r="P25" i="304"/>
  <c r="Q227" i="303"/>
  <c r="P227" i="303"/>
  <c r="Q158" i="303"/>
  <c r="P158" i="303"/>
  <c r="Q231" i="303"/>
  <c r="P231" i="303"/>
  <c r="AB242" i="303"/>
  <c r="AC226" i="303" s="1"/>
  <c r="AA242" i="303"/>
  <c r="N242" i="303"/>
  <c r="Q38" i="303"/>
  <c r="R22" i="303" s="1"/>
  <c r="P38" i="303"/>
  <c r="Q89" i="303"/>
  <c r="R73" i="303" s="1"/>
  <c r="P89" i="303"/>
  <c r="N157" i="300"/>
  <c r="AA157" i="300"/>
  <c r="AB157" i="300"/>
  <c r="AC141" i="300" s="1"/>
  <c r="Q90" i="301"/>
  <c r="P90" i="301"/>
  <c r="Q176" i="300"/>
  <c r="P176" i="300"/>
  <c r="Q127" i="300"/>
  <c r="P127" i="300"/>
  <c r="Q109" i="300"/>
  <c r="P109" i="300"/>
  <c r="Q55" i="300"/>
  <c r="R39" i="300" s="1"/>
  <c r="P55" i="300"/>
  <c r="Q142" i="300"/>
  <c r="P142" i="300"/>
  <c r="Q157" i="301"/>
  <c r="R141" i="301" s="1"/>
  <c r="P157" i="301"/>
  <c r="Q108" i="300"/>
  <c r="P108" i="300"/>
  <c r="AB21" i="301"/>
  <c r="AC5" i="301" s="1"/>
  <c r="AA21" i="301"/>
  <c r="N21" i="301"/>
  <c r="Q23" i="301"/>
  <c r="P23" i="301"/>
  <c r="Q40" i="300"/>
  <c r="P40" i="300"/>
  <c r="AB242" i="300"/>
  <c r="AC226" i="300" s="1"/>
  <c r="AA242" i="300"/>
  <c r="N242" i="300"/>
  <c r="Q123" i="301"/>
  <c r="R107" i="301" s="1"/>
  <c r="P123" i="301"/>
  <c r="AB38" i="301"/>
  <c r="AC22" i="301" s="1"/>
  <c r="AA38" i="301"/>
  <c r="N38" i="301"/>
  <c r="Q228" i="300"/>
  <c r="P228" i="300"/>
  <c r="Q208" i="300"/>
  <c r="R192" i="300" s="1"/>
  <c r="P208" i="300"/>
  <c r="Q123" i="300"/>
  <c r="R107" i="300" s="1"/>
  <c r="P123" i="300"/>
  <c r="Q55" i="301"/>
  <c r="R39" i="301" s="1"/>
  <c r="P55" i="301"/>
  <c r="Q41" i="300"/>
  <c r="P41" i="300"/>
  <c r="Q89" i="301"/>
  <c r="R73" i="301" s="1"/>
  <c r="P89" i="301"/>
  <c r="N106" i="301"/>
  <c r="AB106" i="301"/>
  <c r="AC90" i="301" s="1"/>
  <c r="AA106" i="301"/>
  <c r="Q26" i="301"/>
  <c r="P26" i="301"/>
  <c r="Q195" i="300"/>
  <c r="P195" i="300"/>
  <c r="Q194" i="300"/>
  <c r="P194" i="300"/>
  <c r="Q7" i="301"/>
  <c r="P7" i="301"/>
  <c r="N191" i="300"/>
  <c r="AB191" i="300"/>
  <c r="AC175" i="300" s="1"/>
  <c r="AA191" i="300"/>
  <c r="Q231" i="300"/>
  <c r="P231" i="300"/>
  <c r="Q141" i="300"/>
  <c r="P141" i="300"/>
  <c r="Q177" i="300"/>
  <c r="P177" i="300"/>
  <c r="Q227" i="300"/>
  <c r="P227" i="300"/>
  <c r="AB140" i="300"/>
  <c r="AC124" i="300" s="1"/>
  <c r="AA140" i="300"/>
  <c r="N140" i="300"/>
  <c r="Q109" i="298"/>
  <c r="P109" i="298"/>
  <c r="Q192" i="297"/>
  <c r="P192" i="297"/>
  <c r="Q91" i="298"/>
  <c r="P91" i="298"/>
  <c r="N21" i="297"/>
  <c r="AA21" i="297"/>
  <c r="AB21" i="297"/>
  <c r="AC5" i="297" s="1"/>
  <c r="Q176" i="297"/>
  <c r="P176" i="297"/>
  <c r="Q73" i="297"/>
  <c r="P73" i="297"/>
  <c r="N191" i="297"/>
  <c r="AB191" i="297"/>
  <c r="AC175" i="297" s="1"/>
  <c r="AA191" i="297"/>
  <c r="Q81" i="298"/>
  <c r="P81" i="298"/>
  <c r="Q177" i="297"/>
  <c r="P177" i="297"/>
  <c r="P140" i="298"/>
  <c r="Q140" i="298"/>
  <c r="R124" i="298" s="1"/>
  <c r="Q56" i="297"/>
  <c r="P56" i="297"/>
  <c r="Q26" i="298"/>
  <c r="P26" i="298"/>
  <c r="Q77" i="298"/>
  <c r="P77" i="298"/>
  <c r="N174" i="297"/>
  <c r="AA174" i="297"/>
  <c r="AB174" i="297"/>
  <c r="AC158" i="297" s="1"/>
  <c r="Q157" i="298"/>
  <c r="R141" i="298" s="1"/>
  <c r="P157" i="298"/>
  <c r="Q142" i="297"/>
  <c r="P142" i="297"/>
  <c r="N55" i="298"/>
  <c r="AB55" i="298"/>
  <c r="AC39" i="298" s="1"/>
  <c r="AA55" i="298"/>
  <c r="Q61" i="298"/>
  <c r="P61" i="298"/>
  <c r="Q158" i="297"/>
  <c r="P158" i="297"/>
  <c r="Q123" i="298"/>
  <c r="R107" i="298" s="1"/>
  <c r="P123" i="298"/>
  <c r="Q108" i="297"/>
  <c r="P108" i="297"/>
  <c r="Q125" i="298"/>
  <c r="P125" i="298"/>
  <c r="Q89" i="297"/>
  <c r="R73" i="297" s="1"/>
  <c r="P89" i="297"/>
  <c r="Q195" i="297"/>
  <c r="P195" i="297"/>
  <c r="Q57" i="298"/>
  <c r="P57" i="298"/>
  <c r="AA157" i="297"/>
  <c r="N157" i="297"/>
  <c r="AB157" i="297"/>
  <c r="AC141" i="297" s="1"/>
  <c r="Q92" i="298"/>
  <c r="P92" i="298"/>
  <c r="Q109" i="297"/>
  <c r="P109" i="297"/>
  <c r="Q55" i="297"/>
  <c r="R39" i="297" s="1"/>
  <c r="P55" i="297"/>
  <c r="Q126" i="297"/>
  <c r="P126" i="297"/>
  <c r="Q39" i="298"/>
  <c r="P39" i="298"/>
  <c r="Q40" i="298"/>
  <c r="P40" i="298"/>
  <c r="Q82" i="298"/>
  <c r="P82" i="298"/>
  <c r="Q41" i="297"/>
  <c r="P41" i="297"/>
  <c r="Q225" i="297"/>
  <c r="R209" i="297" s="1"/>
  <c r="P225" i="297"/>
  <c r="N38" i="298"/>
  <c r="AB38" i="298"/>
  <c r="AC22" i="298" s="1"/>
  <c r="AA38" i="298"/>
  <c r="Q78" i="298"/>
  <c r="P78" i="298"/>
  <c r="Q208" i="297"/>
  <c r="R192" i="297" s="1"/>
  <c r="P208" i="297"/>
  <c r="Q22" i="298"/>
  <c r="P22" i="298"/>
  <c r="AA106" i="297"/>
  <c r="N106" i="297"/>
  <c r="AB106" i="297"/>
  <c r="AC90" i="297" s="1"/>
  <c r="Q74" i="298"/>
  <c r="P74" i="298"/>
  <c r="Q72" i="297"/>
  <c r="R56" i="297" s="1"/>
  <c r="P72" i="297"/>
  <c r="Q21" i="298"/>
  <c r="R5" i="298" s="1"/>
  <c r="P21" i="298"/>
  <c r="D2" i="298"/>
  <c r="Q227" i="297"/>
  <c r="P227" i="297"/>
  <c r="N106" i="298"/>
  <c r="AB106" i="298"/>
  <c r="AC90" i="298" s="1"/>
  <c r="AA106" i="298"/>
  <c r="Q58" i="298"/>
  <c r="P58" i="298"/>
  <c r="Q24" i="298"/>
  <c r="P24" i="298"/>
  <c r="Q143" i="298"/>
  <c r="P143" i="298"/>
  <c r="N242" i="297"/>
  <c r="AA242" i="297"/>
  <c r="AB242" i="297"/>
  <c r="AC226" i="297" s="1"/>
  <c r="Q73" i="298"/>
  <c r="P73" i="298"/>
  <c r="Q41" i="298"/>
  <c r="P41" i="298"/>
  <c r="N89" i="298"/>
  <c r="AB89" i="298"/>
  <c r="AC73" i="298" s="1"/>
  <c r="AA89" i="298"/>
  <c r="Q226" i="297"/>
  <c r="P226" i="297"/>
  <c r="Q23" i="298"/>
  <c r="P23" i="298"/>
  <c r="AB72" i="298"/>
  <c r="AC56" i="298" s="1"/>
  <c r="AA72" i="298"/>
  <c r="N72" i="298"/>
  <c r="AB140" i="297"/>
  <c r="AC124" i="297" s="1"/>
  <c r="AA140" i="297"/>
  <c r="N140" i="297"/>
  <c r="Q228" i="297"/>
  <c r="P228" i="297"/>
  <c r="Q123" i="297"/>
  <c r="R107" i="297" s="1"/>
  <c r="P123" i="297"/>
  <c r="Q75" i="295"/>
  <c r="P75" i="295"/>
  <c r="P209" i="294"/>
  <c r="Q209" i="294"/>
  <c r="Q124" i="295"/>
  <c r="P124" i="295"/>
  <c r="Q157" i="294"/>
  <c r="R141" i="294" s="1"/>
  <c r="P157" i="294"/>
  <c r="Q89" i="295"/>
  <c r="R73" i="295" s="1"/>
  <c r="P89" i="295"/>
  <c r="Q124" i="294"/>
  <c r="P124" i="294"/>
  <c r="AB123" i="295"/>
  <c r="AC107" i="295" s="1"/>
  <c r="AA123" i="295"/>
  <c r="N123" i="295"/>
  <c r="Q90" i="294"/>
  <c r="P90" i="294"/>
  <c r="Q22" i="295"/>
  <c r="P22" i="295"/>
  <c r="AB89" i="294"/>
  <c r="AC73" i="294" s="1"/>
  <c r="AA89" i="294"/>
  <c r="N89" i="294"/>
  <c r="P38" i="294"/>
  <c r="Q38" i="294"/>
  <c r="R22" i="294" s="1"/>
  <c r="P21" i="294"/>
  <c r="Q21" i="294"/>
  <c r="R5" i="294" s="1"/>
  <c r="AB242" i="294"/>
  <c r="AC226" i="294" s="1"/>
  <c r="AA242" i="294"/>
  <c r="N242" i="294"/>
  <c r="Q73" i="294"/>
  <c r="P73" i="294"/>
  <c r="Q55" i="294"/>
  <c r="R39" i="294" s="1"/>
  <c r="P55" i="294"/>
  <c r="AB72" i="294"/>
  <c r="AC56" i="294" s="1"/>
  <c r="AA72" i="294"/>
  <c r="N72" i="294"/>
  <c r="Q72" i="295"/>
  <c r="R56" i="295" s="1"/>
  <c r="P72" i="295"/>
  <c r="Q226" i="294"/>
  <c r="P226" i="294"/>
  <c r="Q56" i="294"/>
  <c r="P56" i="294"/>
  <c r="Q208" i="294"/>
  <c r="R192" i="294" s="1"/>
  <c r="P208" i="294"/>
  <c r="Q90" i="295"/>
  <c r="P90" i="295"/>
  <c r="Q56" i="295"/>
  <c r="P56" i="295"/>
  <c r="Q5" i="294"/>
  <c r="P5" i="294"/>
  <c r="AB38" i="295"/>
  <c r="AC22" i="295" s="1"/>
  <c r="AA38" i="295"/>
  <c r="N38" i="295"/>
  <c r="Q191" i="294"/>
  <c r="R175" i="294" s="1"/>
  <c r="P191" i="294"/>
  <c r="AB225" i="294"/>
  <c r="AC209" i="294" s="1"/>
  <c r="AA225" i="294"/>
  <c r="N225" i="294"/>
  <c r="P106" i="294"/>
  <c r="Q106" i="294"/>
  <c r="R90" i="294" s="1"/>
  <c r="AB140" i="294"/>
  <c r="AC124" i="294" s="1"/>
  <c r="N140" i="294"/>
  <c r="AA140" i="294"/>
  <c r="Q143" i="295"/>
  <c r="P143" i="295"/>
  <c r="AB55" i="295"/>
  <c r="AC39" i="295" s="1"/>
  <c r="AA55" i="295"/>
  <c r="N55" i="295"/>
  <c r="Q91" i="295"/>
  <c r="P91" i="295"/>
  <c r="P174" i="294"/>
  <c r="Q174" i="294"/>
  <c r="R158" i="294" s="1"/>
  <c r="Q123" i="294"/>
  <c r="R107" i="294" s="1"/>
  <c r="P123" i="294"/>
  <c r="Q106" i="295"/>
  <c r="R90" i="295" s="1"/>
  <c r="P106" i="295"/>
  <c r="Q109" i="295"/>
  <c r="P109" i="295"/>
  <c r="Q79" i="295"/>
  <c r="P79" i="295"/>
  <c r="AB157" i="295"/>
  <c r="AC141" i="295" s="1"/>
  <c r="AA157" i="295"/>
  <c r="N157" i="295"/>
  <c r="Q39" i="295"/>
  <c r="P39" i="295"/>
  <c r="Q21" i="295"/>
  <c r="R5" i="295" s="1"/>
  <c r="P21" i="295"/>
  <c r="D2" i="295"/>
  <c r="Q21" i="303" l="1"/>
  <c r="R5" i="303" s="1"/>
  <c r="P21" i="303"/>
  <c r="D2" i="303"/>
  <c r="Q242" i="303"/>
  <c r="R226" i="303" s="1"/>
  <c r="P242" i="303"/>
  <c r="Q106" i="303"/>
  <c r="R90" i="303" s="1"/>
  <c r="P106" i="303"/>
  <c r="Q21" i="304"/>
  <c r="R5" i="304" s="1"/>
  <c r="P21" i="304"/>
  <c r="D2" i="304"/>
  <c r="Q72" i="304"/>
  <c r="R56" i="304" s="1"/>
  <c r="P72" i="304"/>
  <c r="Q38" i="304"/>
  <c r="R22" i="304" s="1"/>
  <c r="P38" i="304"/>
  <c r="Q157" i="303"/>
  <c r="R141" i="303" s="1"/>
  <c r="P157" i="303"/>
  <c r="Q225" i="303"/>
  <c r="R209" i="303" s="1"/>
  <c r="P225" i="303"/>
  <c r="Q140" i="303"/>
  <c r="R124" i="303" s="1"/>
  <c r="P140" i="303"/>
  <c r="P106" i="301"/>
  <c r="Q106" i="301"/>
  <c r="R90" i="301" s="1"/>
  <c r="P191" i="300"/>
  <c r="Q191" i="300"/>
  <c r="R175" i="300" s="1"/>
  <c r="Q38" i="301"/>
  <c r="R22" i="301" s="1"/>
  <c r="P38" i="301"/>
  <c r="Q21" i="301"/>
  <c r="R5" i="301" s="1"/>
  <c r="P21" i="301"/>
  <c r="D2" i="301"/>
  <c r="Q140" i="300"/>
  <c r="R124" i="300" s="1"/>
  <c r="P140" i="300"/>
  <c r="D2" i="300"/>
  <c r="Q242" i="300"/>
  <c r="R226" i="300" s="1"/>
  <c r="P242" i="300"/>
  <c r="Q157" i="300"/>
  <c r="R141" i="300" s="1"/>
  <c r="P157" i="300"/>
  <c r="Q55" i="298"/>
  <c r="R39" i="298" s="1"/>
  <c r="P55" i="298"/>
  <c r="Q157" i="297"/>
  <c r="R141" i="297" s="1"/>
  <c r="P157" i="297"/>
  <c r="Q21" i="297"/>
  <c r="R5" i="297" s="1"/>
  <c r="P21" i="297"/>
  <c r="D2" i="297"/>
  <c r="Q140" i="297"/>
  <c r="R124" i="297" s="1"/>
  <c r="P140" i="297"/>
  <c r="Q89" i="298"/>
  <c r="R73" i="298" s="1"/>
  <c r="P89" i="298"/>
  <c r="Q174" i="297"/>
  <c r="R158" i="297" s="1"/>
  <c r="P174" i="297"/>
  <c r="Q242" i="297"/>
  <c r="R226" i="297" s="1"/>
  <c r="P242" i="297"/>
  <c r="Q38" i="298"/>
  <c r="R22" i="298" s="1"/>
  <c r="P38" i="298"/>
  <c r="Q72" i="298"/>
  <c r="R56" i="298" s="1"/>
  <c r="P72" i="298"/>
  <c r="Q106" i="297"/>
  <c r="R90" i="297" s="1"/>
  <c r="P106" i="297"/>
  <c r="P191" i="297"/>
  <c r="Q191" i="297"/>
  <c r="R175" i="297" s="1"/>
  <c r="P106" i="298"/>
  <c r="Q106" i="298"/>
  <c r="R90" i="298" s="1"/>
  <c r="Q225" i="294"/>
  <c r="R209" i="294" s="1"/>
  <c r="P225" i="294"/>
  <c r="Q89" i="294"/>
  <c r="R73" i="294" s="1"/>
  <c r="P89" i="294"/>
  <c r="Q55" i="295"/>
  <c r="R39" i="295" s="1"/>
  <c r="P55" i="295"/>
  <c r="Q157" i="295"/>
  <c r="R141" i="295" s="1"/>
  <c r="P157" i="295"/>
  <c r="Q38" i="295"/>
  <c r="R22" i="295" s="1"/>
  <c r="P38" i="295"/>
  <c r="Q242" i="294"/>
  <c r="R226" i="294" s="1"/>
  <c r="P242" i="294"/>
  <c r="Q140" i="294"/>
  <c r="R124" i="294" s="1"/>
  <c r="P140" i="294"/>
  <c r="D2" i="294"/>
  <c r="Q123" i="295"/>
  <c r="R107" i="295" s="1"/>
  <c r="P123" i="295"/>
  <c r="Q72" i="294"/>
  <c r="R56" i="294" s="1"/>
  <c r="P72" i="294"/>
</calcChain>
</file>

<file path=xl/sharedStrings.xml><?xml version="1.0" encoding="utf-8"?>
<sst xmlns="http://schemas.openxmlformats.org/spreadsheetml/2006/main" count="15911" uniqueCount="284">
  <si>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0" type="noConversion"/>
  </si>
  <si>
    <t>日期</t>
    <phoneticPr fontId="20" type="noConversion"/>
  </si>
  <si>
    <t>訂單量</t>
    <phoneticPr fontId="20" type="noConversion"/>
  </si>
  <si>
    <t>營業額</t>
    <phoneticPr fontId="20" type="noConversion"/>
  </si>
  <si>
    <t>人時性</t>
    <phoneticPr fontId="20" type="noConversion"/>
  </si>
  <si>
    <t>項目</t>
    <phoneticPr fontId="21" type="noConversion"/>
  </si>
  <si>
    <t>➀</t>
    <phoneticPr fontId="21" type="noConversion"/>
  </si>
  <si>
    <t>➁</t>
    <phoneticPr fontId="21" type="noConversion"/>
  </si>
  <si>
    <t>➂</t>
    <phoneticPr fontId="21" type="noConversion"/>
  </si>
  <si>
    <t>④</t>
    <phoneticPr fontId="4" type="noConversion"/>
  </si>
  <si>
    <t>⑤</t>
    <phoneticPr fontId="4" type="noConversion"/>
  </si>
  <si>
    <t>組合室</t>
    <phoneticPr fontId="20" type="noConversion"/>
  </si>
  <si>
    <t>全溫層</t>
    <phoneticPr fontId="20" type="noConversion"/>
  </si>
  <si>
    <t>4度C-各編組展開(一配)</t>
    <phoneticPr fontId="20" type="noConversion"/>
  </si>
  <si>
    <t>4度C-各編組展開(二配)</t>
    <phoneticPr fontId="4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</si>
  <si>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20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</si>
  <si>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20" type="noConversion"/>
  </si>
  <si>
    <t>排關平均</t>
  </si>
  <si>
    <t>實績平均</t>
  </si>
  <si>
    <t>達成率平均</t>
  </si>
  <si>
    <t>※現行日本鮮食廠以達成率80%為基本(即為現行KPI)</t>
    <phoneticPr fontId="21" type="noConversion"/>
  </si>
  <si>
    <t>溫層</t>
    <phoneticPr fontId="20" type="noConversion"/>
  </si>
  <si>
    <t>➁4度C-各編組展開</t>
    <phoneticPr fontId="20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</si>
  <si>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Calibri"/>
        <family val="2"/>
      </rPr>
      <t>4</t>
    </r>
    <r>
      <rPr>
        <b/>
        <sz val="16"/>
        <color theme="1"/>
        <rFont val="微軟正黑體"/>
        <family val="2"/>
        <charset val="136"/>
      </rPr>
      <t>度</t>
    </r>
    <r>
      <rPr>
        <b/>
        <sz val="16"/>
        <color theme="1"/>
        <rFont val="Calibri"/>
        <family val="2"/>
      </rPr>
      <t>C-</t>
    </r>
    <r>
      <rPr>
        <b/>
        <sz val="16"/>
        <color theme="1"/>
        <rFont val="微軟正黑體"/>
        <family val="2"/>
        <charset val="136"/>
      </rPr>
      <t>各編組展開</t>
    </r>
    <phoneticPr fontId="4" type="noConversion"/>
  </si>
  <si>
    <t>編組</t>
    <phoneticPr fontId="20" type="noConversion"/>
  </si>
  <si>
    <t>便當一線</t>
  </si>
  <si>
    <t>便當二線</t>
  </si>
  <si>
    <t>涼麵一線</t>
    <phoneticPr fontId="4" type="noConversion"/>
  </si>
  <si>
    <t>涼麵二線</t>
  </si>
  <si>
    <t>涼麵三線</t>
  </si>
  <si>
    <t>自動包裝機</t>
  </si>
  <si>
    <t>自動包裝機2</t>
    <phoneticPr fontId="4" type="noConversion"/>
  </si>
  <si>
    <t>自動包裝機3</t>
  </si>
  <si>
    <t>便當一線</t>
    <phoneticPr fontId="4" type="noConversion"/>
  </si>
  <si>
    <t>涼麵一線</t>
  </si>
  <si>
    <t>人時性</t>
    <phoneticPr fontId="21" type="noConversion"/>
  </si>
  <si>
    <t>排關</t>
    <phoneticPr fontId="20" type="noConversion"/>
  </si>
  <si>
    <t>-</t>
  </si>
  <si>
    <t>實績</t>
    <phoneticPr fontId="20" type="noConversion"/>
  </si>
  <si>
    <t>達成率</t>
    <phoneticPr fontId="20" type="noConversion"/>
  </si>
  <si>
    <t>作業
時間</t>
    <phoneticPr fontId="20" type="noConversion"/>
  </si>
  <si>
    <t>開始</t>
    <phoneticPr fontId="20" type="noConversion"/>
  </si>
  <si>
    <t>結束</t>
    <phoneticPr fontId="20" type="noConversion"/>
  </si>
  <si>
    <t>配置人數</t>
    <phoneticPr fontId="20" type="noConversion"/>
  </si>
  <si>
    <t>主要應用設備</t>
    <phoneticPr fontId="20" type="noConversion"/>
  </si>
  <si>
    <t>L型封口機</t>
  </si>
  <si>
    <t>ET-55</t>
  </si>
  <si>
    <t>ET-600</t>
  </si>
  <si>
    <t>伺服包裝機</t>
  </si>
  <si>
    <t>次要應用設備</t>
    <phoneticPr fontId="20" type="noConversion"/>
  </si>
  <si>
    <t>備註</t>
    <phoneticPr fontId="20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</si>
  <si>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</si>
  <si>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</si>
  <si>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</si>
  <si>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20" type="noConversion"/>
  </si>
  <si>
    <t>⑤18度C-各編組展開 (二配)</t>
    <phoneticPr fontId="4" type="noConversion"/>
  </si>
  <si>
    <t>自動包裝機2</t>
  </si>
  <si>
    <t>味付飯糰線B</t>
  </si>
  <si>
    <t>(舊)
3300型飯糰線</t>
  </si>
  <si>
    <t>3000型飯糰線</t>
    <phoneticPr fontId="4" type="noConversion"/>
  </si>
  <si>
    <t>(新)
3300型飯糰機</t>
  </si>
  <si>
    <t>GKK3600型
飯糰機</t>
    <phoneticPr fontId="21" type="noConversion"/>
  </si>
  <si>
    <t>GKK3600型
飯糰機2</t>
    <phoneticPr fontId="4" type="noConversion"/>
  </si>
  <si>
    <t>自動包裝機</t>
    <phoneticPr fontId="20" type="noConversion"/>
  </si>
  <si>
    <t>自動包裝機3</t>
    <phoneticPr fontId="4" type="noConversion"/>
  </si>
  <si>
    <t>味付飯糰線B</t>
    <phoneticPr fontId="20" type="noConversion"/>
  </si>
  <si>
    <t>(舊)
3300型飯糰線</t>
    <phoneticPr fontId="20" type="noConversion"/>
  </si>
  <si>
    <t>(新)
3300型飯糰機</t>
    <phoneticPr fontId="20" type="noConversion"/>
  </si>
  <si>
    <t>GKK3600型
飯糰機2</t>
    <phoneticPr fontId="21" type="noConversion"/>
  </si>
  <si>
    <t>夾心型</t>
  </si>
  <si>
    <t>3300型</t>
  </si>
  <si>
    <t>GKK</t>
  </si>
  <si>
    <t>大溪廠日報分析</t>
    <phoneticPr fontId="21" type="noConversion"/>
  </si>
  <si>
    <t>總生產量</t>
    <phoneticPr fontId="21" type="noConversion"/>
  </si>
  <si>
    <t>出勤人數</t>
    <phoneticPr fontId="21" type="noConversion"/>
  </si>
  <si>
    <t>產線配置圖</t>
    <phoneticPr fontId="21" type="noConversion"/>
  </si>
  <si>
    <t>生產實績</t>
    <phoneticPr fontId="21" type="noConversion"/>
  </si>
  <si>
    <t>人時性差異分析</t>
    <phoneticPr fontId="21" type="noConversion"/>
  </si>
  <si>
    <t>日報登錄</t>
    <phoneticPr fontId="21" type="noConversion"/>
  </si>
  <si>
    <t>分析說明</t>
    <phoneticPr fontId="21" type="noConversion"/>
  </si>
  <si>
    <t>產能差異分析</t>
    <phoneticPr fontId="21" type="noConversion"/>
  </si>
  <si>
    <t>平均廠價</t>
  </si>
  <si>
    <t>多次生產數</t>
    <phoneticPr fontId="21" type="noConversion"/>
  </si>
  <si>
    <t>線別</t>
    <phoneticPr fontId="20" type="noConversion"/>
  </si>
  <si>
    <t>品類</t>
    <phoneticPr fontId="21" type="noConversion"/>
  </si>
  <si>
    <t>品名</t>
    <phoneticPr fontId="20" type="noConversion"/>
  </si>
  <si>
    <t>廠價</t>
    <phoneticPr fontId="21" type="noConversion"/>
  </si>
  <si>
    <t>生產量</t>
    <phoneticPr fontId="21" type="noConversion"/>
  </si>
  <si>
    <t>營收</t>
    <phoneticPr fontId="21" type="noConversion"/>
  </si>
  <si>
    <t>多次
生產</t>
    <phoneticPr fontId="21" type="noConversion"/>
  </si>
  <si>
    <t>人數</t>
    <phoneticPr fontId="21" type="noConversion"/>
  </si>
  <si>
    <t>產能/時</t>
    <phoneticPr fontId="21" type="noConversion"/>
  </si>
  <si>
    <t>達成率</t>
    <phoneticPr fontId="21" type="noConversion"/>
  </si>
  <si>
    <t>達成率
平均</t>
    <phoneticPr fontId="21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</si>
  <si>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</si>
  <si>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</si>
  <si>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21" type="noConversion"/>
  </si>
  <si>
    <t>休息時間</t>
    <phoneticPr fontId="21" type="noConversion"/>
  </si>
  <si>
    <t>(屏榮回填)</t>
    <phoneticPr fontId="21" type="noConversion"/>
  </si>
  <si>
    <t>達成率平均</t>
    <phoneticPr fontId="21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</si>
  <si>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</si>
  <si>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</si>
  <si>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21" type="noConversion"/>
  </si>
  <si>
    <t>結束</t>
    <phoneticPr fontId="21" type="noConversion"/>
  </si>
  <si>
    <t>便當一線</t>
    <phoneticPr fontId="21" type="noConversion"/>
  </si>
  <si>
    <t>18℃-壽司手卷</t>
  </si>
  <si>
    <t>一配海饌雙手卷</t>
  </si>
  <si>
    <t>一配雙饗雙手卷</t>
  </si>
  <si>
    <t>一配日式厚蛋脆卷</t>
  </si>
  <si>
    <t>平均</t>
    <phoneticPr fontId="21" type="noConversion"/>
  </si>
  <si>
    <t>自動包裝機</t>
    <phoneticPr fontId="21" type="noConversion"/>
  </si>
  <si>
    <t>一配長野稻荷壽司</t>
  </si>
  <si>
    <t>自動包裝機2</t>
    <phoneticPr fontId="21" type="noConversion"/>
  </si>
  <si>
    <t>一配芝麻海苔香鬆細卷</t>
  </si>
  <si>
    <t>一配鮪魚沙拉細卷</t>
  </si>
  <si>
    <t>一配炙烤焦糖鮭魚細卷</t>
  </si>
  <si>
    <t>味付飯糰線B</t>
    <phoneticPr fontId="21" type="noConversion"/>
  </si>
  <si>
    <t>18℃-飯糰</t>
  </si>
  <si>
    <t>一配經典肉鬆飯糰</t>
  </si>
  <si>
    <t>(舊)
3300型飯糰線</t>
    <phoneticPr fontId="21" type="noConversion"/>
  </si>
  <si>
    <t>一配三杯辣海瓜子飯糰</t>
  </si>
  <si>
    <t>(新)
3300型飯糰機</t>
    <phoneticPr fontId="21" type="noConversion"/>
  </si>
  <si>
    <t>一配壹號醬炙烤牛飯糰</t>
  </si>
  <si>
    <t>一配鹽蔥燒肉飯糰</t>
  </si>
  <si>
    <t>一配雞肉飯飯糰</t>
  </si>
  <si>
    <t>一配明太子龍蝦風味沙拉飯糰</t>
  </si>
  <si>
    <t>一配蔬食鮪魚飯糰</t>
    <phoneticPr fontId="4" type="noConversion"/>
  </si>
  <si>
    <t>一配鮪魚飯糰</t>
    <phoneticPr fontId="4" type="noConversion"/>
  </si>
  <si>
    <t>一配北海道秋鮭親子飯糰</t>
  </si>
  <si>
    <t>一配熟成紅鮭飯糰</t>
  </si>
  <si>
    <t>一配贅沢鮭魚肚飯糰</t>
  </si>
  <si>
    <t>一配海老天婦羅飯糰</t>
  </si>
  <si>
    <t>自動包裝機
(二配)</t>
    <phoneticPr fontId="21" type="noConversion"/>
  </si>
  <si>
    <t>二配長野稻荷壽司</t>
  </si>
  <si>
    <t>二配雙饗雙手卷</t>
  </si>
  <si>
    <t>二配海饌雙手卷</t>
  </si>
  <si>
    <t>二配兩粒飯糰(鮪魚&amp;培根蛋沙拉)</t>
  </si>
  <si>
    <t>味付飯糰線B
(二配)</t>
    <phoneticPr fontId="21" type="noConversion"/>
  </si>
  <si>
    <t>二配經典肉鬆飯糰</t>
  </si>
  <si>
    <t>(舊)
3300型飯糰線
(二配)</t>
    <phoneticPr fontId="21" type="noConversion"/>
  </si>
  <si>
    <t>二配大飯糰椒香鮪魚</t>
  </si>
  <si>
    <t>二配大飯糰春川風味辣炒雞</t>
  </si>
  <si>
    <t>二配大飯糰韓式炸雞</t>
  </si>
  <si>
    <t>二配鹽蔥燒肉飯糰</t>
  </si>
  <si>
    <t>(新)
3300型飯糰機 (二配)</t>
    <phoneticPr fontId="21" type="noConversion"/>
  </si>
  <si>
    <t>二配壹號醬炙烤牛飯糰</t>
  </si>
  <si>
    <t>二配油蔥G絲飯糰</t>
  </si>
  <si>
    <t>二配雞肉飯飯糰</t>
  </si>
  <si>
    <t>GKK3600型
飯糰機
(二配)</t>
    <phoneticPr fontId="21" type="noConversion"/>
  </si>
  <si>
    <t>二配北海道秋鮭親子飯糰</t>
  </si>
  <si>
    <t>二配鮪魚飯糰</t>
  </si>
  <si>
    <t>GKK3600型
飯糰機2
(二配)</t>
    <phoneticPr fontId="21" type="noConversion"/>
  </si>
  <si>
    <t>二配明太子龍蝦風味沙拉飯糰</t>
  </si>
  <si>
    <t>二配蔬食鮪魚飯糰</t>
  </si>
  <si>
    <t>二配熟成紅鮭飯糰</t>
  </si>
  <si>
    <t>二配芝麻香鬆飯糰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</si>
  <si>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</si>
  <si>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</si>
  <si>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</si>
  <si>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</si>
  <si>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</si>
  <si>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</si>
  <si>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</si>
  <si>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</si>
  <si>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</si>
  <si>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</si>
  <si>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</si>
  <si>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</si>
  <si>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4" type="noConversion"/>
  </si>
  <si>
    <t>微波小吃</t>
  </si>
  <si>
    <t>日式茶碗蒸</t>
  </si>
  <si>
    <t>4℃-壽司手卷</t>
  </si>
  <si>
    <t>(冷藏)鮪魚蛋蛋稻荷壽司組</t>
  </si>
  <si>
    <t>4℃-飯糰</t>
  </si>
  <si>
    <t>麻油雞飯糰</t>
  </si>
  <si>
    <t>便當二線</t>
    <phoneticPr fontId="21" type="noConversion"/>
  </si>
  <si>
    <t>微波主食</t>
  </si>
  <si>
    <t>壹號醬醬燒蔥鹽雞豚飯</t>
  </si>
  <si>
    <t>蒜蒜燒豚飯</t>
  </si>
  <si>
    <t>糖燻野郎三十天熟成牛飯</t>
  </si>
  <si>
    <t>便當</t>
  </si>
  <si>
    <t>鰻牛雙饗匠食盒</t>
  </si>
  <si>
    <t>健身G肉餐盒</t>
  </si>
  <si>
    <t>涼麵一線</t>
    <phoneticPr fontId="21" type="noConversion"/>
  </si>
  <si>
    <t>熱食義麵</t>
  </si>
  <si>
    <t>金沙豆腐細扁麵</t>
  </si>
  <si>
    <t>悟家厚切排骨便當</t>
  </si>
  <si>
    <t>越式牛肉寬粉</t>
  </si>
  <si>
    <t>美式雞丁餐盒</t>
  </si>
  <si>
    <t>季節調理麵</t>
  </si>
  <si>
    <t>日式胡麻雞絲冷麵</t>
  </si>
  <si>
    <t>涼麵二線</t>
    <phoneticPr fontId="21" type="noConversion"/>
  </si>
  <si>
    <t>韓味豬肉時蔬拌拌餐盒</t>
  </si>
  <si>
    <t>日式中濃醬炭火漢堡排飯</t>
  </si>
  <si>
    <t>經典滷肉飯</t>
  </si>
  <si>
    <t>蒲燒玉子鰻飯</t>
  </si>
  <si>
    <t>一口滷魂便當</t>
  </si>
  <si>
    <t>嫩烤香料雞胸排蔬滿盒</t>
  </si>
  <si>
    <t>烤蛋白餐盒</t>
  </si>
  <si>
    <t>涼麵三線</t>
    <phoneticPr fontId="21" type="noConversion"/>
  </si>
  <si>
    <t>椒麻香蔥雞涼拌麵</t>
  </si>
  <si>
    <t>柚香海藻冷麵</t>
  </si>
  <si>
    <t>酸辣麻醬細冷麵</t>
  </si>
  <si>
    <t>和風涓絲冷麵</t>
  </si>
  <si>
    <t>芝麻鰹魚烏龍冷麵</t>
  </si>
  <si>
    <t>台式麻醬涼麵</t>
  </si>
  <si>
    <t>日式蕎麥沾麵</t>
  </si>
  <si>
    <t>日式擔擔冷麵</t>
  </si>
  <si>
    <t>大滿足香辣涼麵</t>
  </si>
  <si>
    <t>大滿足麻醬涼麵</t>
  </si>
  <si>
    <t>大口蒜味香腸燒肉雙拼飯糰</t>
  </si>
  <si>
    <t>大口花椒香麻雞飯糰</t>
  </si>
  <si>
    <t>大口法式蕈菇起司雞排飯糰</t>
  </si>
  <si>
    <t>大口義式香草雞腿排飯糰</t>
  </si>
  <si>
    <t>自動包裝機3</t>
    <phoneticPr fontId="21" type="noConversion"/>
  </si>
  <si>
    <t>日式明太子炙烤牛飯卷</t>
  </si>
  <si>
    <t>鮭魚炙燒明太子烤飯糰</t>
  </si>
  <si>
    <t>淡麗清酒蒸蛤蜊烤飯糰</t>
  </si>
  <si>
    <t>便當一線
(二配)</t>
    <phoneticPr fontId="21" type="noConversion"/>
  </si>
  <si>
    <t>二配三杯海瓜子好下飯</t>
  </si>
  <si>
    <t>二配黃金雞排蘑菇白醬歐姆蛋飯</t>
  </si>
  <si>
    <t>二配哞哞培根奶香海陸焗飯</t>
  </si>
  <si>
    <t>便當二線
(二配)</t>
    <phoneticPr fontId="21" type="noConversion"/>
  </si>
  <si>
    <t>二配薯勾以蛋包飯</t>
  </si>
  <si>
    <t>二配里肌豬排可可咖哩歐姆蛋飯</t>
  </si>
  <si>
    <t>二配鐵板蘑菇肉醬起司焗飯</t>
  </si>
  <si>
    <t>114.08.01星期五</t>
    <phoneticPr fontId="21" type="noConversion"/>
  </si>
  <si>
    <t>114.08.02星期六</t>
    <phoneticPr fontId="21" type="noConversion"/>
  </si>
  <si>
    <t>一配蔬食鮪魚飯糰</t>
  </si>
  <si>
    <t>一配鮪魚飯糰</t>
  </si>
  <si>
    <t>114.08.03星期日</t>
    <phoneticPr fontId="21" type="noConversion"/>
  </si>
  <si>
    <t>114.08.04星期一</t>
    <phoneticPr fontId="21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</si>
  <si>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4" type="noConversion"/>
  </si>
  <si>
    <t>涼麵一線
(二配)</t>
    <phoneticPr fontId="21" type="noConversion"/>
  </si>
  <si>
    <t>114.08.05星期二</t>
    <phoneticPr fontId="21" type="noConversion"/>
  </si>
  <si>
    <t>自動包裝機3
(二配)</t>
    <phoneticPr fontId="21" type="noConversion"/>
  </si>
  <si>
    <t>12.活動期間品項需貼標</t>
  </si>
  <si>
    <t>柚見極炙烤牛</t>
  </si>
  <si>
    <t>姨次滿足熟成牛豚雙拼</t>
  </si>
  <si>
    <t>壽喜燒和牛飯卷</t>
  </si>
  <si>
    <t>霜降和牛飯糰</t>
  </si>
  <si>
    <t>糖燻野郎起司炙燒牛烤飯糰</t>
  </si>
  <si>
    <t>114.08.06星期三</t>
    <phoneticPr fontId="21" type="noConversion"/>
  </si>
  <si>
    <r>
      <t>114.08.07星期</t>
    </r>
    <r>
      <rPr>
        <b/>
        <sz val="14"/>
        <color theme="0"/>
        <rFont val="Microsoft JhengHei UI"/>
        <family val="2"/>
        <charset val="136"/>
      </rPr>
      <t>四</t>
    </r>
    <phoneticPr fontId="21" type="noConversion"/>
  </si>
  <si>
    <t>114.08.08星期五</t>
    <phoneticPr fontId="21" type="noConversion"/>
  </si>
  <si>
    <t>114.08.09星期六</t>
    <phoneticPr fontId="21" type="noConversion"/>
  </si>
  <si>
    <t>涼麵二線
(二配)</t>
    <phoneticPr fontId="21" type="noConversion"/>
  </si>
  <si>
    <t>114.08.10星期日</t>
    <phoneticPr fontId="21" type="noConversion"/>
  </si>
  <si>
    <t>114.08.11星期一</t>
    <phoneticPr fontId="21" type="noConversion"/>
  </si>
  <si>
    <t>114.08.12星期二</t>
    <phoneticPr fontId="21" type="noConversion"/>
  </si>
  <si>
    <t>壹號醬雞豚雙拼</t>
  </si>
  <si>
    <t>114.08.13星期三</t>
    <phoneticPr fontId="21" type="noConversion"/>
  </si>
  <si>
    <t>114.08.14星期四</t>
    <phoneticPr fontId="21" type="noConversion"/>
  </si>
  <si>
    <t>114.08.15星期五</t>
    <phoneticPr fontId="21" type="noConversion"/>
  </si>
  <si>
    <t>114.08.16星期六</t>
    <phoneticPr fontId="21" type="noConversion"/>
  </si>
  <si>
    <t>114.08.17星期日</t>
    <phoneticPr fontId="21" type="noConversion"/>
  </si>
  <si>
    <t>二配經典肉鬆飯糰</t>
    <phoneticPr fontId="4" type="noConversion"/>
  </si>
  <si>
    <t>114.08.18星期一</t>
    <phoneticPr fontId="21" type="noConversion"/>
  </si>
  <si>
    <t>二配哇沙米魚卵沙拉飯糰</t>
  </si>
  <si>
    <t>114.08.19星期二</t>
    <phoneticPr fontId="21" type="noConversion"/>
  </si>
  <si>
    <t>一配雙饗雙手卷</t>
    <phoneticPr fontId="4" type="noConversion"/>
  </si>
  <si>
    <t>一配新之助的豆皮壽司喔</t>
  </si>
  <si>
    <t>一配經典肉鬆飯糰</t>
    <phoneticPr fontId="4" type="noConversion"/>
  </si>
  <si>
    <t>一配哇沙米魚卵沙拉飯糰</t>
  </si>
  <si>
    <t>114.08.20星期三</t>
    <phoneticPr fontId="21" type="noConversion"/>
  </si>
  <si>
    <t>一配海饌雙手卷</t>
    <phoneticPr fontId="4" type="noConversion"/>
  </si>
  <si>
    <t>一配哇沙米魚卵沙拉飯糰</t>
    <phoneticPr fontId="4" type="noConversion"/>
  </si>
  <si>
    <t>一配雞肉飯飯糰</t>
    <phoneticPr fontId="4" type="noConversion"/>
  </si>
  <si>
    <t>二配明太子龍蝦風味沙拉飯糰</t>
    <phoneticPr fontId="4" type="noConversion"/>
  </si>
  <si>
    <t>114.08.21星期四</t>
    <phoneticPr fontId="21" type="noConversion"/>
  </si>
  <si>
    <t>114.08.22星期五</t>
    <phoneticPr fontId="21" type="noConversion"/>
  </si>
  <si>
    <t>二配哇沙米魚卵沙拉飯糰</t>
    <phoneticPr fontId="4" type="noConversion"/>
  </si>
  <si>
    <t>114.08.23星期六</t>
    <phoneticPr fontId="21" type="noConversion"/>
  </si>
  <si>
    <t>114.08.24星期日</t>
    <phoneticPr fontId="21" type="noConversion"/>
  </si>
  <si>
    <t>114.08.25星期一</t>
    <phoneticPr fontId="21" type="noConversion"/>
  </si>
  <si>
    <t>二配鹽蔥燒肉飯糰</t>
    <phoneticPr fontId="4" type="noConversion"/>
  </si>
  <si>
    <t>114.08.26星期二</t>
    <phoneticPr fontId="21" type="noConversion"/>
  </si>
  <si>
    <t>114.08.27星期三</t>
    <phoneticPr fontId="21" type="noConversion"/>
  </si>
  <si>
    <t>114.08.28星期四</t>
    <phoneticPr fontId="21" type="noConversion"/>
  </si>
  <si>
    <t>二配雙饗雙手卷</t>
    <phoneticPr fontId="4" type="noConversion"/>
  </si>
  <si>
    <t>二配壹號醬炙烤牛飯糰</t>
    <phoneticPr fontId="4" type="noConversion"/>
  </si>
  <si>
    <t>114.08.29星期五</t>
    <phoneticPr fontId="21" type="noConversion"/>
  </si>
  <si>
    <t>114.08.30星期六</t>
    <phoneticPr fontId="21" type="noConversion"/>
  </si>
  <si>
    <t>114.08.31星期日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</si>
</sst>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"/>
    <numFmt numFmtId="177" formatCode="0.0%"/>
    <numFmt numFmtId="178" formatCode="h:mm;@"/>
    <numFmt numFmtId="179" formatCode="_-* #,##0_-;\-* #,##0_-;_-* &quot;-&quot;??_-;_-@_-"/>
    <numFmt numFmtId="180" formatCode="0,000&quot;元&quot;"/>
    <numFmt numFmtId="181" formatCode="[$-F800]dddd\,\ mmmm\ dd\,\ yyyy"/>
    <numFmt numFmtId="182" formatCode="0_ "/>
    <numFmt numFmtId="183" formatCode="0.0_ "/>
    <numFmt numFmtId="184" formatCode="0_);[Red]\(0\)"/>
  </numFmts>
  <fonts count="29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8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6"/>
      <color theme="1"/>
      <name val="Segoe UI Symbol"/>
      <family val="2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50">
    <xf numFmtId="0" fontId="0" fillId="0" borderId="0" xfId="0">
      <alignment vertical="center"/>
    </xf>
    <xf numFmtId="178" fontId="1" fillId="0" borderId="11" xfId="1" applyNumberFormat="1" applyFont="1" applyBorder="1" applyAlignment="1">
      <alignment horizontal="center" vertical="center"/>
    </xf>
    <xf numFmtId="178" fontId="1" fillId="0" borderId="14" xfId="1" applyNumberFormat="1" applyFont="1" applyBorder="1" applyAlignment="1">
      <alignment horizontal="center" vertical="center"/>
    </xf>
    <xf numFmtId="178" fontId="1" fillId="0" borderId="12" xfId="1" applyNumberFormat="1" applyFont="1" applyBorder="1" applyAlignment="1">
      <alignment horizontal="center" vertical="center"/>
    </xf>
    <xf numFmtId="178" fontId="1" fillId="0" borderId="15" xfId="1" applyNumberFormat="1" applyFont="1" applyBorder="1" applyAlignment="1">
      <alignment horizontal="center" vertical="center"/>
    </xf>
    <xf numFmtId="0" fontId="9" fillId="0" borderId="0" xfId="4" applyFont="1">
      <alignment vertical="center"/>
    </xf>
    <xf numFmtId="0" fontId="1" fillId="0" borderId="0" xfId="4" applyFont="1">
      <alignment vertical="center"/>
    </xf>
    <xf numFmtId="0" fontId="5" fillId="0" borderId="14" xfId="5" applyFont="1" applyBorder="1" applyAlignment="1">
      <alignment horizontal="center" vertical="center"/>
    </xf>
    <xf numFmtId="0" fontId="1" fillId="0" borderId="18" xfId="5" applyFont="1" applyBorder="1">
      <alignment vertical="center"/>
    </xf>
    <xf numFmtId="0" fontId="1" fillId="0" borderId="0" xfId="5" applyFont="1">
      <alignment vertical="center"/>
    </xf>
    <xf numFmtId="0" fontId="1" fillId="0" borderId="13" xfId="5" applyFont="1" applyBorder="1" applyAlignment="1">
      <alignment horizontal="center" vertical="center"/>
    </xf>
    <xf numFmtId="0" fontId="13" fillId="0" borderId="0" xfId="5" applyFont="1">
      <alignment vertical="center"/>
    </xf>
    <xf numFmtId="0" fontId="1" fillId="0" borderId="0" xfId="4" applyFont="1" applyAlignment="1">
      <alignment horizontal="center" vertical="center"/>
    </xf>
    <xf numFmtId="0" fontId="14" fillId="0" borderId="0" xfId="5" applyFont="1">
      <alignment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1" fillId="0" borderId="14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6" fillId="0" borderId="15" xfId="4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176" fontId="1" fillId="0" borderId="11" xfId="4" applyNumberFormat="1" applyFont="1" applyBorder="1" applyAlignment="1">
      <alignment horizontal="center" vertical="center" wrapText="1"/>
    </xf>
    <xf numFmtId="176" fontId="1" fillId="0" borderId="14" xfId="4" applyNumberFormat="1" applyFont="1" applyBorder="1" applyAlignment="1">
      <alignment horizontal="center" vertical="center" wrapText="1"/>
    </xf>
    <xf numFmtId="176" fontId="1" fillId="0" borderId="15" xfId="4" applyNumberFormat="1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176" fontId="17" fillId="8" borderId="11" xfId="4" applyNumberFormat="1" applyFont="1" applyFill="1" applyBorder="1" applyAlignment="1">
      <alignment horizontal="center" vertical="center"/>
    </xf>
    <xf numFmtId="176" fontId="17" fillId="8" borderId="14" xfId="4" applyNumberFormat="1" applyFont="1" applyFill="1" applyBorder="1" applyAlignment="1">
      <alignment horizontal="center" vertical="center"/>
    </xf>
    <xf numFmtId="176" fontId="17" fillId="8" borderId="15" xfId="4" applyNumberFormat="1" applyFont="1" applyFill="1" applyBorder="1" applyAlignment="1">
      <alignment horizontal="center" vertical="center"/>
    </xf>
    <xf numFmtId="0" fontId="17" fillId="0" borderId="15" xfId="5" applyFont="1" applyBorder="1" applyAlignment="1">
      <alignment horizontal="center" vertical="center"/>
    </xf>
    <xf numFmtId="177" fontId="17" fillId="0" borderId="11" xfId="3" applyNumberFormat="1" applyFont="1" applyBorder="1" applyAlignment="1">
      <alignment horizontal="center" vertical="center"/>
    </xf>
    <xf numFmtId="177" fontId="17" fillId="0" borderId="14" xfId="3" applyNumberFormat="1" applyFont="1" applyBorder="1" applyAlignment="1">
      <alignment horizontal="center" vertical="center"/>
    </xf>
    <xf numFmtId="177" fontId="17" fillId="0" borderId="15" xfId="3" applyNumberFormat="1" applyFont="1" applyBorder="1" applyAlignment="1">
      <alignment horizontal="center" vertical="center"/>
    </xf>
    <xf numFmtId="1" fontId="1" fillId="0" borderId="11" xfId="4" applyNumberFormat="1" applyFont="1" applyBorder="1" applyAlignment="1">
      <alignment horizontal="center" vertical="center"/>
    </xf>
    <xf numFmtId="1" fontId="1" fillId="0" borderId="14" xfId="4" applyNumberFormat="1" applyFont="1" applyBorder="1" applyAlignment="1">
      <alignment horizontal="center" vertical="center"/>
    </xf>
    <xf numFmtId="1" fontId="1" fillId="0" borderId="15" xfId="4" applyNumberFormat="1" applyFont="1" applyBorder="1" applyAlignment="1">
      <alignment horizontal="center" vertical="center"/>
    </xf>
    <xf numFmtId="0" fontId="18" fillId="0" borderId="11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18" fillId="0" borderId="15" xfId="4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8" fillId="0" borderId="7" xfId="4" applyFont="1" applyBorder="1">
      <alignment vertical="center"/>
    </xf>
    <xf numFmtId="0" fontId="18" fillId="0" borderId="5" xfId="4" applyFont="1" applyBorder="1" applyAlignment="1">
      <alignment horizontal="center" vertical="center"/>
    </xf>
    <xf numFmtId="0" fontId="18" fillId="0" borderId="5" xfId="4" applyFont="1" applyBorder="1">
      <alignment vertical="center"/>
    </xf>
    <xf numFmtId="0" fontId="18" fillId="0" borderId="8" xfId="4" applyFont="1" applyBorder="1" applyAlignment="1">
      <alignment horizontal="center" vertical="center"/>
    </xf>
    <xf numFmtId="0" fontId="1" fillId="0" borderId="13" xfId="4" applyFont="1" applyBorder="1" applyAlignment="1">
      <alignment horizontal="center" vertical="center"/>
    </xf>
    <xf numFmtId="0" fontId="16" fillId="0" borderId="11" xfId="5" applyFont="1" applyBorder="1" applyAlignment="1">
      <alignment horizontal="center" vertical="center"/>
    </xf>
    <xf numFmtId="0" fontId="16" fillId="0" borderId="13" xfId="5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 wrapText="1"/>
    </xf>
    <xf numFmtId="0" fontId="16" fillId="0" borderId="15" xfId="8" applyFont="1" applyBorder="1" applyAlignment="1">
      <alignment horizontal="center" vertical="center" wrapText="1"/>
    </xf>
    <xf numFmtId="0" fontId="1" fillId="0" borderId="9" xfId="5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 wrapText="1"/>
    </xf>
    <xf numFmtId="176" fontId="1" fillId="0" borderId="12" xfId="4" applyNumberFormat="1" applyFont="1" applyBorder="1" applyAlignment="1">
      <alignment horizontal="center" vertical="center" wrapText="1"/>
    </xf>
    <xf numFmtId="176" fontId="17" fillId="8" borderId="12" xfId="4" applyNumberFormat="1" applyFont="1" applyFill="1" applyBorder="1" applyAlignment="1">
      <alignment horizontal="center" vertical="center"/>
    </xf>
    <xf numFmtId="177" fontId="17" fillId="0" borderId="12" xfId="3" applyNumberFormat="1" applyFont="1" applyBorder="1" applyAlignment="1">
      <alignment horizontal="center" vertical="center"/>
    </xf>
    <xf numFmtId="1" fontId="1" fillId="0" borderId="12" xfId="4" applyNumberFormat="1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2" fontId="1" fillId="0" borderId="0" xfId="4" applyNumberFormat="1" applyFont="1">
      <alignment vertical="center"/>
    </xf>
    <xf numFmtId="1" fontId="1" fillId="0" borderId="0" xfId="4" applyNumberFormat="1" applyFont="1">
      <alignment vertical="center"/>
    </xf>
    <xf numFmtId="178" fontId="1" fillId="0" borderId="0" xfId="1" applyNumberFormat="1" applyFont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176" fontId="1" fillId="0" borderId="13" xfId="4" applyNumberFormat="1" applyFont="1" applyBorder="1" applyAlignment="1">
      <alignment horizontal="center" vertical="center" wrapText="1"/>
    </xf>
    <xf numFmtId="176" fontId="17" fillId="8" borderId="13" xfId="4" applyNumberFormat="1" applyFont="1" applyFill="1" applyBorder="1" applyAlignment="1">
      <alignment horizontal="center" vertical="center"/>
    </xf>
    <xf numFmtId="177" fontId="17" fillId="0" borderId="13" xfId="3" applyNumberFormat="1" applyFont="1" applyBorder="1" applyAlignment="1">
      <alignment horizontal="center" vertical="center"/>
    </xf>
    <xf numFmtId="178" fontId="1" fillId="0" borderId="13" xfId="1" applyNumberFormat="1" applyFont="1" applyBorder="1" applyAlignment="1">
      <alignment horizontal="center" vertical="center"/>
    </xf>
    <xf numFmtId="1" fontId="1" fillId="0" borderId="13" xfId="4" applyNumberFormat="1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0" fontId="3" fillId="0" borderId="21" xfId="1" applyFont="1" applyBorder="1" applyAlignment="1">
      <alignment vertical="center" shrinkToFit="1"/>
    </xf>
    <xf numFmtId="0" fontId="3" fillId="0" borderId="22" xfId="1" applyFont="1" applyBorder="1" applyAlignment="1">
      <alignment horizontal="left" vertical="center" shrinkToFit="1"/>
    </xf>
    <xf numFmtId="0" fontId="5" fillId="9" borderId="23" xfId="1" applyFont="1" applyFill="1" applyBorder="1" applyAlignment="1">
      <alignment horizontal="center" vertical="center" shrinkToFit="1"/>
    </xf>
    <xf numFmtId="0" fontId="3" fillId="0" borderId="23" xfId="1" applyFont="1" applyBorder="1" applyAlignment="1">
      <alignment horizontal="center" vertical="center" shrinkToFit="1"/>
    </xf>
    <xf numFmtId="43" fontId="5" fillId="0" borderId="22" xfId="1" applyNumberFormat="1" applyFont="1" applyBorder="1" applyAlignment="1">
      <alignment vertical="center" shrinkToFit="1"/>
    </xf>
    <xf numFmtId="0" fontId="3" fillId="0" borderId="22" xfId="1" applyFont="1" applyBorder="1" applyAlignment="1">
      <alignment vertical="center" shrinkToFit="1"/>
    </xf>
    <xf numFmtId="1" fontId="3" fillId="0" borderId="23" xfId="1" applyNumberFormat="1" applyFont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3" fillId="0" borderId="3" xfId="1" applyFont="1" applyBorder="1" applyAlignment="1">
      <alignment horizontal="left" vertical="center" shrinkToFit="1"/>
    </xf>
    <xf numFmtId="176" fontId="3" fillId="0" borderId="30" xfId="1" applyNumberFormat="1" applyFont="1" applyBorder="1" applyAlignment="1">
      <alignment horizontal="center" vertical="center" shrinkToFit="1"/>
    </xf>
    <xf numFmtId="43" fontId="3" fillId="0" borderId="3" xfId="1" applyNumberFormat="1" applyFont="1" applyBorder="1" applyAlignment="1">
      <alignment vertical="center" shrinkToFit="1"/>
    </xf>
    <xf numFmtId="0" fontId="3" fillId="0" borderId="3" xfId="1" applyFont="1" applyBorder="1" applyAlignment="1">
      <alignment vertical="center" shrinkToFit="1"/>
    </xf>
    <xf numFmtId="0" fontId="3" fillId="0" borderId="30" xfId="1" applyFont="1" applyBorder="1" applyAlignment="1">
      <alignment horizontal="center" vertical="center" shrinkToFit="1"/>
    </xf>
    <xf numFmtId="0" fontId="1" fillId="0" borderId="22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shrinkToFit="1"/>
    </xf>
    <xf numFmtId="2" fontId="1" fillId="0" borderId="13" xfId="2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2" fontId="1" fillId="0" borderId="12" xfId="1" applyNumberFormat="1" applyFont="1" applyBorder="1" applyAlignment="1">
      <alignment horizontal="right" vertical="center"/>
    </xf>
    <xf numFmtId="0" fontId="1" fillId="0" borderId="15" xfId="1" applyFont="1" applyBorder="1" applyAlignment="1">
      <alignment horizontal="center" vertical="center" wrapText="1"/>
    </xf>
    <xf numFmtId="1" fontId="1" fillId="3" borderId="11" xfId="1" applyNumberFormat="1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76" fontId="1" fillId="0" borderId="15" xfId="1" applyNumberFormat="1" applyFont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182" fontId="1" fillId="3" borderId="11" xfId="1" applyNumberFormat="1" applyFont="1" applyFill="1" applyBorder="1" applyAlignment="1">
      <alignment horizontal="center" vertical="center"/>
    </xf>
    <xf numFmtId="183" fontId="1" fillId="0" borderId="14" xfId="1" applyNumberFormat="1" applyFont="1" applyBorder="1" applyAlignment="1">
      <alignment horizontal="center" vertical="center"/>
    </xf>
    <xf numFmtId="177" fontId="1" fillId="0" borderId="14" xfId="3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 wrapText="1"/>
    </xf>
    <xf numFmtId="20" fontId="1" fillId="0" borderId="14" xfId="1" applyNumberFormat="1" applyFont="1" applyBorder="1" applyAlignment="1">
      <alignment horizontal="center" vertical="center"/>
    </xf>
    <xf numFmtId="20" fontId="1" fillId="0" borderId="15" xfId="1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 shrinkToFit="1"/>
    </xf>
    <xf numFmtId="182" fontId="1" fillId="0" borderId="38" xfId="1" applyNumberFormat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182" fontId="1" fillId="0" borderId="11" xfId="1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1" fontId="1" fillId="3" borderId="13" xfId="1" applyNumberFormat="1" applyFont="1" applyFill="1" applyBorder="1" applyAlignment="1">
      <alignment horizontal="center" vertical="center"/>
    </xf>
    <xf numFmtId="2" fontId="1" fillId="0" borderId="30" xfId="1" applyNumberFormat="1" applyFont="1" applyBorder="1" applyAlignment="1">
      <alignment horizontal="right" vertical="center"/>
    </xf>
    <xf numFmtId="0" fontId="1" fillId="0" borderId="16" xfId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182" fontId="1" fillId="3" borderId="2" xfId="1" applyNumberFormat="1" applyFont="1" applyFill="1" applyBorder="1" applyAlignment="1">
      <alignment horizontal="center" vertical="center"/>
    </xf>
    <xf numFmtId="183" fontId="1" fillId="0" borderId="3" xfId="1" applyNumberFormat="1" applyFont="1" applyBorder="1" applyAlignment="1">
      <alignment horizontal="center" vertical="center"/>
    </xf>
    <xf numFmtId="177" fontId="1" fillId="0" borderId="3" xfId="3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/>
    </xf>
    <xf numFmtId="20" fontId="1" fillId="0" borderId="16" xfId="1" applyNumberFormat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 shrinkToFit="1"/>
    </xf>
    <xf numFmtId="0" fontId="1" fillId="0" borderId="52" xfId="2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2" fontId="1" fillId="0" borderId="30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 wrapText="1"/>
    </xf>
    <xf numFmtId="182" fontId="1" fillId="0" borderId="53" xfId="1" applyNumberFormat="1" applyFont="1" applyBorder="1" applyAlignment="1">
      <alignment horizontal="center" vertical="center"/>
    </xf>
    <xf numFmtId="177" fontId="1" fillId="0" borderId="10" xfId="3" applyNumberFormat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 shrinkToFit="1"/>
    </xf>
    <xf numFmtId="0" fontId="1" fillId="0" borderId="56" xfId="1" applyFont="1" applyBorder="1">
      <alignment vertical="center"/>
    </xf>
    <xf numFmtId="176" fontId="1" fillId="0" borderId="5" xfId="1" applyNumberFormat="1" applyFont="1" applyBorder="1" applyAlignment="1">
      <alignment horizontal="center" vertical="center"/>
    </xf>
    <xf numFmtId="2" fontId="1" fillId="0" borderId="6" xfId="1" applyNumberFormat="1" applyFont="1" applyBorder="1" applyAlignment="1">
      <alignment horizontal="center" vertical="center"/>
    </xf>
    <xf numFmtId="1" fontId="1" fillId="3" borderId="7" xfId="1" applyNumberFormat="1" applyFont="1" applyFill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76" fontId="1" fillId="0" borderId="8" xfId="1" applyNumberFormat="1" applyFont="1" applyBorder="1" applyAlignment="1">
      <alignment horizontal="center" vertical="center"/>
    </xf>
    <xf numFmtId="182" fontId="1" fillId="3" borderId="7" xfId="1" applyNumberFormat="1" applyFont="1" applyFill="1" applyBorder="1" applyAlignment="1">
      <alignment horizontal="center" vertical="center"/>
    </xf>
    <xf numFmtId="183" fontId="1" fillId="0" borderId="5" xfId="1" applyNumberFormat="1" applyFont="1" applyBorder="1" applyAlignment="1">
      <alignment horizontal="center" vertical="center"/>
    </xf>
    <xf numFmtId="177" fontId="1" fillId="0" borderId="5" xfId="3" applyNumberFormat="1" applyFont="1" applyBorder="1" applyAlignment="1">
      <alignment horizontal="center" vertical="center"/>
    </xf>
    <xf numFmtId="178" fontId="1" fillId="0" borderId="7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horizontal="center" vertical="center" shrinkToFit="1"/>
    </xf>
    <xf numFmtId="184" fontId="1" fillId="0" borderId="5" xfId="1" applyNumberFormat="1" applyFont="1" applyBorder="1" applyAlignment="1">
      <alignment horizontal="center" vertical="center" shrinkToFit="1"/>
    </xf>
    <xf numFmtId="176" fontId="1" fillId="0" borderId="5" xfId="1" applyNumberFormat="1" applyFont="1" applyBorder="1" applyAlignment="1">
      <alignment horizontal="center" vertical="center" shrinkToFit="1"/>
    </xf>
    <xf numFmtId="176" fontId="1" fillId="0" borderId="8" xfId="1" applyNumberFormat="1" applyFont="1" applyBorder="1" applyAlignment="1">
      <alignment horizontal="center" vertical="center" shrinkToFit="1"/>
    </xf>
    <xf numFmtId="182" fontId="1" fillId="0" borderId="9" xfId="1" applyNumberFormat="1" applyFont="1" applyBorder="1" applyAlignment="1">
      <alignment horizontal="center" vertical="center" shrinkToFit="1"/>
    </xf>
    <xf numFmtId="177" fontId="1" fillId="0" borderId="5" xfId="3" applyNumberFormat="1" applyFont="1" applyBorder="1" applyAlignment="1">
      <alignment horizontal="center" vertical="center" shrinkToFit="1"/>
    </xf>
    <xf numFmtId="0" fontId="1" fillId="0" borderId="0" xfId="1" applyFont="1" applyAlignment="1">
      <alignment vertical="center" shrinkToFit="1"/>
    </xf>
    <xf numFmtId="20" fontId="1" fillId="0" borderId="39" xfId="1" applyNumberFormat="1" applyFont="1" applyBorder="1" applyAlignment="1">
      <alignment horizontal="center" vertical="center"/>
    </xf>
    <xf numFmtId="177" fontId="1" fillId="0" borderId="22" xfId="3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shrinkToFit="1"/>
    </xf>
    <xf numFmtId="0" fontId="1" fillId="0" borderId="52" xfId="1" applyFont="1" applyBorder="1" applyAlignment="1">
      <alignment horizontal="left" vertical="center"/>
    </xf>
    <xf numFmtId="182" fontId="1" fillId="0" borderId="2" xfId="1" applyNumberFormat="1" applyFont="1" applyBorder="1" applyAlignment="1">
      <alignment horizontal="center" vertical="center"/>
    </xf>
    <xf numFmtId="184" fontId="1" fillId="0" borderId="5" xfId="1" applyNumberFormat="1" applyFont="1" applyBorder="1" applyAlignment="1">
      <alignment horizontal="center" vertical="center" wrapText="1"/>
    </xf>
    <xf numFmtId="182" fontId="1" fillId="0" borderId="7" xfId="1" applyNumberFormat="1" applyFont="1" applyBorder="1" applyAlignment="1">
      <alignment horizontal="center" vertical="center"/>
    </xf>
    <xf numFmtId="2" fontId="1" fillId="0" borderId="21" xfId="2" applyNumberFormat="1" applyFont="1" applyBorder="1" applyAlignment="1">
      <alignment horizontal="center" vertical="center"/>
    </xf>
    <xf numFmtId="2" fontId="1" fillId="0" borderId="23" xfId="1" applyNumberFormat="1" applyFont="1" applyBorder="1" applyAlignment="1">
      <alignment horizontal="right" vertical="center"/>
    </xf>
    <xf numFmtId="0" fontId="1" fillId="0" borderId="39" xfId="1" applyFont="1" applyBorder="1" applyAlignment="1">
      <alignment horizontal="center" vertical="center" wrapText="1"/>
    </xf>
    <xf numFmtId="1" fontId="1" fillId="3" borderId="38" xfId="1" applyNumberFormat="1" applyFont="1" applyFill="1" applyBorder="1" applyAlignment="1">
      <alignment horizontal="center" vertical="center"/>
    </xf>
    <xf numFmtId="1" fontId="1" fillId="0" borderId="22" xfId="1" applyNumberFormat="1" applyFont="1" applyBorder="1" applyAlignment="1">
      <alignment horizontal="center" vertical="center"/>
    </xf>
    <xf numFmtId="176" fontId="1" fillId="0" borderId="39" xfId="1" applyNumberFormat="1" applyFont="1" applyBorder="1" applyAlignment="1">
      <alignment horizontal="center" vertical="center"/>
    </xf>
    <xf numFmtId="1" fontId="1" fillId="3" borderId="21" xfId="1" applyNumberFormat="1" applyFont="1" applyFill="1" applyBorder="1" applyAlignment="1">
      <alignment horizontal="center" vertical="center"/>
    </xf>
    <xf numFmtId="182" fontId="1" fillId="3" borderId="38" xfId="1" applyNumberFormat="1" applyFont="1" applyFill="1" applyBorder="1" applyAlignment="1">
      <alignment horizontal="center" vertical="center"/>
    </xf>
    <xf numFmtId="183" fontId="1" fillId="0" borderId="22" xfId="1" applyNumberFormat="1" applyFont="1" applyBorder="1" applyAlignment="1">
      <alignment horizontal="center" vertical="center"/>
    </xf>
    <xf numFmtId="178" fontId="1" fillId="0" borderId="38" xfId="1" applyNumberFormat="1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 wrapText="1"/>
    </xf>
    <xf numFmtId="178" fontId="1" fillId="0" borderId="39" xfId="1" applyNumberFormat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20" fontId="1" fillId="0" borderId="22" xfId="1" applyNumberFormat="1" applyFont="1" applyBorder="1" applyAlignment="1">
      <alignment horizontal="center" vertical="center"/>
    </xf>
    <xf numFmtId="182" fontId="1" fillId="0" borderId="21" xfId="1" applyNumberFormat="1" applyFont="1" applyBorder="1" applyAlignment="1">
      <alignment horizontal="center" vertical="center"/>
    </xf>
    <xf numFmtId="182" fontId="1" fillId="0" borderId="13" xfId="1" applyNumberFormat="1" applyFont="1" applyBorder="1" applyAlignment="1">
      <alignment horizontal="center" vertical="center"/>
    </xf>
    <xf numFmtId="182" fontId="1" fillId="0" borderId="52" xfId="1" applyNumberFormat="1" applyFont="1" applyBorder="1" applyAlignment="1">
      <alignment horizontal="center" vertical="center"/>
    </xf>
    <xf numFmtId="182" fontId="1" fillId="0" borderId="9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182" fontId="1" fillId="3" borderId="57" xfId="1" applyNumberFormat="1" applyFont="1" applyFill="1" applyBorder="1" applyAlignment="1">
      <alignment horizontal="center" vertical="center"/>
    </xf>
    <xf numFmtId="183" fontId="1" fillId="0" borderId="10" xfId="1" applyNumberFormat="1" applyFont="1" applyBorder="1" applyAlignment="1">
      <alignment horizontal="center" vertical="center"/>
    </xf>
    <xf numFmtId="176" fontId="1" fillId="0" borderId="22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58" xfId="1" applyFont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>
      <alignment vertical="center"/>
    </xf>
    <xf numFmtId="20" fontId="1" fillId="0" borderId="14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20" fontId="1" fillId="0" borderId="5" xfId="1" applyNumberFormat="1" applyFont="1" applyBorder="1" applyAlignment="1">
      <alignment horizontal="center" vertical="center"/>
    </xf>
    <xf numFmtId="20" fontId="1" fillId="0" borderId="8" xfId="1" applyNumberFormat="1" applyFont="1" applyBorder="1" applyAlignment="1">
      <alignment horizontal="center" vertical="center"/>
    </xf>
    <xf numFmtId="178" fontId="1" fillId="0" borderId="16" xfId="1" applyNumberFormat="1" applyFont="1" applyBorder="1" applyAlignment="1">
      <alignment horizontal="center" vertical="center"/>
    </xf>
    <xf numFmtId="182" fontId="1" fillId="0" borderId="59" xfId="1" applyNumberFormat="1" applyFont="1" applyBorder="1" applyAlignment="1">
      <alignment horizontal="center" vertical="center"/>
    </xf>
    <xf numFmtId="177" fontId="1" fillId="0" borderId="60" xfId="3" applyNumberFormat="1" applyFont="1" applyBorder="1" applyAlignment="1">
      <alignment horizontal="center" vertical="center"/>
    </xf>
    <xf numFmtId="178" fontId="1" fillId="0" borderId="58" xfId="1" applyNumberFormat="1" applyFont="1" applyBorder="1" applyAlignment="1">
      <alignment horizontal="center" vertical="center"/>
    </xf>
    <xf numFmtId="178" fontId="1" fillId="0" borderId="37" xfId="1" applyNumberFormat="1" applyFont="1" applyBorder="1" applyAlignment="1">
      <alignment horizontal="center" vertical="center"/>
    </xf>
    <xf numFmtId="178" fontId="0" fillId="0" borderId="14" xfId="1" applyNumberFormat="1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16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20" xfId="4" applyFont="1" applyFill="1" applyBorder="1" applyAlignment="1">
      <alignment horizontal="center" vertical="center"/>
    </xf>
    <xf numFmtId="0" fontId="15" fillId="2" borderId="4" xfId="4" applyFont="1" applyFill="1" applyBorder="1" applyAlignment="1">
      <alignment horizontal="center"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 textRotation="255"/>
    </xf>
    <xf numFmtId="0" fontId="1" fillId="0" borderId="1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5" fillId="4" borderId="1" xfId="4" applyFont="1" applyFill="1" applyBorder="1" applyAlignment="1">
      <alignment horizontal="center" vertical="center"/>
    </xf>
    <xf numFmtId="0" fontId="15" fillId="4" borderId="20" xfId="4" applyFont="1" applyFill="1" applyBorder="1" applyAlignment="1">
      <alignment horizontal="center" vertical="center"/>
    </xf>
    <xf numFmtId="0" fontId="15" fillId="4" borderId="4" xfId="4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/>
    </xf>
    <xf numFmtId="0" fontId="15" fillId="3" borderId="20" xfId="4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 shrinkToFit="1"/>
    </xf>
    <xf numFmtId="0" fontId="15" fillId="6" borderId="20" xfId="4" applyFont="1" applyFill="1" applyBorder="1" applyAlignment="1">
      <alignment horizontal="center" vertical="center" shrinkToFit="1"/>
    </xf>
    <xf numFmtId="0" fontId="15" fillId="6" borderId="4" xfId="4" applyFont="1" applyFill="1" applyBorder="1" applyAlignment="1">
      <alignment horizontal="center" vertical="center" shrinkToFit="1"/>
    </xf>
    <xf numFmtId="176" fontId="12" fillId="5" borderId="12" xfId="6" applyNumberFormat="1" applyFont="1" applyFill="1" applyBorder="1" applyAlignment="1">
      <alignment horizontal="center" vertical="center"/>
    </xf>
    <xf numFmtId="176" fontId="12" fillId="5" borderId="13" xfId="6" applyNumberFormat="1" applyFont="1" applyFill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177" fontId="12" fillId="0" borderId="12" xfId="5" applyNumberFormat="1" applyFont="1" applyBorder="1" applyAlignment="1">
      <alignment horizontal="center" vertical="center"/>
    </xf>
    <xf numFmtId="177" fontId="12" fillId="0" borderId="13" xfId="5" applyNumberFormat="1" applyFont="1" applyBorder="1" applyAlignment="1">
      <alignment horizontal="center" vertical="center"/>
    </xf>
    <xf numFmtId="177" fontId="12" fillId="0" borderId="12" xfId="3" applyNumberFormat="1" applyFont="1" applyFill="1" applyBorder="1" applyAlignment="1">
      <alignment horizontal="center" vertical="center"/>
    </xf>
    <xf numFmtId="177" fontId="12" fillId="0" borderId="13" xfId="3" applyNumberFormat="1" applyFont="1" applyFill="1" applyBorder="1" applyAlignment="1">
      <alignment horizontal="center" vertical="center"/>
    </xf>
    <xf numFmtId="176" fontId="5" fillId="0" borderId="12" xfId="5" applyNumberFormat="1" applyFont="1" applyBorder="1" applyAlignment="1">
      <alignment horizontal="center" vertical="center"/>
    </xf>
    <xf numFmtId="176" fontId="5" fillId="0" borderId="13" xfId="5" applyNumberFormat="1" applyFont="1" applyBorder="1" applyAlignment="1">
      <alignment horizontal="center" vertical="center"/>
    </xf>
    <xf numFmtId="176" fontId="5" fillId="0" borderId="12" xfId="6" applyNumberFormat="1" applyFont="1" applyBorder="1" applyAlignment="1">
      <alignment horizontal="center" vertical="center"/>
    </xf>
    <xf numFmtId="176" fontId="5" fillId="0" borderId="13" xfId="6" applyNumberFormat="1" applyFont="1" applyBorder="1" applyAlignment="1">
      <alignment horizontal="center" vertical="center"/>
    </xf>
    <xf numFmtId="176" fontId="12" fillId="5" borderId="12" xfId="5" applyNumberFormat="1" applyFont="1" applyFill="1" applyBorder="1" applyAlignment="1">
      <alignment horizontal="center" vertical="center"/>
    </xf>
    <xf numFmtId="176" fontId="12" fillId="5" borderId="13" xfId="5" applyNumberFormat="1" applyFont="1" applyFill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" fillId="0" borderId="12" xfId="5" applyFont="1" applyBorder="1" applyAlignment="1">
      <alignment horizontal="center" vertical="center"/>
    </xf>
    <xf numFmtId="0" fontId="1" fillId="0" borderId="13" xfId="5" applyFont="1" applyBorder="1" applyAlignment="1">
      <alignment horizontal="center" vertical="center"/>
    </xf>
    <xf numFmtId="179" fontId="1" fillId="3" borderId="12" xfId="6" applyNumberFormat="1" applyFont="1" applyFill="1" applyBorder="1" applyAlignment="1">
      <alignment horizontal="center" vertical="center"/>
    </xf>
    <xf numFmtId="179" fontId="1" fillId="3" borderId="13" xfId="6" applyNumberFormat="1" applyFont="1" applyFill="1" applyBorder="1" applyAlignment="1">
      <alignment horizontal="center" vertical="center"/>
    </xf>
    <xf numFmtId="179" fontId="0" fillId="6" borderId="12" xfId="6" applyNumberFormat="1" applyFont="1" applyFill="1" applyBorder="1" applyAlignment="1">
      <alignment horizontal="center" vertical="center"/>
    </xf>
    <xf numFmtId="179" fontId="1" fillId="6" borderId="13" xfId="6" applyNumberFormat="1" applyFont="1" applyFill="1" applyBorder="1" applyAlignment="1">
      <alignment horizontal="center" vertical="center"/>
    </xf>
    <xf numFmtId="179" fontId="0" fillId="4" borderId="12" xfId="6" applyNumberFormat="1" applyFont="1" applyFill="1" applyBorder="1" applyAlignment="1">
      <alignment horizontal="center" vertical="center"/>
    </xf>
    <xf numFmtId="179" fontId="1" fillId="4" borderId="13" xfId="6" applyNumberFormat="1" applyFont="1" applyFill="1" applyBorder="1" applyAlignment="1">
      <alignment horizontal="center" vertical="center"/>
    </xf>
    <xf numFmtId="179" fontId="0" fillId="2" borderId="12" xfId="6" applyNumberFormat="1" applyFont="1" applyFill="1" applyBorder="1" applyAlignment="1">
      <alignment horizontal="center" vertical="center"/>
    </xf>
    <xf numFmtId="179" fontId="1" fillId="2" borderId="13" xfId="6" applyNumberFormat="1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7" borderId="12" xfId="5" applyFont="1" applyFill="1" applyBorder="1" applyAlignment="1">
      <alignment horizontal="center" vertical="center"/>
    </xf>
    <xf numFmtId="0" fontId="10" fillId="7" borderId="13" xfId="5" applyFont="1" applyFill="1" applyBorder="1" applyAlignment="1">
      <alignment horizontal="center" vertical="center"/>
    </xf>
    <xf numFmtId="179" fontId="5" fillId="0" borderId="12" xfId="6" applyNumberFormat="1" applyFont="1" applyBorder="1" applyAlignment="1">
      <alignment horizontal="center" vertical="center"/>
    </xf>
    <xf numFmtId="179" fontId="5" fillId="0" borderId="13" xfId="6" applyNumberFormat="1" applyFont="1" applyBorder="1" applyAlignment="1">
      <alignment horizontal="center" vertical="center"/>
    </xf>
    <xf numFmtId="180" fontId="5" fillId="0" borderId="12" xfId="6" applyNumberFormat="1" applyFont="1" applyBorder="1" applyAlignment="1">
      <alignment horizontal="center" vertical="center"/>
    </xf>
    <xf numFmtId="180" fontId="5" fillId="0" borderId="13" xfId="6" applyNumberFormat="1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12" xfId="1" applyFont="1" applyBorder="1" applyAlignment="1">
      <alignment horizontal="left" vertical="center" shrinkToFit="1"/>
    </xf>
    <xf numFmtId="0" fontId="1" fillId="0" borderId="13" xfId="1" applyFont="1" applyBorder="1" applyAlignment="1">
      <alignment horizontal="left" vertical="center" shrinkToFit="1"/>
    </xf>
    <xf numFmtId="0" fontId="1" fillId="0" borderId="11" xfId="1" applyFont="1" applyBorder="1" applyAlignment="1">
      <alignment horizontal="center" vertical="center" shrinkToFit="1"/>
    </xf>
    <xf numFmtId="0" fontId="1" fillId="0" borderId="15" xfId="1" applyFont="1" applyBorder="1" applyAlignment="1">
      <alignment horizontal="center" vertical="center" shrinkToFit="1"/>
    </xf>
    <xf numFmtId="0" fontId="1" fillId="0" borderId="56" xfId="1" applyFont="1" applyBorder="1" applyAlignment="1">
      <alignment vertical="center" shrinkToFit="1"/>
    </xf>
    <xf numFmtId="0" fontId="1" fillId="0" borderId="7" xfId="1" applyFont="1" applyBorder="1" applyAlignment="1">
      <alignment horizontal="center" vertical="center" shrinkToFit="1"/>
    </xf>
    <xf numFmtId="0" fontId="1" fillId="0" borderId="8" xfId="1" applyFont="1" applyBorder="1" applyAlignment="1">
      <alignment horizontal="center" vertical="center" shrinkToFit="1"/>
    </xf>
    <xf numFmtId="177" fontId="1" fillId="0" borderId="40" xfId="3" applyNumberFormat="1" applyFont="1" applyBorder="1" applyAlignment="1">
      <alignment horizontal="center" vertical="center"/>
    </xf>
    <xf numFmtId="177" fontId="1" fillId="0" borderId="47" xfId="3" applyNumberFormat="1" applyFont="1" applyBorder="1" applyAlignment="1">
      <alignment horizontal="center" vertical="center"/>
    </xf>
    <xf numFmtId="177" fontId="1" fillId="0" borderId="44" xfId="3" applyNumberFormat="1" applyFont="1" applyBorder="1" applyAlignment="1">
      <alignment horizontal="center" vertical="center"/>
    </xf>
    <xf numFmtId="0" fontId="26" fillId="3" borderId="46" xfId="1" applyFont="1" applyFill="1" applyBorder="1" applyAlignment="1">
      <alignment horizontal="center" vertical="center" wrapText="1"/>
    </xf>
    <xf numFmtId="0" fontId="26" fillId="3" borderId="48" xfId="1" applyFont="1" applyFill="1" applyBorder="1" applyAlignment="1">
      <alignment horizontal="center" vertical="center"/>
    </xf>
    <xf numFmtId="0" fontId="26" fillId="3" borderId="50" xfId="1" applyFont="1" applyFill="1" applyBorder="1" applyAlignment="1">
      <alignment horizontal="center" vertical="center"/>
    </xf>
    <xf numFmtId="0" fontId="26" fillId="3" borderId="54" xfId="1" applyFont="1" applyFill="1" applyBorder="1" applyAlignment="1">
      <alignment horizontal="center" vertical="center"/>
    </xf>
    <xf numFmtId="0" fontId="1" fillId="0" borderId="23" xfId="1" applyFont="1" applyBorder="1" applyAlignment="1">
      <alignment horizontal="left" vertical="center" shrinkToFit="1"/>
    </xf>
    <xf numFmtId="0" fontId="1" fillId="0" borderId="21" xfId="1" applyFont="1" applyBorder="1" applyAlignment="1">
      <alignment horizontal="left" vertical="center" shrinkToFit="1"/>
    </xf>
    <xf numFmtId="177" fontId="1" fillId="0" borderId="40" xfId="3" applyNumberFormat="1" applyFont="1" applyBorder="1" applyAlignment="1">
      <alignment horizontal="center" vertical="center" shrinkToFit="1"/>
    </xf>
    <xf numFmtId="177" fontId="1" fillId="0" borderId="47" xfId="3" applyNumberFormat="1" applyFont="1" applyBorder="1" applyAlignment="1">
      <alignment horizontal="center" vertical="center" shrinkToFit="1"/>
    </xf>
    <xf numFmtId="177" fontId="1" fillId="0" borderId="44" xfId="3" applyNumberFormat="1" applyFont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39" xfId="1" applyFont="1" applyBorder="1" applyAlignment="1">
      <alignment horizontal="center" vertical="center" shrinkToFit="1"/>
    </xf>
    <xf numFmtId="0" fontId="27" fillId="10" borderId="46" xfId="1" applyFont="1" applyFill="1" applyBorder="1" applyAlignment="1">
      <alignment horizontal="center" vertical="center" wrapText="1"/>
    </xf>
    <xf numFmtId="0" fontId="27" fillId="10" borderId="48" xfId="1" applyFont="1" applyFill="1" applyBorder="1" applyAlignment="1">
      <alignment horizontal="center" vertical="center" wrapText="1"/>
    </xf>
    <xf numFmtId="0" fontId="27" fillId="10" borderId="54" xfId="1" applyFont="1" applyFill="1" applyBorder="1" applyAlignment="1">
      <alignment horizontal="center" vertical="center" wrapText="1"/>
    </xf>
    <xf numFmtId="0" fontId="1" fillId="0" borderId="12" xfId="2" applyFont="1" applyBorder="1" applyAlignment="1">
      <alignment horizontal="left" vertical="center" shrinkToFit="1"/>
    </xf>
    <xf numFmtId="0" fontId="1" fillId="0" borderId="13" xfId="2" applyFont="1" applyBorder="1" applyAlignment="1">
      <alignment horizontal="left" vertical="center" shrinkToFit="1"/>
    </xf>
    <xf numFmtId="0" fontId="1" fillId="0" borderId="14" xfId="1" applyFont="1" applyBorder="1" applyAlignment="1">
      <alignment horizontal="left" vertical="center" shrinkToFit="1"/>
    </xf>
    <xf numFmtId="0" fontId="1" fillId="5" borderId="39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 wrapText="1"/>
    </xf>
    <xf numFmtId="0" fontId="1" fillId="6" borderId="45" xfId="1" applyFont="1" applyFill="1" applyBorder="1" applyAlignment="1">
      <alignment horizontal="center" vertical="center" wrapText="1"/>
    </xf>
    <xf numFmtId="0" fontId="1" fillId="0" borderId="22" xfId="1" applyFont="1" applyBorder="1" applyAlignment="1">
      <alignment horizontal="left" vertical="center" shrinkToFit="1"/>
    </xf>
    <xf numFmtId="177" fontId="1" fillId="0" borderId="4" xfId="3" applyNumberFormat="1" applyFont="1" applyBorder="1" applyAlignment="1">
      <alignment horizontal="center" vertical="center"/>
    </xf>
    <xf numFmtId="177" fontId="1" fillId="0" borderId="49" xfId="3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177" fontId="1" fillId="0" borderId="8" xfId="3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9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4" borderId="39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3" borderId="38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4" borderId="37" xfId="1" applyFont="1" applyFill="1" applyBorder="1" applyAlignment="1">
      <alignment horizontal="center" vertical="center"/>
    </xf>
    <xf numFmtId="0" fontId="1" fillId="4" borderId="43" xfId="1" applyFont="1" applyFill="1" applyBorder="1" applyAlignment="1">
      <alignment horizontal="center" vertical="center"/>
    </xf>
    <xf numFmtId="0" fontId="1" fillId="5" borderId="37" xfId="1" applyFont="1" applyFill="1" applyBorder="1" applyAlignment="1">
      <alignment horizontal="center" vertical="center"/>
    </xf>
    <xf numFmtId="0" fontId="1" fillId="5" borderId="43" xfId="1" applyFont="1" applyFill="1" applyBorder="1" applyAlignment="1">
      <alignment horizontal="center" vertical="center"/>
    </xf>
    <xf numFmtId="0" fontId="1" fillId="6" borderId="40" xfId="1" applyFont="1" applyFill="1" applyBorder="1" applyAlignment="1">
      <alignment horizontal="center" vertical="center" wrapText="1" shrinkToFit="1"/>
    </xf>
    <xf numFmtId="0" fontId="1" fillId="6" borderId="44" xfId="1" applyFont="1" applyFill="1" applyBorder="1" applyAlignment="1">
      <alignment horizontal="center" vertical="center" shrinkToFit="1"/>
    </xf>
    <xf numFmtId="0" fontId="1" fillId="0" borderId="37" xfId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3" borderId="21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181" fontId="3" fillId="0" borderId="2" xfId="1" applyNumberFormat="1" applyFont="1" applyBorder="1" applyAlignment="1">
      <alignment horizontal="left" vertical="center"/>
    </xf>
    <xf numFmtId="181" fontId="3" fillId="0" borderId="3" xfId="1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36" xfId="1" applyFont="1" applyBorder="1" applyAlignment="1">
      <alignment horizontal="center" vertical="center" shrinkToFit="1"/>
    </xf>
    <xf numFmtId="0" fontId="1" fillId="0" borderId="4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0" fontId="1" fillId="0" borderId="23" xfId="2" applyFont="1" applyBorder="1" applyAlignment="1">
      <alignment horizontal="left" vertical="center" shrinkToFit="1"/>
    </xf>
    <xf numFmtId="0" fontId="1" fillId="0" borderId="21" xfId="2" applyFont="1" applyBorder="1" applyAlignment="1">
      <alignment horizontal="left" vertical="center" shrinkToFit="1"/>
    </xf>
  </cellXfs>
  <cellStyles count="9">
    <cellStyle name="一般" xfId="0" builtinId="0"/>
    <cellStyle name="一般 2 2" xfId="1" xr:uid="{FD9C3494-89B4-40BE-A62D-AE28B16707D9}"/>
    <cellStyle name="一般 2 2 2" xfId="5" xr:uid="{65E858B4-CB97-4E8F-831D-B334042290BA}"/>
    <cellStyle name="一般 2 2 2 2" xfId="7" xr:uid="{6F613A60-C76D-48D9-B33D-ED0C161001E9}"/>
    <cellStyle name="一般 2 4" xfId="2" xr:uid="{B46D06AD-D54C-4426-B903-C6427CC8B169}"/>
    <cellStyle name="一般 3" xfId="4" xr:uid="{EA19976B-D997-49EA-AA1A-9854DC043CF3}"/>
    <cellStyle name="一般 3 3" xfId="8" xr:uid="{0DA524C1-465A-4EC7-A7A4-462B10739891}"/>
    <cellStyle name="千分位 2" xfId="6" xr:uid="{A276D7AA-8E26-48AC-BD71-DA940B7B10B4}"/>
    <cellStyle name="百分比 2" xfId="3" xr:uid="{055078C9-8DB7-4BBB-B6D1-0B8A72CCDDD4}"/>
  </cellStyles>
  <dxfs count="86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08DF-EFFF-42E4-BE54-0F4BF0D915C5}">
  <sheetPr>
    <tabColor theme="9" tint="0.59999389629810485"/>
  </sheetPr>
  <dimension ref="B1:AR36"/>
  <sheetViews>
    <sheetView tabSelected="1" zoomScale="70" zoomScaleNormal="70" workbookViewId="0">
      <selection activeCell="S41" sqref="S4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283</v>
      </c>
      <c r="D3" s="248"/>
      <c r="E3" s="7" t="s">
        <v>2</v>
      </c>
      <c r="F3" s="249">
        <f>'0831(18度C)'!D1+'0831(4度C)'!D1</f>
        <v>251694</v>
      </c>
      <c r="G3" s="250"/>
      <c r="H3" s="7" t="s">
        <v>3</v>
      </c>
      <c r="I3" s="251">
        <f>'0831(18度C)'!F1+'0831(4度C)'!F1</f>
        <v>7725142.3700000001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492.9953369872245</v>
      </c>
      <c r="F6" s="226" t="e">
        <f>AVERAGE(#REF!,D13:K13)</f>
        <v>#REF!</v>
      </c>
      <c r="G6" s="227">
        <f>AVERAGE(D13:K13)</f>
        <v>174.79779806624242</v>
      </c>
      <c r="H6" s="228"/>
      <c r="I6" s="227">
        <f>AVERAGE(L13:O13)</f>
        <v>91.865357643758756</v>
      </c>
      <c r="J6" s="228"/>
      <c r="K6" s="227">
        <f>AVERAGE(D27:O27)</f>
        <v>671.6350214097497</v>
      </c>
      <c r="L6" s="228"/>
      <c r="M6" s="227">
        <f>AVERAGE(P27:X27)</f>
        <v>759.74954627949182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421.5747522475362</v>
      </c>
      <c r="F7" s="230" t="e">
        <f>AVERAGE(#REF!,D14:K14)</f>
        <v>#REF!</v>
      </c>
      <c r="G7" s="217">
        <f>AVERAGE(D14:K14)</f>
        <v>149.85211409862259</v>
      </c>
      <c r="H7" s="218"/>
      <c r="I7" s="217">
        <f>AVERAGE(L14:O14)</f>
        <v>78.698735887422004</v>
      </c>
      <c r="J7" s="218"/>
      <c r="K7" s="217">
        <f>AVERAGE(D28:O28)</f>
        <v>573.61669960542599</v>
      </c>
      <c r="L7" s="218"/>
      <c r="M7" s="217">
        <f>AVERAGE(P28:X28)</f>
        <v>650.15390573078719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0.85713781237736097</v>
      </c>
      <c r="F8" s="222" t="e">
        <f>AVERAGE(D15:K15,#REF!)</f>
        <v>#REF!</v>
      </c>
      <c r="G8" s="223">
        <f>AVERAGE(D15:K15)</f>
        <v>0.85996395705862905</v>
      </c>
      <c r="H8" s="224"/>
      <c r="I8" s="223">
        <f>AVERAGE(L15:O15)</f>
        <v>0.85674036798467812</v>
      </c>
      <c r="J8" s="224"/>
      <c r="K8" s="223">
        <f>AVERAGE(D29:O29)</f>
        <v>0.85438899478599695</v>
      </c>
      <c r="L8" s="224"/>
      <c r="M8" s="223">
        <f>AVERAGE(P29:X29)</f>
        <v>0.85763821516859462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79.545454545454547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86.956521739130437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100.80313052999804</v>
      </c>
      <c r="E14" s="28">
        <v>68.09097137451559</v>
      </c>
      <c r="F14" s="28">
        <v>70.588588978014116</v>
      </c>
      <c r="G14" s="28">
        <v>72.868101499357266</v>
      </c>
      <c r="H14" s="28">
        <v>152.41134405183109</v>
      </c>
      <c r="I14" s="28">
        <v>215.80781019057198</v>
      </c>
      <c r="J14" s="28" t="s">
        <v>37</v>
      </c>
      <c r="K14" s="55">
        <v>368.39485206606986</v>
      </c>
      <c r="L14" s="27" t="s">
        <v>37</v>
      </c>
      <c r="M14" s="67" t="s">
        <v>37</v>
      </c>
      <c r="N14" s="28">
        <v>74.605880825115349</v>
      </c>
      <c r="O14" s="29">
        <v>82.791590949728658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0.87539560723419352</v>
      </c>
      <c r="E15" s="32">
        <f t="shared" si="0"/>
        <v>0.85600078299391025</v>
      </c>
      <c r="F15" s="32">
        <f t="shared" si="0"/>
        <v>0.85973281447581296</v>
      </c>
      <c r="G15" s="32">
        <f t="shared" si="0"/>
        <v>0.86227253440906104</v>
      </c>
      <c r="H15" s="32">
        <f t="shared" si="0"/>
        <v>0.85613779683435987</v>
      </c>
      <c r="I15" s="32">
        <f t="shared" si="0"/>
        <v>0.86006619715675114</v>
      </c>
      <c r="J15" s="32" t="s">
        <v>37</v>
      </c>
      <c r="K15" s="56">
        <f t="shared" ref="K15" si="1">K14/K13</f>
        <v>0.85014196630631511</v>
      </c>
      <c r="L15" s="31" t="s">
        <v>37</v>
      </c>
      <c r="M15" s="68" t="s">
        <v>37</v>
      </c>
      <c r="N15" s="32">
        <f t="shared" ref="N15:O15" si="2">N14/N13</f>
        <v>0.85796762948882654</v>
      </c>
      <c r="O15" s="33">
        <f t="shared" si="2"/>
        <v>0.85551310648052958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</v>
      </c>
      <c r="F16" s="2">
        <v>0.2503009259259259</v>
      </c>
      <c r="G16" s="2">
        <v>0.2502314814814815</v>
      </c>
      <c r="H16" s="2">
        <v>0.16666666666666666</v>
      </c>
      <c r="I16" s="2">
        <v>0.25</v>
      </c>
      <c r="J16" s="2" t="s">
        <v>37</v>
      </c>
      <c r="K16" s="3">
        <v>0.32016203703703705</v>
      </c>
      <c r="L16" s="1" t="s">
        <v>37</v>
      </c>
      <c r="M16" s="69" t="s">
        <v>37</v>
      </c>
      <c r="N16" s="2">
        <v>0.70841435185185186</v>
      </c>
      <c r="O16" s="4">
        <v>0.70844907407407409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0.5668171296296296</v>
      </c>
      <c r="E17" s="2">
        <v>0.67638888888888893</v>
      </c>
      <c r="F17" s="2">
        <v>0.61738425925925922</v>
      </c>
      <c r="G17" s="2">
        <v>0.6118055555555556</v>
      </c>
      <c r="H17" s="2">
        <v>0.73402777777777761</v>
      </c>
      <c r="I17" s="2">
        <v>0.59664351851851849</v>
      </c>
      <c r="J17" s="2" t="s">
        <v>37</v>
      </c>
      <c r="K17" s="3">
        <v>0.50033564814814813</v>
      </c>
      <c r="L17" s="1" t="s">
        <v>37</v>
      </c>
      <c r="M17" s="69" t="s">
        <v>37</v>
      </c>
      <c r="N17" s="2">
        <v>0.82309027777777777</v>
      </c>
      <c r="O17" s="4">
        <v>0.85442129629629626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25.142857142857142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23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>
        <v>825</v>
      </c>
      <c r="L27" s="24" t="s">
        <v>37</v>
      </c>
      <c r="M27" s="24">
        <v>880</v>
      </c>
      <c r="N27" s="24">
        <v>1200</v>
      </c>
      <c r="O27" s="24">
        <v>872.72727272727275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193.15701103058996</v>
      </c>
      <c r="E28" s="28" t="s">
        <v>37</v>
      </c>
      <c r="F28" s="28" t="s">
        <v>37</v>
      </c>
      <c r="G28" s="28">
        <v>223.49378881987562</v>
      </c>
      <c r="H28" s="28">
        <v>359.33288408509912</v>
      </c>
      <c r="I28" s="28" t="s">
        <v>37</v>
      </c>
      <c r="J28" s="28">
        <v>594.50634307777159</v>
      </c>
      <c r="K28" s="28">
        <v>712.87128712871299</v>
      </c>
      <c r="L28" s="28" t="s">
        <v>37</v>
      </c>
      <c r="M28" s="28">
        <v>753.7941889462428</v>
      </c>
      <c r="N28" s="28">
        <v>1003.586246283181</v>
      </c>
      <c r="O28" s="28">
        <v>748.19184747193458</v>
      </c>
      <c r="P28" s="27">
        <v>193.56617265766556</v>
      </c>
      <c r="Q28" s="28" t="s">
        <v>37</v>
      </c>
      <c r="R28" s="28" t="s">
        <v>37</v>
      </c>
      <c r="S28" s="28">
        <v>600.8450704225354</v>
      </c>
      <c r="T28" s="28">
        <v>714.91032793031968</v>
      </c>
      <c r="U28" s="28" t="s">
        <v>37</v>
      </c>
      <c r="V28" s="28">
        <v>668.59423042422475</v>
      </c>
      <c r="W28" s="28">
        <v>862.1921358661059</v>
      </c>
      <c r="X28" s="29">
        <v>860.81549708387172</v>
      </c>
    </row>
    <row r="29" spans="2:44" ht="40.15" customHeight="1">
      <c r="B29" s="205"/>
      <c r="C29" s="30" t="s">
        <v>39</v>
      </c>
      <c r="D29" s="32">
        <f>D28/D27</f>
        <v>0.8541101526888788</v>
      </c>
      <c r="E29" s="32" t="s">
        <v>37</v>
      </c>
      <c r="F29" s="32" t="s">
        <v>37</v>
      </c>
      <c r="G29" s="32">
        <f>G28/G27</f>
        <v>0.85672619047618981</v>
      </c>
      <c r="H29" s="32">
        <f>H28/H27</f>
        <v>0.82922973250407495</v>
      </c>
      <c r="I29" s="32" t="s">
        <v>37</v>
      </c>
      <c r="J29" s="32">
        <f>J28/J27</f>
        <v>0.88075013789299494</v>
      </c>
      <c r="K29" s="32">
        <f>K28/K27</f>
        <v>0.86408640864086428</v>
      </c>
      <c r="L29" s="32" t="s">
        <v>37</v>
      </c>
      <c r="M29" s="32">
        <f>M28/M27</f>
        <v>0.8565843056207304</v>
      </c>
      <c r="N29" s="32">
        <f>N28/N27</f>
        <v>0.83632187190265084</v>
      </c>
      <c r="O29" s="32">
        <f>O28/O27</f>
        <v>0.85730315856159167</v>
      </c>
      <c r="P29" s="31">
        <f>P28/P27</f>
        <v>0.8540117156659518</v>
      </c>
      <c r="Q29" s="32" t="s">
        <v>37</v>
      </c>
      <c r="R29" s="32" t="s">
        <v>37</v>
      </c>
      <c r="S29" s="32">
        <f>S28/S27</f>
        <v>0.89014084507042279</v>
      </c>
      <c r="T29" s="32">
        <f>T28/T27</f>
        <v>0.85429536041987886</v>
      </c>
      <c r="U29" s="32" t="s">
        <v>37</v>
      </c>
      <c r="V29" s="32">
        <f>V28/V27</f>
        <v>0.86106832706150149</v>
      </c>
      <c r="W29" s="32">
        <f>W28/W27</f>
        <v>0.84528640771186858</v>
      </c>
      <c r="X29" s="33">
        <f>X28/X27</f>
        <v>0.84102663508194364</v>
      </c>
    </row>
    <row r="30" spans="2:44" ht="17.25" customHeight="1">
      <c r="B30" s="206" t="s">
        <v>40</v>
      </c>
      <c r="C30" s="15" t="s">
        <v>41</v>
      </c>
      <c r="D30" s="2">
        <v>0.37656250000000002</v>
      </c>
      <c r="E30" s="2" t="s">
        <v>37</v>
      </c>
      <c r="F30" s="2" t="s">
        <v>37</v>
      </c>
      <c r="G30" s="2">
        <v>0.32013888888888886</v>
      </c>
      <c r="H30" s="2">
        <v>0.25</v>
      </c>
      <c r="I30" s="2" t="s">
        <v>37</v>
      </c>
      <c r="J30" s="2">
        <v>0.25</v>
      </c>
      <c r="K30" s="2">
        <v>0.35833333333333334</v>
      </c>
      <c r="L30" s="2" t="s">
        <v>37</v>
      </c>
      <c r="M30" s="2">
        <v>0.25</v>
      </c>
      <c r="N30" s="2">
        <v>0.2502314814814815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0.70833333333333337</v>
      </c>
      <c r="W30" s="2">
        <v>0.70834490740740741</v>
      </c>
      <c r="X30" s="4">
        <v>0.70861111111111108</v>
      </c>
    </row>
    <row r="31" spans="2:44" ht="17.25" customHeight="1">
      <c r="B31" s="203"/>
      <c r="C31" s="15" t="s">
        <v>42</v>
      </c>
      <c r="D31" s="2">
        <v>0.47672453703703704</v>
      </c>
      <c r="E31" s="2" t="s">
        <v>37</v>
      </c>
      <c r="F31" s="2" t="s">
        <v>37</v>
      </c>
      <c r="G31" s="2">
        <v>0.40416666666666667</v>
      </c>
      <c r="H31" s="2">
        <v>0.31597222222222221</v>
      </c>
      <c r="I31" s="2" t="s">
        <v>37</v>
      </c>
      <c r="J31" s="2">
        <v>0.35491898148148149</v>
      </c>
      <c r="K31" s="2">
        <v>0.44600694444444444</v>
      </c>
      <c r="L31" s="2" t="s">
        <v>37</v>
      </c>
      <c r="M31" s="2">
        <v>0.43912037037037038</v>
      </c>
      <c r="N31" s="2">
        <v>0.46180555555555558</v>
      </c>
      <c r="O31" s="2">
        <v>0.41806712962962961</v>
      </c>
      <c r="P31" s="1">
        <v>0.86041666666666661</v>
      </c>
      <c r="Q31" s="2" t="s">
        <v>37</v>
      </c>
      <c r="R31" s="2" t="s">
        <v>37</v>
      </c>
      <c r="S31" s="2">
        <v>0.89322916666666663</v>
      </c>
      <c r="T31" s="2">
        <v>0.95902777777777781</v>
      </c>
      <c r="U31" s="2" t="s">
        <v>37</v>
      </c>
      <c r="V31" s="2">
        <v>0.96137731481481481</v>
      </c>
      <c r="W31" s="2">
        <v>0.98853009259259261</v>
      </c>
      <c r="X31" s="4">
        <v>0.97361111111111098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>
        <v>4</v>
      </c>
      <c r="L32" s="35" t="s">
        <v>37</v>
      </c>
      <c r="M32" s="35">
        <v>3.75</v>
      </c>
      <c r="N32" s="35">
        <v>3</v>
      </c>
      <c r="O32" s="35">
        <v>3.6666666666666665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4:C34"/>
    <mergeCell ref="B35:C35"/>
    <mergeCell ref="P24:X24"/>
    <mergeCell ref="B25:C26"/>
    <mergeCell ref="B27:B29"/>
    <mergeCell ref="B30:B31"/>
    <mergeCell ref="B32:C32"/>
    <mergeCell ref="B33:C33"/>
    <mergeCell ref="B18:C18"/>
    <mergeCell ref="B19:C19"/>
    <mergeCell ref="B20:C20"/>
    <mergeCell ref="B21:C21"/>
    <mergeCell ref="B24:C24"/>
    <mergeCell ref="D24:O24"/>
    <mergeCell ref="B10:C10"/>
    <mergeCell ref="D10:K10"/>
    <mergeCell ref="L10:O10"/>
    <mergeCell ref="B11:C12"/>
    <mergeCell ref="B13:B15"/>
    <mergeCell ref="B16:B17"/>
    <mergeCell ref="M7:N7"/>
    <mergeCell ref="C8:D8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A0EE-ADA7-41FB-A120-29EB7ECB17A1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S41" sqref="S41"/>
      <selection pane="bottomLeft" activeCell="S41" sqref="S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135198</v>
      </c>
      <c r="E1" s="77" t="s">
        <v>3</v>
      </c>
      <c r="F1" s="78">
        <f>SUM(G5:G242)</f>
        <v>2606903.2999999998</v>
      </c>
      <c r="G1" s="79" t="s">
        <v>74</v>
      </c>
      <c r="H1" s="80">
        <f>L21+L38+L55+L72+L89+L106+L123+L140+L157+L293+L191+L208+L225+L242</f>
        <v>78.533333333333331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45900</v>
      </c>
      <c r="B2" s="325"/>
      <c r="C2" s="82" t="s">
        <v>35</v>
      </c>
      <c r="D2" s="83">
        <f>AVERAGE(N21,N38,N55,N72,N89,N106,N123,N140,N157,N174,N191,N208,N225,N242)</f>
        <v>606.41835937343785</v>
      </c>
      <c r="E2" s="83" t="s">
        <v>81</v>
      </c>
      <c r="F2" s="84">
        <f>F1/D1</f>
        <v>19.28211438039024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2418</v>
      </c>
      <c r="G5" s="95">
        <f t="shared" ref="G5:G7" si="0">E5*F5</f>
        <v>72177.3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2802.5756600128802</v>
      </c>
      <c r="N5" s="99">
        <f>M5/L5</f>
        <v>164.85739176546355</v>
      </c>
      <c r="O5" s="101">
        <f>L5-I5</f>
        <v>0</v>
      </c>
      <c r="P5" s="102">
        <f>N5-K5</f>
        <v>-27.672019999242337</v>
      </c>
      <c r="Q5" s="103">
        <f>N5/K5</f>
        <v>0.85627120684780944</v>
      </c>
      <c r="R5" s="276">
        <f>Q21</f>
        <v>0.8541101526888788</v>
      </c>
      <c r="S5" s="1">
        <v>0.37656250000000002</v>
      </c>
      <c r="T5" s="2">
        <v>0.41251157407407407</v>
      </c>
      <c r="U5" s="104">
        <v>6.8333333333333357</v>
      </c>
      <c r="V5" s="105">
        <v>51.76666666666663</v>
      </c>
      <c r="W5" s="106"/>
      <c r="X5" s="107"/>
      <c r="Y5" s="278"/>
      <c r="Z5" s="279"/>
      <c r="AA5" s="109">
        <f>M5-J5</f>
        <v>-470.42433998711977</v>
      </c>
      <c r="AB5" s="110">
        <f>M5/J5</f>
        <v>0.85627120684780944</v>
      </c>
      <c r="AC5" s="291">
        <f>AB21</f>
        <v>0.85411015268887891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2445</v>
      </c>
      <c r="G6" s="95">
        <f t="shared" si="0"/>
        <v>72176.399999999994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2803.1847133757919</v>
      </c>
      <c r="N6" s="99">
        <f>M6/L6</f>
        <v>164.89321843387012</v>
      </c>
      <c r="O6" s="101">
        <f>L6-I6</f>
        <v>0</v>
      </c>
      <c r="P6" s="102">
        <f>N6-K6</f>
        <v>-27.636193330835766</v>
      </c>
      <c r="Q6" s="103">
        <f>N6/K6</f>
        <v>0.85645729097946588</v>
      </c>
      <c r="R6" s="276"/>
      <c r="S6" s="1">
        <v>0.41666666666666663</v>
      </c>
      <c r="T6" s="2">
        <v>0.45300925925925928</v>
      </c>
      <c r="U6" s="104">
        <v>5.9833333333332828</v>
      </c>
      <c r="V6" s="105">
        <v>52.333333333333414</v>
      </c>
      <c r="W6" s="106"/>
      <c r="X6" s="107"/>
      <c r="Y6" s="261"/>
      <c r="Z6" s="262"/>
      <c r="AA6" s="111">
        <f>M6-J6</f>
        <v>-469.81528662420806</v>
      </c>
      <c r="AB6" s="112">
        <f>M6/J6</f>
        <v>0.85645729097946588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1042</v>
      </c>
      <c r="G7" s="95">
        <f t="shared" si="0"/>
        <v>22517.62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2120.520067834927</v>
      </c>
      <c r="N7" s="99">
        <f>M7/L7</f>
        <v>353.42001130582116</v>
      </c>
      <c r="O7" s="101">
        <f>L7-I7</f>
        <v>0</v>
      </c>
      <c r="P7" s="102">
        <f>N7-K7</f>
        <v>-63.246655360845523</v>
      </c>
      <c r="Q7" s="103">
        <f>N7/K7</f>
        <v>0.8482080271339707</v>
      </c>
      <c r="R7" s="276"/>
      <c r="S7" s="1">
        <v>0.45624999999999993</v>
      </c>
      <c r="T7" s="2">
        <v>0.47672453703703704</v>
      </c>
      <c r="U7" s="104">
        <v>4.6666666666665435</v>
      </c>
      <c r="V7" s="105">
        <v>29.483333333333441</v>
      </c>
      <c r="W7" s="106">
        <v>0.47672453703703704</v>
      </c>
      <c r="X7" s="107">
        <v>0.5166666666666665</v>
      </c>
      <c r="Y7" s="261"/>
      <c r="Z7" s="262"/>
      <c r="AA7" s="111">
        <f>M7-J7</f>
        <v>-379.47993216507302</v>
      </c>
      <c r="AB7" s="112">
        <f>M7/J7</f>
        <v>0.84820802713397081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2575.4268137411996</v>
      </c>
      <c r="N21" s="139">
        <f>M21/L21</f>
        <v>193.15701103058996</v>
      </c>
      <c r="O21" s="140">
        <f>L21-I21</f>
        <v>0</v>
      </c>
      <c r="P21" s="141">
        <f>N21-K21</f>
        <v>-32.99298896941005</v>
      </c>
      <c r="Q21" s="142">
        <f>N21/K21</f>
        <v>0.8541101526888788</v>
      </c>
      <c r="R21" s="277"/>
      <c r="S21" s="143">
        <f>S5</f>
        <v>0.37656250000000002</v>
      </c>
      <c r="T21" s="144">
        <f>INDEX(T5:T20,COUNTA(T5:T20))</f>
        <v>0.47672453703703704</v>
      </c>
      <c r="U21" s="145"/>
      <c r="V21" s="145"/>
      <c r="W21" s="146"/>
      <c r="X21" s="147"/>
      <c r="Y21" s="264"/>
      <c r="Z21" s="265"/>
      <c r="AA21" s="148">
        <f>M21-J21</f>
        <v>-439.90651959213392</v>
      </c>
      <c r="AB21" s="149">
        <f>M21/J21</f>
        <v>0.85411015268887891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2570</v>
      </c>
      <c r="G22" s="95">
        <f t="shared" ref="G22:G23" si="5">E22*F22</f>
        <v>65586.399999999994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2569.9999999999991</v>
      </c>
      <c r="N22" s="99">
        <f>M22/L22</f>
        <v>214.1666666666666</v>
      </c>
      <c r="O22" s="101">
        <f>L22-I22</f>
        <v>0</v>
      </c>
      <c r="P22" s="102">
        <f>N22-K22</f>
        <v>-35.8333333333334</v>
      </c>
      <c r="Q22" s="103">
        <f>N22/K22</f>
        <v>0.85666666666666635</v>
      </c>
      <c r="R22" s="275">
        <f>Q38</f>
        <v>0.85672619047618981</v>
      </c>
      <c r="S22" s="1">
        <v>0.32013888888888886</v>
      </c>
      <c r="T22" s="2">
        <v>0.36180555555555555</v>
      </c>
      <c r="U22" s="104">
        <v>6.9999999999999751</v>
      </c>
      <c r="V22" s="105">
        <v>60.000000000000028</v>
      </c>
      <c r="W22" s="106"/>
      <c r="X22" s="151"/>
      <c r="Y22" s="278"/>
      <c r="Z22" s="279"/>
      <c r="AA22" s="109">
        <f>M22-J22</f>
        <v>-430.00000000000091</v>
      </c>
      <c r="AB22" s="152">
        <f>M22/J22</f>
        <v>0.85666666666666635</v>
      </c>
      <c r="AC22" s="266">
        <f>AB38</f>
        <v>0.85672619047618992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2399</v>
      </c>
      <c r="G23" s="95">
        <f t="shared" si="5"/>
        <v>61510.36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2570.3571428571408</v>
      </c>
      <c r="N23" s="99">
        <f>M23/L23</f>
        <v>233.66883116883099</v>
      </c>
      <c r="O23" s="101">
        <f>L23-I23</f>
        <v>0</v>
      </c>
      <c r="P23" s="102">
        <f>N23-K23</f>
        <v>-39.058441558441757</v>
      </c>
      <c r="Q23" s="103">
        <f>N23/K23</f>
        <v>0.8567857142857136</v>
      </c>
      <c r="R23" s="276"/>
      <c r="S23" s="1">
        <v>0.36527777777777776</v>
      </c>
      <c r="T23" s="2">
        <v>0.40416666666666667</v>
      </c>
      <c r="U23" s="104">
        <v>4.9999999999999822</v>
      </c>
      <c r="V23" s="105">
        <v>56.000000000000043</v>
      </c>
      <c r="W23" s="106"/>
      <c r="X23" s="107"/>
      <c r="Y23" s="261"/>
      <c r="Z23" s="262"/>
      <c r="AA23" s="111">
        <f>M23-J23</f>
        <v>-429.64285714285916</v>
      </c>
      <c r="AB23" s="103">
        <f>M23/J23</f>
        <v>0.8567857142857136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2570.1785714285697</v>
      </c>
      <c r="N38" s="139">
        <f>M38/L38</f>
        <v>223.49378881987562</v>
      </c>
      <c r="O38" s="140">
        <f>L38-I38</f>
        <v>0</v>
      </c>
      <c r="P38" s="141">
        <f>N38-K38</f>
        <v>-37.375776397515693</v>
      </c>
      <c r="Q38" s="142">
        <f>N38/K38</f>
        <v>0.85672619047618981</v>
      </c>
      <c r="R38" s="277"/>
      <c r="S38" s="143">
        <f>S22</f>
        <v>0.32013888888888886</v>
      </c>
      <c r="T38" s="144">
        <f>INDEX(T22:T37,COUNTA(T22:T37))</f>
        <v>0.40416666666666667</v>
      </c>
      <c r="U38" s="145"/>
      <c r="V38" s="156"/>
      <c r="W38" s="135"/>
      <c r="X38" s="139"/>
      <c r="Y38" s="264"/>
      <c r="Z38" s="265"/>
      <c r="AA38" s="157">
        <f>M38-J38</f>
        <v>-429.82142857143026</v>
      </c>
      <c r="AB38" s="142">
        <f>M38/J38</f>
        <v>0.85672619047618992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1096</v>
      </c>
      <c r="G39" s="159">
        <f t="shared" ref="G39:G41" si="9">E39*F39</f>
        <v>15409.76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2165.5323819978062</v>
      </c>
      <c r="N39" s="163">
        <f>M39/L39</f>
        <v>360.92206366630103</v>
      </c>
      <c r="O39" s="165">
        <f>L39-I39</f>
        <v>0</v>
      </c>
      <c r="P39" s="166">
        <f>N39-K39</f>
        <v>-72.411269667032286</v>
      </c>
      <c r="Q39" s="152">
        <f>N39/K39</f>
        <v>0.83289706999915625</v>
      </c>
      <c r="R39" s="275">
        <f>Q55</f>
        <v>0.82922973250407495</v>
      </c>
      <c r="S39" s="167">
        <v>0.25</v>
      </c>
      <c r="T39" s="168">
        <v>0.27108796296296295</v>
      </c>
      <c r="U39" s="169"/>
      <c r="V39" s="170">
        <v>30.366666666666646</v>
      </c>
      <c r="W39" s="168"/>
      <c r="X39" s="171"/>
      <c r="Y39" s="278"/>
      <c r="Z39" s="279"/>
      <c r="AA39" s="109">
        <f>M39-J39</f>
        <v>-434.46761800219383</v>
      </c>
      <c r="AB39" s="152">
        <f>M39/J39</f>
        <v>0.83289706999915625</v>
      </c>
      <c r="AC39" s="266">
        <f>AB55</f>
        <v>0.82922973250407495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1255</v>
      </c>
      <c r="G40" s="95">
        <f t="shared" si="9"/>
        <v>18586.55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2167.9462571976937</v>
      </c>
      <c r="N40" s="99">
        <f>M40/L40</f>
        <v>361.32437619961564</v>
      </c>
      <c r="O40" s="101">
        <f>L40-I40</f>
        <v>0</v>
      </c>
      <c r="P40" s="102">
        <f>N40-K40</f>
        <v>-72.008957133717672</v>
      </c>
      <c r="Q40" s="103">
        <f>N40/K40</f>
        <v>0.83382548353757457</v>
      </c>
      <c r="R40" s="276"/>
      <c r="S40" s="1">
        <v>0.2745023148148148</v>
      </c>
      <c r="T40" s="2">
        <v>0.2986226851851852</v>
      </c>
      <c r="U40" s="104">
        <v>4.9166666666666625</v>
      </c>
      <c r="V40" s="105">
        <v>34.733333333333377</v>
      </c>
      <c r="W40" s="106"/>
      <c r="X40" s="113"/>
      <c r="Y40" s="261"/>
      <c r="Z40" s="262"/>
      <c r="AA40" s="111">
        <f>M40-J40</f>
        <v>-432.05374280230626</v>
      </c>
      <c r="AB40" s="103">
        <f>M40/J40</f>
        <v>0.83382548353757446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737</v>
      </c>
      <c r="G41" s="95">
        <f t="shared" si="9"/>
        <v>13170.19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2134.5132743362847</v>
      </c>
      <c r="N41" s="99">
        <f>M41/L41</f>
        <v>355.75221238938076</v>
      </c>
      <c r="O41" s="101">
        <f>L41-I41</f>
        <v>0</v>
      </c>
      <c r="P41" s="102">
        <f>N41-K41</f>
        <v>-77.581120943952556</v>
      </c>
      <c r="Q41" s="103">
        <f>N41/K41</f>
        <v>0.82096664397549413</v>
      </c>
      <c r="R41" s="276"/>
      <c r="S41" s="1">
        <v>0.30158564814814814</v>
      </c>
      <c r="T41" s="2">
        <v>0.31597222222222221</v>
      </c>
      <c r="U41" s="104">
        <v>4.2666666666666409</v>
      </c>
      <c r="V41" s="105">
        <v>20.716666666666654</v>
      </c>
      <c r="W41" s="106"/>
      <c r="X41" s="113"/>
      <c r="Y41" s="261"/>
      <c r="Z41" s="262"/>
      <c r="AA41" s="111">
        <f>M41-J41</f>
        <v>-465.48672566371533</v>
      </c>
      <c r="AB41" s="103">
        <f>M41/J41</f>
        <v>0.82096664397549413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2155.9973045105949</v>
      </c>
      <c r="N55" s="139">
        <f>M55/L55</f>
        <v>359.33288408509912</v>
      </c>
      <c r="O55" s="140">
        <f>L55-I55</f>
        <v>0</v>
      </c>
      <c r="P55" s="141">
        <f>N55-K55</f>
        <v>-74.00044924823419</v>
      </c>
      <c r="Q55" s="142">
        <f>N55/K55</f>
        <v>0.82922973250407495</v>
      </c>
      <c r="R55" s="277"/>
      <c r="S55" s="143">
        <f>S39</f>
        <v>0.25</v>
      </c>
      <c r="T55" s="144">
        <f>INDEX(T39:T54,COUNTA(T39:T54))</f>
        <v>0.31597222222222221</v>
      </c>
      <c r="U55" s="145"/>
      <c r="V55" s="156"/>
      <c r="W55" s="135"/>
      <c r="X55" s="139"/>
      <c r="Y55" s="264"/>
      <c r="Z55" s="265"/>
      <c r="AA55" s="157">
        <f>M55-J55</f>
        <v>-444.00269548940514</v>
      </c>
      <c r="AB55" s="142">
        <f>M55/J55</f>
        <v>0.82922973250407495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5988</v>
      </c>
      <c r="G56" s="159">
        <f t="shared" ref="G56" si="14">E56*F56</f>
        <v>84011.64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2378.0253723110864</v>
      </c>
      <c r="N56" s="163">
        <f>M56/L56</f>
        <v>594.50634307777159</v>
      </c>
      <c r="O56" s="165">
        <f>L56-I56</f>
        <v>0</v>
      </c>
      <c r="P56" s="166">
        <f>N56-K56</f>
        <v>-80.493656922228411</v>
      </c>
      <c r="Q56" s="152">
        <f>N56/K56</f>
        <v>0.88075013789299494</v>
      </c>
      <c r="R56" s="275">
        <f>Q72</f>
        <v>0.88075013789299494</v>
      </c>
      <c r="S56" s="167">
        <v>0.25</v>
      </c>
      <c r="T56" s="168">
        <v>0.35491898148148149</v>
      </c>
      <c r="U56" s="169"/>
      <c r="V56" s="170">
        <v>151.08333333333334</v>
      </c>
      <c r="W56" s="173"/>
      <c r="X56" s="151"/>
      <c r="Y56" s="278"/>
      <c r="Z56" s="279"/>
      <c r="AA56" s="109">
        <f>M56-J56</f>
        <v>-321.97462768891364</v>
      </c>
      <c r="AB56" s="152">
        <f>M56/J56</f>
        <v>0.88075013789299494</v>
      </c>
      <c r="AC56" s="266">
        <f>AB72</f>
        <v>0.88075013789299494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2378.0253723110864</v>
      </c>
      <c r="N72" s="139">
        <f>M72/L72</f>
        <v>594.50634307777159</v>
      </c>
      <c r="O72" s="140">
        <f>L72-I72</f>
        <v>0</v>
      </c>
      <c r="P72" s="141">
        <f>N72-K72</f>
        <v>-80.493656922228411</v>
      </c>
      <c r="Q72" s="142">
        <f>N72/K72</f>
        <v>0.88075013789299494</v>
      </c>
      <c r="R72" s="277"/>
      <c r="S72" s="143">
        <f>S56</f>
        <v>0.25</v>
      </c>
      <c r="T72" s="144">
        <f>INDEX(T56:T71,COUNTA(T56:T71))</f>
        <v>0.35491898148148149</v>
      </c>
      <c r="U72" s="145"/>
      <c r="V72" s="156"/>
      <c r="W72" s="89"/>
      <c r="X72" s="91"/>
      <c r="Y72" s="264"/>
      <c r="Z72" s="265"/>
      <c r="AA72" s="157">
        <f>M72-J72</f>
        <v>-321.97462768891364</v>
      </c>
      <c r="AB72" s="142">
        <f>M72/J72</f>
        <v>0.88075013789299494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124</v>
      </c>
      <c r="D73" s="274"/>
      <c r="E73" s="158">
        <v>16.66</v>
      </c>
      <c r="F73" s="87">
        <v>6000</v>
      </c>
      <c r="G73" s="159">
        <f t="shared" ref="G73" si="18">E73*F73</f>
        <v>99960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2851.485148514852</v>
      </c>
      <c r="N73" s="163">
        <f>M73/L73</f>
        <v>712.87128712871299</v>
      </c>
      <c r="O73" s="165">
        <f>L73-I73</f>
        <v>0</v>
      </c>
      <c r="P73" s="166">
        <f>N73-K73</f>
        <v>-112.12871287128701</v>
      </c>
      <c r="Q73" s="152">
        <f>N73/K73</f>
        <v>0.86408640864086428</v>
      </c>
      <c r="R73" s="275">
        <f>Q89</f>
        <v>0.86408640864086428</v>
      </c>
      <c r="S73" s="167">
        <v>0.35833333333333334</v>
      </c>
      <c r="T73" s="168">
        <v>0.44600694444444444</v>
      </c>
      <c r="U73" s="169"/>
      <c r="V73" s="170">
        <v>126.24999999999999</v>
      </c>
      <c r="W73" s="168"/>
      <c r="X73" s="171"/>
      <c r="Y73" s="278"/>
      <c r="Z73" s="279"/>
      <c r="AA73" s="109">
        <f>M73-J73</f>
        <v>-448.51485148514803</v>
      </c>
      <c r="AB73" s="152">
        <f>M73/J73</f>
        <v>0.86408640864086428</v>
      </c>
      <c r="AC73" s="266">
        <f>AB89</f>
        <v>0.86408640864086428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2851.485148514852</v>
      </c>
      <c r="N89" s="139">
        <f>M89/L89</f>
        <v>712.87128712871299</v>
      </c>
      <c r="O89" s="140">
        <f>L89-I89</f>
        <v>0</v>
      </c>
      <c r="P89" s="141">
        <f>N89-K89</f>
        <v>-112.12871287128701</v>
      </c>
      <c r="Q89" s="142">
        <f>N89/K89</f>
        <v>0.86408640864086428</v>
      </c>
      <c r="R89" s="277"/>
      <c r="S89" s="143">
        <f>S73</f>
        <v>0.35833333333333334</v>
      </c>
      <c r="T89" s="144">
        <f>INDEX(T73:T88,COUNTA(T73:T88))</f>
        <v>0.44600694444444444</v>
      </c>
      <c r="U89" s="145"/>
      <c r="V89" s="156"/>
      <c r="W89" s="135"/>
      <c r="X89" s="139"/>
      <c r="Y89" s="264"/>
      <c r="Z89" s="265"/>
      <c r="AA89" s="157">
        <f>M89-J89</f>
        <v>-448.51485148514803</v>
      </c>
      <c r="AB89" s="142">
        <f>M89/J89</f>
        <v>0.86408640864086428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120</v>
      </c>
      <c r="D90" s="274"/>
      <c r="E90" s="158">
        <v>21.45</v>
      </c>
      <c r="F90" s="87">
        <v>1802</v>
      </c>
      <c r="G90" s="159">
        <f t="shared" ref="G90:G93" si="22">E90*F90</f>
        <v>38652.9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2821.748586341886</v>
      </c>
      <c r="N90" s="163">
        <f>M90/L90</f>
        <v>940.58286211396205</v>
      </c>
      <c r="O90" s="165">
        <f>L90-I90</f>
        <v>0</v>
      </c>
      <c r="P90" s="166">
        <f>N90-K90</f>
        <v>-159.41713788603795</v>
      </c>
      <c r="Q90" s="152">
        <f>N90/K90</f>
        <v>0.8550753291945109</v>
      </c>
      <c r="R90" s="275">
        <f>Q106</f>
        <v>0.8565843056207304</v>
      </c>
      <c r="S90" s="167">
        <v>0.25</v>
      </c>
      <c r="T90" s="168">
        <v>0.27660879629629631</v>
      </c>
      <c r="U90" s="169"/>
      <c r="V90" s="170">
        <v>38.316666666666691</v>
      </c>
      <c r="W90" s="173"/>
      <c r="X90" s="151"/>
      <c r="Y90" s="278"/>
      <c r="Z90" s="279"/>
      <c r="AA90" s="109">
        <f>M90-J90</f>
        <v>-478.25141365811396</v>
      </c>
      <c r="AB90" s="152">
        <f>M90/J90</f>
        <v>0.8550753291945109</v>
      </c>
      <c r="AC90" s="266">
        <f>AB106</f>
        <v>0.8565843056207304</v>
      </c>
    </row>
    <row r="91" spans="1:29" ht="15.75" customHeight="1">
      <c r="A91" s="281"/>
      <c r="B91" s="92" t="s">
        <v>117</v>
      </c>
      <c r="C91" s="259" t="s">
        <v>263</v>
      </c>
      <c r="D91" s="260"/>
      <c r="E91" s="93">
        <v>15.71</v>
      </c>
      <c r="F91" s="94">
        <v>4855</v>
      </c>
      <c r="G91" s="95">
        <f t="shared" si="22"/>
        <v>76272.05</v>
      </c>
      <c r="H91" s="96"/>
      <c r="I91" s="97">
        <v>3</v>
      </c>
      <c r="J91" s="98">
        <v>3300</v>
      </c>
      <c r="K91" s="99">
        <f t="shared" ref="K91:K93" si="23">J91/I91</f>
        <v>1100</v>
      </c>
      <c r="L91" s="100">
        <v>3</v>
      </c>
      <c r="M91" s="98">
        <f>F91/V91*60</f>
        <v>2838.2591750568354</v>
      </c>
      <c r="N91" s="99">
        <f>M91/L91</f>
        <v>946.08639168561183</v>
      </c>
      <c r="O91" s="101">
        <f>L91-I91</f>
        <v>0</v>
      </c>
      <c r="P91" s="102">
        <f>N91-K91</f>
        <v>-153.91360831438817</v>
      </c>
      <c r="Q91" s="103">
        <f>N91/K91</f>
        <v>0.86007853789601074</v>
      </c>
      <c r="R91" s="276"/>
      <c r="S91" s="1">
        <v>0.28219907407407407</v>
      </c>
      <c r="T91" s="2">
        <v>0.35347222222222224</v>
      </c>
      <c r="U91" s="104">
        <v>8.0499999999999794</v>
      </c>
      <c r="V91" s="105">
        <v>102.63333333333337</v>
      </c>
      <c r="W91" s="106"/>
      <c r="X91" s="107"/>
      <c r="Y91" s="261"/>
      <c r="Z91" s="262"/>
      <c r="AA91" s="111">
        <f>M91-J91</f>
        <v>-461.74082494316463</v>
      </c>
      <c r="AB91" s="103">
        <f>M91/J91</f>
        <v>0.86007853789601074</v>
      </c>
      <c r="AC91" s="267"/>
    </row>
    <row r="92" spans="1:29" ht="15.75" customHeight="1">
      <c r="A92" s="281"/>
      <c r="B92" s="92" t="s">
        <v>117</v>
      </c>
      <c r="C92" s="259" t="s">
        <v>123</v>
      </c>
      <c r="D92" s="260"/>
      <c r="E92" s="93">
        <v>17.89</v>
      </c>
      <c r="F92" s="94">
        <v>3639</v>
      </c>
      <c r="G92" s="95">
        <f t="shared" si="22"/>
        <v>65101.71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2833.1314878892704</v>
      </c>
      <c r="N92" s="99">
        <f>M92/L92</f>
        <v>708.28287197231759</v>
      </c>
      <c r="O92" s="101">
        <f>L92-I92</f>
        <v>0</v>
      </c>
      <c r="P92" s="102">
        <f>N92-K92</f>
        <v>-116.71712802768241</v>
      </c>
      <c r="Q92" s="103">
        <f>N92/K92</f>
        <v>0.85852469329977887</v>
      </c>
      <c r="R92" s="276"/>
      <c r="S92" s="1">
        <v>0.35624999999999996</v>
      </c>
      <c r="T92" s="2">
        <v>0.40976851851851853</v>
      </c>
      <c r="U92" s="104">
        <v>3.9999999999999059</v>
      </c>
      <c r="V92" s="105">
        <v>77.066666666666748</v>
      </c>
      <c r="W92" s="106"/>
      <c r="X92" s="107"/>
      <c r="Y92" s="261"/>
      <c r="Z92" s="262"/>
      <c r="AA92" s="111">
        <f>M92-J92</f>
        <v>-466.86851211072963</v>
      </c>
      <c r="AB92" s="103">
        <f>M92/J92</f>
        <v>0.85852469329977887</v>
      </c>
      <c r="AC92" s="267"/>
    </row>
    <row r="93" spans="1:29" ht="15.75" customHeight="1">
      <c r="A93" s="281"/>
      <c r="B93" s="92" t="s">
        <v>117</v>
      </c>
      <c r="C93" s="259" t="s">
        <v>122</v>
      </c>
      <c r="D93" s="260"/>
      <c r="E93" s="93">
        <v>22.28</v>
      </c>
      <c r="F93" s="94">
        <v>1657</v>
      </c>
      <c r="G93" s="95">
        <f t="shared" si="22"/>
        <v>36917.96</v>
      </c>
      <c r="H93" s="96"/>
      <c r="I93" s="97">
        <v>5</v>
      </c>
      <c r="J93" s="98">
        <v>3300</v>
      </c>
      <c r="K93" s="99">
        <f t="shared" si="23"/>
        <v>660</v>
      </c>
      <c r="L93" s="100">
        <v>5</v>
      </c>
      <c r="M93" s="98">
        <f>F93/V93*60</f>
        <v>2813.7735849056494</v>
      </c>
      <c r="N93" s="99">
        <f>M93/L93</f>
        <v>562.75471698112983</v>
      </c>
      <c r="O93" s="101">
        <f>L93-I93</f>
        <v>0</v>
      </c>
      <c r="P93" s="102">
        <f>N93-K93</f>
        <v>-97.245283018870168</v>
      </c>
      <c r="Q93" s="103">
        <f>N93/K93</f>
        <v>0.85265866209262098</v>
      </c>
      <c r="R93" s="276"/>
      <c r="S93" s="1">
        <v>0.41458333333333325</v>
      </c>
      <c r="T93" s="2">
        <v>0.43912037037037038</v>
      </c>
      <c r="U93" s="104">
        <v>6.9333333333331915</v>
      </c>
      <c r="V93" s="105">
        <v>35.333333333333471</v>
      </c>
      <c r="W93" s="106"/>
      <c r="X93" s="107"/>
      <c r="Y93" s="261"/>
      <c r="Z93" s="262"/>
      <c r="AA93" s="111">
        <f>M93-J93</f>
        <v>-486.22641509435061</v>
      </c>
      <c r="AB93" s="103">
        <f>M93/J93</f>
        <v>0.85265866209262098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3.75</v>
      </c>
      <c r="J106" s="138">
        <f t="shared" si="24"/>
        <v>3300</v>
      </c>
      <c r="K106" s="139">
        <f t="shared" ref="K106" si="25">J106/I106</f>
        <v>880</v>
      </c>
      <c r="L106" s="137">
        <f t="shared" ref="L106:M106" si="26">AVERAGE(L90:L105)</f>
        <v>3.75</v>
      </c>
      <c r="M106" s="138">
        <f t="shared" si="26"/>
        <v>2826.7282085484103</v>
      </c>
      <c r="N106" s="139">
        <f>M106/L106</f>
        <v>753.7941889462428</v>
      </c>
      <c r="O106" s="140">
        <f>L106-I106</f>
        <v>0</v>
      </c>
      <c r="P106" s="141">
        <f>N106-K106</f>
        <v>-126.2058110537572</v>
      </c>
      <c r="Q106" s="142">
        <f>N106/K106</f>
        <v>0.8565843056207304</v>
      </c>
      <c r="R106" s="277"/>
      <c r="S106" s="143">
        <f>S90</f>
        <v>0.25</v>
      </c>
      <c r="T106" s="144">
        <f>INDEX(T90:T105,COUNTA(T90:T105))</f>
        <v>0.43912037037037038</v>
      </c>
      <c r="U106" s="145"/>
      <c r="V106" s="156"/>
      <c r="W106" s="89"/>
      <c r="X106" s="91"/>
      <c r="Y106" s="264"/>
      <c r="Z106" s="265"/>
      <c r="AA106" s="157">
        <f>M106-J106</f>
        <v>-473.27179145158971</v>
      </c>
      <c r="AB106" s="142">
        <f>M106/J106</f>
        <v>0.8565843056207304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3141</v>
      </c>
      <c r="G107" s="159">
        <f t="shared" ref="G107:G109" si="27">E107*F107</f>
        <v>57103.38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3006.5408136134038</v>
      </c>
      <c r="N107" s="163">
        <f>M107/L107</f>
        <v>1002.1802712044679</v>
      </c>
      <c r="O107" s="165">
        <f>L107-I107</f>
        <v>0</v>
      </c>
      <c r="P107" s="166">
        <f>N107-K107</f>
        <v>-197.81972879553211</v>
      </c>
      <c r="Q107" s="152">
        <f>N107/K107</f>
        <v>0.83515022600372324</v>
      </c>
      <c r="R107" s="275">
        <f>Q123</f>
        <v>0.83632187190265084</v>
      </c>
      <c r="S107" s="167">
        <v>0.2502314814814815</v>
      </c>
      <c r="T107" s="168">
        <v>0.29376157407407405</v>
      </c>
      <c r="U107" s="169"/>
      <c r="V107" s="170">
        <v>62.683333333333273</v>
      </c>
      <c r="W107" s="173"/>
      <c r="X107" s="151"/>
      <c r="Y107" s="278"/>
      <c r="Z107" s="279"/>
      <c r="AA107" s="109">
        <f>M107-J107</f>
        <v>-593.45918638659623</v>
      </c>
      <c r="AB107" s="152">
        <f>M107/J107</f>
        <v>0.83515022600372324</v>
      </c>
      <c r="AC107" s="266">
        <f>AB123</f>
        <v>0.83632187190265084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2863</v>
      </c>
      <c r="G108" s="95">
        <f t="shared" si="27"/>
        <v>52049.34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3003.1468531468536</v>
      </c>
      <c r="N108" s="99">
        <f>M108/L108</f>
        <v>1001.0489510489512</v>
      </c>
      <c r="O108" s="101">
        <f>L108-I108</f>
        <v>0</v>
      </c>
      <c r="P108" s="102">
        <f>N108-K108</f>
        <v>-198.95104895104885</v>
      </c>
      <c r="Q108" s="103">
        <f>N108/K108</f>
        <v>0.83420745920745931</v>
      </c>
      <c r="R108" s="276"/>
      <c r="S108" s="1">
        <v>0.30763888888888891</v>
      </c>
      <c r="T108" s="2">
        <v>0.34736111111111112</v>
      </c>
      <c r="U108" s="104">
        <v>19.983333333333391</v>
      </c>
      <c r="V108" s="105">
        <v>57.199999999999989</v>
      </c>
      <c r="W108" s="106"/>
      <c r="X108" s="107"/>
      <c r="Y108" s="261"/>
      <c r="Z108" s="262"/>
      <c r="AA108" s="111">
        <f>M108-J108</f>
        <v>-596.85314685314643</v>
      </c>
      <c r="AB108" s="103">
        <f>M108/J108</f>
        <v>0.83420745920745931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7538</v>
      </c>
      <c r="G109" s="95">
        <f t="shared" si="27"/>
        <v>107642.64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3022.5885497883714</v>
      </c>
      <c r="N109" s="99">
        <f>M109/L109</f>
        <v>1007.5295165961238</v>
      </c>
      <c r="O109" s="101">
        <f>L109-I109</f>
        <v>0</v>
      </c>
      <c r="P109" s="102">
        <f>N109-K109</f>
        <v>-192.47048340387619</v>
      </c>
      <c r="Q109" s="103">
        <f>N109/K109</f>
        <v>0.83960793049676985</v>
      </c>
      <c r="R109" s="276"/>
      <c r="S109" s="1">
        <v>0.35789351851851853</v>
      </c>
      <c r="T109" s="2">
        <v>0.46180555555555558</v>
      </c>
      <c r="U109" s="104">
        <v>15.166666666666666</v>
      </c>
      <c r="V109" s="105">
        <v>149.63333333333335</v>
      </c>
      <c r="W109" s="106"/>
      <c r="X109" s="107"/>
      <c r="Y109" s="261"/>
      <c r="Z109" s="262"/>
      <c r="AA109" s="111">
        <f>M109-J109</f>
        <v>-577.41145021162856</v>
      </c>
      <c r="AB109" s="103">
        <f>M109/J109</f>
        <v>0.83960793049676985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3010.7587388495431</v>
      </c>
      <c r="N123" s="139">
        <f>M123/L123</f>
        <v>1003.586246283181</v>
      </c>
      <c r="O123" s="140">
        <f>L123-I123</f>
        <v>0</v>
      </c>
      <c r="P123" s="141">
        <f>N123-K123</f>
        <v>-196.41375371681897</v>
      </c>
      <c r="Q123" s="142">
        <f>N123/K123</f>
        <v>0.83632187190265084</v>
      </c>
      <c r="R123" s="277"/>
      <c r="S123" s="143">
        <f>S107</f>
        <v>0.2502314814814815</v>
      </c>
      <c r="T123" s="144">
        <f>INDEX(T107:T122,COUNTA(T107:T122))</f>
        <v>0.46180555555555558</v>
      </c>
      <c r="U123" s="145"/>
      <c r="V123" s="156"/>
      <c r="W123" s="89"/>
      <c r="X123" s="91"/>
      <c r="Y123" s="264"/>
      <c r="Z123" s="265"/>
      <c r="AA123" s="157">
        <f>M123-J123</f>
        <v>-589.24126115045692</v>
      </c>
      <c r="AB123" s="142">
        <f>M123/J123</f>
        <v>0.83632187190265084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130</v>
      </c>
      <c r="D124" s="274"/>
      <c r="E124" s="158">
        <v>30</v>
      </c>
      <c r="F124" s="87">
        <v>4282</v>
      </c>
      <c r="G124" s="159">
        <f t="shared" ref="G124:G126" si="32">E124*F124</f>
        <v>128460</v>
      </c>
      <c r="H124" s="160"/>
      <c r="I124" s="161">
        <v>3</v>
      </c>
      <c r="J124" s="162">
        <v>3000</v>
      </c>
      <c r="K124" s="163">
        <f>J124/I124</f>
        <v>1000</v>
      </c>
      <c r="L124" s="164">
        <v>3</v>
      </c>
      <c r="M124" s="162">
        <f>F124/V124*60</f>
        <v>2585.5753102985582</v>
      </c>
      <c r="N124" s="163">
        <f>M124/L124</f>
        <v>861.85843676618606</v>
      </c>
      <c r="O124" s="165">
        <f>L124-I124</f>
        <v>0</v>
      </c>
      <c r="P124" s="166">
        <f>N124-K124</f>
        <v>-138.14156323381394</v>
      </c>
      <c r="Q124" s="152">
        <f>N124/K124</f>
        <v>0.86185843676618601</v>
      </c>
      <c r="R124" s="275">
        <f>Q140</f>
        <v>0.85730315856159167</v>
      </c>
      <c r="S124" s="167">
        <v>0.25</v>
      </c>
      <c r="T124" s="168">
        <v>0.31900462962962961</v>
      </c>
      <c r="U124" s="169"/>
      <c r="V124" s="170">
        <v>99.366666666666646</v>
      </c>
      <c r="W124" s="168"/>
      <c r="X124" s="171"/>
      <c r="Y124" s="278"/>
      <c r="Z124" s="279"/>
      <c r="AA124" s="109">
        <f>M124-J124</f>
        <v>-414.42468970144182</v>
      </c>
      <c r="AB124" s="152">
        <f>M124/J124</f>
        <v>0.86185843676618601</v>
      </c>
      <c r="AC124" s="266">
        <f>AB140</f>
        <v>0.85730315856159167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2279</v>
      </c>
      <c r="G125" s="95">
        <f t="shared" si="32"/>
        <v>57043.37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2820.3506359573717</v>
      </c>
      <c r="N125" s="99">
        <f>M125/L125</f>
        <v>705.08765898934291</v>
      </c>
      <c r="O125" s="101">
        <f>L125-I125</f>
        <v>0</v>
      </c>
      <c r="P125" s="102">
        <f>N125-K125</f>
        <v>-119.91234101065709</v>
      </c>
      <c r="Q125" s="103">
        <f>N125/K125</f>
        <v>0.85465170786587019</v>
      </c>
      <c r="R125" s="276"/>
      <c r="S125" s="1">
        <v>0.33263888888888887</v>
      </c>
      <c r="T125" s="2">
        <v>0.36630787037037038</v>
      </c>
      <c r="U125" s="104">
        <v>19.63333333333334</v>
      </c>
      <c r="V125" s="105">
        <v>48.48333333333337</v>
      </c>
      <c r="W125" s="106"/>
      <c r="X125" s="113"/>
      <c r="Y125" s="261"/>
      <c r="Z125" s="262"/>
      <c r="AA125" s="111">
        <f>M125-J125</f>
        <v>-479.64936404262835</v>
      </c>
      <c r="AB125" s="103">
        <f>M125/J125</f>
        <v>0.85465170786587019</v>
      </c>
      <c r="AC125" s="267"/>
    </row>
    <row r="126" spans="1:29" ht="15.75" customHeight="1">
      <c r="A126" s="281"/>
      <c r="B126" s="92" t="s">
        <v>117</v>
      </c>
      <c r="C126" s="259" t="s">
        <v>128</v>
      </c>
      <c r="D126" s="260"/>
      <c r="E126" s="93">
        <v>24.83</v>
      </c>
      <c r="F126" s="94">
        <v>2621</v>
      </c>
      <c r="G126" s="95">
        <f t="shared" si="32"/>
        <v>65079.429999999993</v>
      </c>
      <c r="H126" s="96"/>
      <c r="I126" s="97">
        <v>4</v>
      </c>
      <c r="J126" s="98">
        <v>3300</v>
      </c>
      <c r="K126" s="99">
        <f t="shared" si="28"/>
        <v>825</v>
      </c>
      <c r="L126" s="100">
        <v>4</v>
      </c>
      <c r="M126" s="98">
        <f>F126/V126*60</f>
        <v>2824.1843759353505</v>
      </c>
      <c r="N126" s="99">
        <f>M126/L126</f>
        <v>706.04609398383764</v>
      </c>
      <c r="O126" s="101">
        <f>L126-I126</f>
        <v>0</v>
      </c>
      <c r="P126" s="102">
        <f>N126-K126</f>
        <v>-118.95390601616236</v>
      </c>
      <c r="Q126" s="103">
        <f>N126/K126</f>
        <v>0.85581344725313657</v>
      </c>
      <c r="R126" s="276"/>
      <c r="S126" s="1">
        <v>0.37939814814814815</v>
      </c>
      <c r="T126" s="2">
        <v>0.41806712962962961</v>
      </c>
      <c r="U126" s="104">
        <v>18.849999999999987</v>
      </c>
      <c r="V126" s="105">
        <v>55.683333333333294</v>
      </c>
      <c r="W126" s="106"/>
      <c r="X126" s="113"/>
      <c r="Y126" s="261"/>
      <c r="Z126" s="262"/>
      <c r="AA126" s="111">
        <f>M126-J126</f>
        <v>-475.81562406464946</v>
      </c>
      <c r="AB126" s="103">
        <f>M126/J126</f>
        <v>0.85581344725313657</v>
      </c>
      <c r="AC126" s="267"/>
    </row>
    <row r="127" spans="1:29" ht="15.75" customHeight="1">
      <c r="A127" s="281"/>
      <c r="B127" s="92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3.6666666666666665</v>
      </c>
      <c r="J140" s="138">
        <f t="shared" si="33"/>
        <v>3200</v>
      </c>
      <c r="K140" s="139">
        <f t="shared" ref="K140" si="34">J140/I140</f>
        <v>872.72727272727275</v>
      </c>
      <c r="L140" s="137">
        <f t="shared" ref="L140:M140" si="35">AVERAGE(L124:L139)</f>
        <v>3.6666666666666665</v>
      </c>
      <c r="M140" s="138">
        <f t="shared" si="35"/>
        <v>2743.3701073970933</v>
      </c>
      <c r="N140" s="139">
        <f>M140/L140</f>
        <v>748.19184747193458</v>
      </c>
      <c r="O140" s="140">
        <f>L140-I140</f>
        <v>0</v>
      </c>
      <c r="P140" s="141">
        <f>N140-K140</f>
        <v>-124.53542525533817</v>
      </c>
      <c r="Q140" s="142">
        <f>N140/K140</f>
        <v>0.85730315856159167</v>
      </c>
      <c r="R140" s="277"/>
      <c r="S140" s="143">
        <f>S124</f>
        <v>0.25</v>
      </c>
      <c r="T140" s="144">
        <f>INDEX(T124:T139,COUNTA(T124:T139))</f>
        <v>0.41806712962962961</v>
      </c>
      <c r="U140" s="145"/>
      <c r="V140" s="156"/>
      <c r="W140" s="135"/>
      <c r="X140" s="139"/>
      <c r="Y140" s="264"/>
      <c r="Z140" s="265"/>
      <c r="AA140" s="157">
        <f>M140-J140</f>
        <v>-456.62989260290669</v>
      </c>
      <c r="AB140" s="142">
        <f>M140/J140</f>
        <v>0.85730315856159167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2404</v>
      </c>
      <c r="G141" s="159">
        <f t="shared" ref="G141:G144" si="36">E141*F141</f>
        <v>70966.080000000002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2801.6833926837198</v>
      </c>
      <c r="N141" s="163">
        <f>M141/L141</f>
        <v>164.80490545198353</v>
      </c>
      <c r="O141" s="165">
        <f>L141-I141</f>
        <v>0</v>
      </c>
      <c r="P141" s="166">
        <f>N141-K141</f>
        <v>-27.724506312722355</v>
      </c>
      <c r="Q141" s="152">
        <f>N141/K141</f>
        <v>0.85599859232622055</v>
      </c>
      <c r="R141" s="275">
        <f>Q157</f>
        <v>0.8540117156659518</v>
      </c>
      <c r="S141" s="167">
        <v>0.70833333333333337</v>
      </c>
      <c r="T141" s="168">
        <v>0.74408564814814815</v>
      </c>
      <c r="U141" s="169"/>
      <c r="V141" s="170">
        <v>51.483333333333277</v>
      </c>
      <c r="W141" s="168"/>
      <c r="X141" s="171"/>
      <c r="Y141" s="278"/>
      <c r="Z141" s="279"/>
      <c r="AA141" s="109">
        <f>M141-J141</f>
        <v>-471.31660731628017</v>
      </c>
      <c r="AB141" s="152">
        <f>M141/J141</f>
        <v>0.85599859232622055</v>
      </c>
      <c r="AC141" s="266">
        <f>AB157</f>
        <v>0.85401171566595191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2459</v>
      </c>
      <c r="G142" s="95">
        <f t="shared" si="36"/>
        <v>73401.150000000009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2803.1665611146313</v>
      </c>
      <c r="N142" s="99">
        <f>M142/L142</f>
        <v>164.89215065380185</v>
      </c>
      <c r="O142" s="101">
        <f>L142-I142</f>
        <v>0</v>
      </c>
      <c r="P142" s="102">
        <f>N142-K142</f>
        <v>-27.637261110904035</v>
      </c>
      <c r="Q142" s="103">
        <f>N142/K142</f>
        <v>0.85645174491739429</v>
      </c>
      <c r="R142" s="276"/>
      <c r="S142" s="1">
        <v>0.74956018518518519</v>
      </c>
      <c r="T142" s="2">
        <v>0.78611111111111109</v>
      </c>
      <c r="U142" s="104">
        <v>7.88333333333334</v>
      </c>
      <c r="V142" s="105">
        <v>52.633333333333297</v>
      </c>
      <c r="W142" s="106"/>
      <c r="X142" s="113"/>
      <c r="Y142" s="261"/>
      <c r="Z142" s="262"/>
      <c r="AA142" s="111">
        <f>M142-J142</f>
        <v>-469.83343888536865</v>
      </c>
      <c r="AB142" s="103">
        <f>M142/J142</f>
        <v>0.85645174491739429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1889</v>
      </c>
      <c r="G143" s="95">
        <f t="shared" si="36"/>
        <v>53968.73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3052.2441651705476</v>
      </c>
      <c r="N143" s="99">
        <f>M143/L143</f>
        <v>234.78801270542675</v>
      </c>
      <c r="O143" s="101">
        <f>L143-I143</f>
        <v>0</v>
      </c>
      <c r="P143" s="102">
        <f>N143-K143</f>
        <v>-42.135064217650154</v>
      </c>
      <c r="Q143" s="103">
        <f>N143/K143</f>
        <v>0.84784560143626331</v>
      </c>
      <c r="R143" s="276"/>
      <c r="S143" s="1">
        <v>0.79097222222222219</v>
      </c>
      <c r="T143" s="2">
        <v>0.8167592592592593</v>
      </c>
      <c r="U143" s="104">
        <v>6.9999999999999751</v>
      </c>
      <c r="V143" s="105">
        <v>37.133333333333439</v>
      </c>
      <c r="W143" s="106"/>
      <c r="X143" s="113"/>
      <c r="Y143" s="261"/>
      <c r="Z143" s="262"/>
      <c r="AA143" s="111">
        <f>M143-J143</f>
        <v>-547.7558348294524</v>
      </c>
      <c r="AB143" s="103">
        <f>M143/J143</f>
        <v>0.8478456014362632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2397</v>
      </c>
      <c r="G144" s="95">
        <f t="shared" si="36"/>
        <v>61459.08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2569.743895175704</v>
      </c>
      <c r="N144" s="99">
        <f>M144/L144</f>
        <v>233.61308137960944</v>
      </c>
      <c r="O144" s="101">
        <f>L144-I144</f>
        <v>0</v>
      </c>
      <c r="P144" s="102">
        <f>N144-K144</f>
        <v>-39.114191347663308</v>
      </c>
      <c r="Q144" s="103">
        <f>N144/K144</f>
        <v>0.85658129839190122</v>
      </c>
      <c r="R144" s="276"/>
      <c r="S144" s="1">
        <v>0.82155092592592593</v>
      </c>
      <c r="T144" s="2">
        <v>0.86041666666666661</v>
      </c>
      <c r="U144" s="104">
        <v>6.8999999999999595</v>
      </c>
      <c r="V144" s="105">
        <v>55.966666666666569</v>
      </c>
      <c r="W144" s="106"/>
      <c r="X144" s="107"/>
      <c r="Y144" s="261"/>
      <c r="Z144" s="262"/>
      <c r="AA144" s="111">
        <f>M144-J144</f>
        <v>-430.25610482429602</v>
      </c>
      <c r="AB144" s="103">
        <f>M144/J144</f>
        <v>0.85658129839190134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2806.7095035361508</v>
      </c>
      <c r="N157" s="139">
        <f>M157/L157</f>
        <v>193.56617265766556</v>
      </c>
      <c r="O157" s="140">
        <f>L157-I157</f>
        <v>0</v>
      </c>
      <c r="P157" s="141">
        <f>N157-K157</f>
        <v>-33.088999756127549</v>
      </c>
      <c r="Q157" s="142">
        <f>N157/K157</f>
        <v>0.8540117156659518</v>
      </c>
      <c r="R157" s="277"/>
      <c r="S157" s="143">
        <f>S141</f>
        <v>0.70833333333333337</v>
      </c>
      <c r="T157" s="144">
        <f>INDEX(T141:T156,COUNTA(T141:T156))</f>
        <v>0.86041666666666661</v>
      </c>
      <c r="U157" s="145"/>
      <c r="V157" s="156"/>
      <c r="W157" s="135"/>
      <c r="X157" s="139"/>
      <c r="Y157" s="264"/>
      <c r="Z157" s="265"/>
      <c r="AA157" s="157">
        <f>M157-J157</f>
        <v>-479.79049646384919</v>
      </c>
      <c r="AB157" s="142">
        <f>M157/J157</f>
        <v>0.85401171566595191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10665</v>
      </c>
      <c r="G158" s="159">
        <f t="shared" ref="G158" si="40">E158*F158</f>
        <v>149629.94999999998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2403.3802816901416</v>
      </c>
      <c r="N158" s="163">
        <f>M158/L158</f>
        <v>600.8450704225354</v>
      </c>
      <c r="O158" s="165">
        <f>L158-I158</f>
        <v>0</v>
      </c>
      <c r="P158" s="166">
        <f>N158-K158</f>
        <v>-74.1549295774646</v>
      </c>
      <c r="Q158" s="152">
        <f>N158/K158</f>
        <v>0.89014084507042279</v>
      </c>
      <c r="R158" s="275">
        <f>Q174</f>
        <v>0.89014084507042279</v>
      </c>
      <c r="S158" s="167">
        <v>0.70833333333333337</v>
      </c>
      <c r="T158" s="168">
        <v>0.89322916666666663</v>
      </c>
      <c r="U158" s="169"/>
      <c r="V158" s="170">
        <v>266.24999999999989</v>
      </c>
      <c r="W158" s="168"/>
      <c r="X158" s="171"/>
      <c r="Y158" s="278"/>
      <c r="Z158" s="279"/>
      <c r="AA158" s="109">
        <f>M158-J158</f>
        <v>-296.6197183098584</v>
      </c>
      <c r="AB158" s="152">
        <f>M158/J158</f>
        <v>0.89014084507042279</v>
      </c>
      <c r="AC158" s="266">
        <f>AB174</f>
        <v>0.89014084507042279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2403.3802816901416</v>
      </c>
      <c r="N174" s="139">
        <f>M174/L174</f>
        <v>600.8450704225354</v>
      </c>
      <c r="O174" s="140">
        <f>L174-I174</f>
        <v>0</v>
      </c>
      <c r="P174" s="141">
        <f>N174-K174</f>
        <v>-74.1549295774646</v>
      </c>
      <c r="Q174" s="142">
        <f>N174/K174</f>
        <v>0.89014084507042279</v>
      </c>
      <c r="R174" s="277"/>
      <c r="S174" s="143">
        <f>S158</f>
        <v>0.70833333333333337</v>
      </c>
      <c r="T174" s="144">
        <f>INDEX(T158:T173,COUNTA(T158:T173))</f>
        <v>0.89322916666666663</v>
      </c>
      <c r="U174" s="145"/>
      <c r="V174" s="156"/>
      <c r="W174" s="135"/>
      <c r="X174" s="139"/>
      <c r="Y174" s="264"/>
      <c r="Z174" s="265"/>
      <c r="AA174" s="157">
        <f>M174-J174</f>
        <v>-296.6197183098584</v>
      </c>
      <c r="AB174" s="142">
        <f>M174/J174</f>
        <v>0.89014084507042279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142</v>
      </c>
      <c r="D175" s="274"/>
      <c r="E175" s="158">
        <v>27.58</v>
      </c>
      <c r="F175" s="87">
        <v>1617</v>
      </c>
      <c r="G175" s="159">
        <f t="shared" ref="G175:G179" si="44">E175*F175</f>
        <v>44596.86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2530.9565217391328</v>
      </c>
      <c r="N175" s="163">
        <f>M175/L175</f>
        <v>632.73913043478319</v>
      </c>
      <c r="O175" s="165">
        <f>L175-I175</f>
        <v>0</v>
      </c>
      <c r="P175" s="166">
        <f>N175-K175</f>
        <v>-117.26086956521681</v>
      </c>
      <c r="Q175" s="152">
        <f>N175/K175</f>
        <v>0.84365217391304426</v>
      </c>
      <c r="R175" s="275">
        <f>Q191</f>
        <v>0.85429536041987886</v>
      </c>
      <c r="S175" s="167">
        <v>0.70833333333333337</v>
      </c>
      <c r="T175" s="168">
        <v>0.73495370370370372</v>
      </c>
      <c r="U175" s="169"/>
      <c r="V175" s="170">
        <v>38.3333333333333</v>
      </c>
      <c r="W175" s="173"/>
      <c r="X175" s="151"/>
      <c r="Y175" s="278"/>
      <c r="Z175" s="279"/>
      <c r="AA175" s="109">
        <f>M175-J175</f>
        <v>-469.04347826086723</v>
      </c>
      <c r="AB175" s="152">
        <f>M175/J175</f>
        <v>0.84365217391304426</v>
      </c>
      <c r="AC175" s="266">
        <f>AB191</f>
        <v>0.85429536041987886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1328</v>
      </c>
      <c r="G176" s="95">
        <f t="shared" si="44"/>
        <v>32071.199999999997</v>
      </c>
      <c r="H176" s="96"/>
      <c r="I176" s="97">
        <v>4</v>
      </c>
      <c r="J176" s="98">
        <v>3000</v>
      </c>
      <c r="K176" s="99">
        <f t="shared" ref="K176:K179" si="45">J176/I176</f>
        <v>750</v>
      </c>
      <c r="L176" s="100">
        <v>4</v>
      </c>
      <c r="M176" s="98">
        <f>F176/V176*60</f>
        <v>2520.1897733262972</v>
      </c>
      <c r="N176" s="99">
        <f>M176/L176</f>
        <v>630.0474433315743</v>
      </c>
      <c r="O176" s="101">
        <f>L176-I176</f>
        <v>0</v>
      </c>
      <c r="P176" s="102">
        <f>N176-K176</f>
        <v>-119.9525566684257</v>
      </c>
      <c r="Q176" s="103">
        <f>N176/K176</f>
        <v>0.84006325777543245</v>
      </c>
      <c r="R176" s="276"/>
      <c r="S176" s="1">
        <v>0.73916666666666664</v>
      </c>
      <c r="T176" s="2">
        <v>0.76112268518518522</v>
      </c>
      <c r="U176" s="104">
        <v>6.0666666666666025</v>
      </c>
      <c r="V176" s="105">
        <v>31.61666666666676</v>
      </c>
      <c r="W176" s="106"/>
      <c r="X176" s="107"/>
      <c r="Y176" s="261"/>
      <c r="Z176" s="262"/>
      <c r="AA176" s="111">
        <f>M176-J176</f>
        <v>-479.8102266737028</v>
      </c>
      <c r="AB176" s="103">
        <f>M176/J176</f>
        <v>0.84006325777543245</v>
      </c>
      <c r="AC176" s="267"/>
    </row>
    <row r="177" spans="1:29" ht="15.75" customHeight="1">
      <c r="A177" s="270"/>
      <c r="B177" s="92" t="s">
        <v>117</v>
      </c>
      <c r="C177" s="259" t="s">
        <v>258</v>
      </c>
      <c r="D177" s="260"/>
      <c r="E177" s="93">
        <v>15.71</v>
      </c>
      <c r="F177" s="94">
        <v>3796</v>
      </c>
      <c r="G177" s="95">
        <f t="shared" si="44"/>
        <v>59635.16</v>
      </c>
      <c r="H177" s="96"/>
      <c r="I177" s="97">
        <v>3</v>
      </c>
      <c r="J177" s="98">
        <v>3300</v>
      </c>
      <c r="K177" s="99">
        <f t="shared" si="45"/>
        <v>1100</v>
      </c>
      <c r="L177" s="100">
        <v>3</v>
      </c>
      <c r="M177" s="98">
        <f>F177/V177*60</f>
        <v>2838.7203988367273</v>
      </c>
      <c r="N177" s="99">
        <f>M177/L177</f>
        <v>946.24013294557574</v>
      </c>
      <c r="O177" s="101">
        <f>L177-I177</f>
        <v>0</v>
      </c>
      <c r="P177" s="102">
        <f>N177-K177</f>
        <v>-153.75986705442426</v>
      </c>
      <c r="Q177" s="103">
        <f>N177/K177</f>
        <v>0.86021830267779609</v>
      </c>
      <c r="R177" s="276"/>
      <c r="S177" s="1">
        <v>0.76388888888888895</v>
      </c>
      <c r="T177" s="2">
        <v>0.81960648148148152</v>
      </c>
      <c r="U177" s="104">
        <v>3.9833333333333698</v>
      </c>
      <c r="V177" s="105">
        <v>80.233333333333292</v>
      </c>
      <c r="W177" s="106"/>
      <c r="X177" s="107"/>
      <c r="Y177" s="261"/>
      <c r="Z177" s="262"/>
      <c r="AA177" s="111">
        <f>M177-J177</f>
        <v>-461.27960116327267</v>
      </c>
      <c r="AB177" s="103">
        <f>M177/J177</f>
        <v>0.8602183026777962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1754</v>
      </c>
      <c r="G178" s="95">
        <f t="shared" si="44"/>
        <v>31379.06</v>
      </c>
      <c r="H178" s="96">
        <v>2</v>
      </c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2846.8890892696145</v>
      </c>
      <c r="N178" s="99">
        <f>M178/L178</f>
        <v>711.72227231740362</v>
      </c>
      <c r="O178" s="101">
        <f>L178-I178</f>
        <v>0</v>
      </c>
      <c r="P178" s="102">
        <f>N178-K178</f>
        <v>-113.27772768259638</v>
      </c>
      <c r="Q178" s="103">
        <f>N178/K178</f>
        <v>0.86269366341503473</v>
      </c>
      <c r="R178" s="276"/>
      <c r="S178" s="1">
        <v>0.82502314814814814</v>
      </c>
      <c r="T178" s="2">
        <v>0.85069444444444442</v>
      </c>
      <c r="U178" s="104">
        <v>7.7999999999999403</v>
      </c>
      <c r="V178" s="105">
        <v>36.96666666666664</v>
      </c>
      <c r="W178" s="106">
        <v>0.85069444444444442</v>
      </c>
      <c r="X178" s="107">
        <v>0.89178240740740744</v>
      </c>
      <c r="Y178" s="261"/>
      <c r="Z178" s="262"/>
      <c r="AA178" s="111">
        <f>M178-J178</f>
        <v>-453.11091073038551</v>
      </c>
      <c r="AB178" s="103">
        <f>M178/J178</f>
        <v>0.86269366341503473</v>
      </c>
      <c r="AC178" s="267"/>
    </row>
    <row r="179" spans="1:29" ht="15.75" customHeight="1">
      <c r="A179" s="271"/>
      <c r="B179" s="92" t="s">
        <v>117</v>
      </c>
      <c r="C179" s="259" t="s">
        <v>143</v>
      </c>
      <c r="D179" s="260"/>
      <c r="E179" s="93">
        <v>17.89</v>
      </c>
      <c r="F179" s="94">
        <v>4594</v>
      </c>
      <c r="G179" s="95">
        <f t="shared" si="44"/>
        <v>82186.66</v>
      </c>
      <c r="H179" s="113"/>
      <c r="I179" s="97">
        <v>4</v>
      </c>
      <c r="J179" s="98">
        <v>3300</v>
      </c>
      <c r="K179" s="99">
        <f t="shared" si="45"/>
        <v>825</v>
      </c>
      <c r="L179" s="114">
        <v>4</v>
      </c>
      <c r="M179" s="98">
        <f>F179/V179*60</f>
        <v>2846.5404475043024</v>
      </c>
      <c r="N179" s="99">
        <f>M179/L179</f>
        <v>711.6351118760756</v>
      </c>
      <c r="O179" s="101">
        <f>L179-I179</f>
        <v>0</v>
      </c>
      <c r="P179" s="102">
        <f>N179-K179</f>
        <v>-113.3648881239244</v>
      </c>
      <c r="Q179" s="103">
        <f>N179/K179</f>
        <v>0.86258801439524313</v>
      </c>
      <c r="R179" s="276"/>
      <c r="S179" s="1">
        <v>0.89178240740740744</v>
      </c>
      <c r="T179" s="2">
        <v>0.95902777777777781</v>
      </c>
      <c r="U179" s="104">
        <v>59.16666666666675</v>
      </c>
      <c r="V179" s="105">
        <v>96.833333333333343</v>
      </c>
      <c r="W179" s="106"/>
      <c r="X179" s="107"/>
      <c r="Y179" s="261"/>
      <c r="Z179" s="262"/>
      <c r="AA179" s="111">
        <f>M179-J179</f>
        <v>-453.45955249569761</v>
      </c>
      <c r="AB179" s="103">
        <f>M179/J179</f>
        <v>0.86258801439524313</v>
      </c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3.8</v>
      </c>
      <c r="J191" s="138">
        <f t="shared" si="46"/>
        <v>3180</v>
      </c>
      <c r="K191" s="139">
        <f t="shared" ref="K191" si="47">J191/I191</f>
        <v>836.84210526315792</v>
      </c>
      <c r="L191" s="137">
        <f t="shared" ref="L191:M191" si="48">AVERAGE(L175:L190)</f>
        <v>3.8</v>
      </c>
      <c r="M191" s="138">
        <f t="shared" si="48"/>
        <v>2716.6592461352147</v>
      </c>
      <c r="N191" s="139">
        <f>M191/L191</f>
        <v>714.91032793031968</v>
      </c>
      <c r="O191" s="140">
        <f>L191-I191</f>
        <v>0</v>
      </c>
      <c r="P191" s="141">
        <f>N191-K191</f>
        <v>-121.93177733283824</v>
      </c>
      <c r="Q191" s="142">
        <f>N191/K191</f>
        <v>0.85429536041987886</v>
      </c>
      <c r="R191" s="277"/>
      <c r="S191" s="143">
        <f>S175</f>
        <v>0.70833333333333337</v>
      </c>
      <c r="T191" s="144">
        <f>INDEX(T175:T190,COUNTA(T175:T190))</f>
        <v>0.95902777777777781</v>
      </c>
      <c r="U191" s="145"/>
      <c r="V191" s="156"/>
      <c r="W191" s="89"/>
      <c r="X191" s="91"/>
      <c r="Y191" s="264"/>
      <c r="Z191" s="265"/>
      <c r="AA191" s="157">
        <f>M191-J191</f>
        <v>-463.34075386478526</v>
      </c>
      <c r="AB191" s="142">
        <f>M191/J191</f>
        <v>0.85429536041987886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2074</v>
      </c>
      <c r="G192" s="159">
        <f t="shared" ref="G192:G195" si="49">E192*F192</f>
        <v>46208.72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2826.0408781226411</v>
      </c>
      <c r="N192" s="163">
        <f>M192/L192</f>
        <v>565.20817562452817</v>
      </c>
      <c r="O192" s="165">
        <f>L192-I192</f>
        <v>0</v>
      </c>
      <c r="P192" s="166">
        <f>N192-K192</f>
        <v>-94.791824375471833</v>
      </c>
      <c r="Q192" s="152">
        <f>N192/K192</f>
        <v>0.8563760236735275</v>
      </c>
      <c r="R192" s="275">
        <f>Q208</f>
        <v>0.86106832706150149</v>
      </c>
      <c r="S192" s="167">
        <v>0.70833333333333337</v>
      </c>
      <c r="T192" s="168">
        <v>0.73891203703703701</v>
      </c>
      <c r="U192" s="169"/>
      <c r="V192" s="170">
        <v>44.033333333333232</v>
      </c>
      <c r="W192" s="173"/>
      <c r="X192" s="151"/>
      <c r="Y192" s="278"/>
      <c r="Z192" s="279"/>
      <c r="AA192" s="109">
        <f>M192-J192</f>
        <v>-473.95912187735894</v>
      </c>
      <c r="AB192" s="152">
        <f>M192/J192</f>
        <v>0.85637602367352761</v>
      </c>
      <c r="AC192" s="266">
        <f>AB208</f>
        <v>0.8610683270615016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2340</v>
      </c>
      <c r="G193" s="95">
        <f t="shared" si="49"/>
        <v>42541.2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2837.3189626136773</v>
      </c>
      <c r="N193" s="99">
        <f>M193/L193</f>
        <v>709.32974065341932</v>
      </c>
      <c r="O193" s="101">
        <f>L193-I193</f>
        <v>0</v>
      </c>
      <c r="P193" s="102">
        <f>N193-K193</f>
        <v>-115.67025934658068</v>
      </c>
      <c r="Q193" s="103">
        <f>N193/K193</f>
        <v>0.85979362503444767</v>
      </c>
      <c r="R193" s="276"/>
      <c r="S193" s="1">
        <v>0.74236111111111114</v>
      </c>
      <c r="T193" s="2">
        <v>0.77672453703703703</v>
      </c>
      <c r="U193" s="104">
        <v>4.9666666666667503</v>
      </c>
      <c r="V193" s="105">
        <v>49.483333333333292</v>
      </c>
      <c r="W193" s="106"/>
      <c r="X193" s="107"/>
      <c r="Y193" s="261"/>
      <c r="Z193" s="262"/>
      <c r="AA193" s="111">
        <f>M193-J193</f>
        <v>-462.68103738632271</v>
      </c>
      <c r="AB193" s="103">
        <f>M193/J193</f>
        <v>0.85979362503444767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5651</v>
      </c>
      <c r="G194" s="95">
        <f t="shared" si="49"/>
        <v>94145.66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2853.239831697053</v>
      </c>
      <c r="N194" s="99">
        <f>M194/L194</f>
        <v>713.30995792426324</v>
      </c>
      <c r="O194" s="101">
        <f>L194-I194</f>
        <v>0</v>
      </c>
      <c r="P194" s="102">
        <f>N194-K194</f>
        <v>-111.69004207573676</v>
      </c>
      <c r="Q194" s="103">
        <f>N194/K194</f>
        <v>0.86461813081728878</v>
      </c>
      <c r="R194" s="276"/>
      <c r="S194" s="1">
        <v>0.78136574074074072</v>
      </c>
      <c r="T194" s="2">
        <v>0.86388888888888893</v>
      </c>
      <c r="U194" s="104">
        <v>6.6833333333333123</v>
      </c>
      <c r="V194" s="105">
        <v>118.83333333333341</v>
      </c>
      <c r="W194" s="106">
        <v>0.86388888888888893</v>
      </c>
      <c r="X194" s="107">
        <v>0.90208333333333335</v>
      </c>
      <c r="Y194" s="261"/>
      <c r="Z194" s="262"/>
      <c r="AA194" s="111">
        <f>M194-J194</f>
        <v>-446.76016830294702</v>
      </c>
      <c r="AB194" s="103">
        <f>M194/J194</f>
        <v>0.86461813081728878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4055</v>
      </c>
      <c r="G195" s="95">
        <f t="shared" si="49"/>
        <v>67556.3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2849.5022447784513</v>
      </c>
      <c r="N195" s="99">
        <f>M195/L195</f>
        <v>712.37556119461283</v>
      </c>
      <c r="O195" s="101">
        <f>L195-I195</f>
        <v>0</v>
      </c>
      <c r="P195" s="102">
        <f>N195-K195</f>
        <v>-112.62443880538717</v>
      </c>
      <c r="Q195" s="103">
        <f>N195/K195</f>
        <v>0.8634855287207428</v>
      </c>
      <c r="R195" s="276"/>
      <c r="S195" s="1">
        <v>0.90208333333333335</v>
      </c>
      <c r="T195" s="2">
        <v>0.96137731481481481</v>
      </c>
      <c r="U195" s="104">
        <v>54.999999999999964</v>
      </c>
      <c r="V195" s="105">
        <v>85.383333333333297</v>
      </c>
      <c r="W195" s="106"/>
      <c r="X195" s="107"/>
      <c r="Y195" s="261"/>
      <c r="Z195" s="262"/>
      <c r="AA195" s="111">
        <f>M195-J195</f>
        <v>-450.49775522154869</v>
      </c>
      <c r="AB195" s="103">
        <f>M195/J195</f>
        <v>0.8634855287207428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2841.5254793029553</v>
      </c>
      <c r="N208" s="139">
        <f>M208/L208</f>
        <v>668.59423042422475</v>
      </c>
      <c r="O208" s="140">
        <f>L208-I208</f>
        <v>0</v>
      </c>
      <c r="P208" s="141">
        <f>N208-K208</f>
        <v>-107.8763578110694</v>
      </c>
      <c r="Q208" s="142">
        <f>N208/K208</f>
        <v>0.86106832706150149</v>
      </c>
      <c r="R208" s="277"/>
      <c r="S208" s="143">
        <f>S192</f>
        <v>0.70833333333333337</v>
      </c>
      <c r="T208" s="144">
        <f>INDEX(T192:T207,COUNTA(T192:T207))</f>
        <v>0.96137731481481481</v>
      </c>
      <c r="U208" s="145"/>
      <c r="V208" s="156"/>
      <c r="W208" s="89"/>
      <c r="X208" s="91"/>
      <c r="Y208" s="264"/>
      <c r="Z208" s="265"/>
      <c r="AA208" s="157">
        <f>M208-J208</f>
        <v>-458.47452069704468</v>
      </c>
      <c r="AB208" s="142">
        <f>M208/J208</f>
        <v>0.8610683270615016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2883</v>
      </c>
      <c r="G209" s="159">
        <f t="shared" ref="G209:G211" si="54">E209*F209</f>
        <v>52412.94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2582.4334411545169</v>
      </c>
      <c r="N209" s="163">
        <f>M209/L209</f>
        <v>645.60836028862923</v>
      </c>
      <c r="O209" s="165">
        <f>L209-I209</f>
        <v>0</v>
      </c>
      <c r="P209" s="166">
        <f>N209-K209</f>
        <v>-104.39163971137077</v>
      </c>
      <c r="Q209" s="152">
        <f>N209/K209</f>
        <v>0.86081114705150563</v>
      </c>
      <c r="R209" s="275">
        <f>Q225</f>
        <v>0.84528640771186858</v>
      </c>
      <c r="S209" s="167">
        <v>0.70834490740740741</v>
      </c>
      <c r="T209" s="168">
        <v>0.75486111111111109</v>
      </c>
      <c r="U209" s="169"/>
      <c r="V209" s="170">
        <v>66.983333333333306</v>
      </c>
      <c r="W209" s="173"/>
      <c r="X209" s="151"/>
      <c r="Y209" s="278"/>
      <c r="Z209" s="279"/>
      <c r="AA209" s="109">
        <f>M209-J209</f>
        <v>-417.56655884548309</v>
      </c>
      <c r="AB209" s="152">
        <f>M209/J209</f>
        <v>0.86081114705150563</v>
      </c>
      <c r="AC209" s="266">
        <f>AB225</f>
        <v>0.84528640771186858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7071</v>
      </c>
      <c r="G210" s="95">
        <f t="shared" si="54"/>
        <v>100973.87999999999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3021.4362017804156</v>
      </c>
      <c r="N210" s="99">
        <f>M210/L210</f>
        <v>1007.1454005934719</v>
      </c>
      <c r="O210" s="101">
        <f>L210-I210</f>
        <v>0</v>
      </c>
      <c r="P210" s="102">
        <f>N210-K210</f>
        <v>-192.85459940652811</v>
      </c>
      <c r="Q210" s="103">
        <f>N210/K210</f>
        <v>0.83928783382789329</v>
      </c>
      <c r="R210" s="276"/>
      <c r="S210" s="1">
        <v>0.76736111111111116</v>
      </c>
      <c r="T210" s="2">
        <v>0.86487268518518523</v>
      </c>
      <c r="U210" s="104">
        <v>18.000000000000096</v>
      </c>
      <c r="V210" s="105">
        <v>140.41666666666666</v>
      </c>
      <c r="W210" s="106">
        <v>0.86487268518518523</v>
      </c>
      <c r="X210" s="107">
        <v>0.91736111111111096</v>
      </c>
      <c r="Y210" s="261"/>
      <c r="Z210" s="262"/>
      <c r="AA210" s="111">
        <f>M210-J210</f>
        <v>-578.56379821958444</v>
      </c>
      <c r="AB210" s="103">
        <f>M210/J210</f>
        <v>0.83928783382789318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5155</v>
      </c>
      <c r="G211" s="95">
        <f t="shared" si="54"/>
        <v>73613.399999999994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3018.0517157261274</v>
      </c>
      <c r="N211" s="99">
        <f>M211/L211</f>
        <v>1006.0172385753758</v>
      </c>
      <c r="O211" s="101">
        <f>L211-I211</f>
        <v>0</v>
      </c>
      <c r="P211" s="102">
        <f>N211-K211</f>
        <v>-193.98276142462419</v>
      </c>
      <c r="Q211" s="103">
        <f>N211/K211</f>
        <v>0.83834769881281312</v>
      </c>
      <c r="R211" s="276"/>
      <c r="S211" s="1">
        <v>0.91736111111111096</v>
      </c>
      <c r="T211" s="2">
        <v>0.98853009259259261</v>
      </c>
      <c r="U211" s="104">
        <v>75.583333333333059</v>
      </c>
      <c r="V211" s="105">
        <v>102.48333333333358</v>
      </c>
      <c r="W211" s="106"/>
      <c r="X211" s="107"/>
      <c r="Y211" s="261"/>
      <c r="Z211" s="262"/>
      <c r="AA211" s="111">
        <f>M211-J211</f>
        <v>-581.94828427387256</v>
      </c>
      <c r="AB211" s="103">
        <f>M211/J211</f>
        <v>0.83834769881281312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2873.9737862203533</v>
      </c>
      <c r="N225" s="139">
        <f>M225/L225</f>
        <v>862.1921358661059</v>
      </c>
      <c r="O225" s="140">
        <f>L225-I225</f>
        <v>0</v>
      </c>
      <c r="P225" s="141">
        <f>N225-K225</f>
        <v>-157.8078641338941</v>
      </c>
      <c r="Q225" s="142">
        <f>N225/K225</f>
        <v>0.84528640771186858</v>
      </c>
      <c r="R225" s="277"/>
      <c r="S225" s="143">
        <f>S209</f>
        <v>0.70834490740740741</v>
      </c>
      <c r="T225" s="144">
        <f>INDEX(T209:T224,COUNTA(T209:T224))</f>
        <v>0.98853009259259261</v>
      </c>
      <c r="U225" s="145"/>
      <c r="V225" s="156"/>
      <c r="W225" s="89"/>
      <c r="X225" s="91"/>
      <c r="Y225" s="264"/>
      <c r="Z225" s="265"/>
      <c r="AA225" s="157">
        <f>M225-J225</f>
        <v>-526.0262137796467</v>
      </c>
      <c r="AB225" s="142">
        <f>M225/J225</f>
        <v>0.84528640771186858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129</v>
      </c>
      <c r="G226" s="159">
        <f t="shared" ref="G226:G230" si="58">E226*F226</f>
        <v>2345.2199999999998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2976.9230769229775</v>
      </c>
      <c r="N226" s="163">
        <f>M226/L226</f>
        <v>992.30769230765918</v>
      </c>
      <c r="O226" s="165">
        <f>L226-I226</f>
        <v>0</v>
      </c>
      <c r="P226" s="166">
        <f>N226-K226</f>
        <v>-207.69230769234082</v>
      </c>
      <c r="Q226" s="152">
        <f>N226/K226</f>
        <v>0.82692307692304934</v>
      </c>
      <c r="R226" s="275">
        <f>Q242</f>
        <v>0.84102663508194364</v>
      </c>
      <c r="S226" s="167">
        <v>0.70861111111111108</v>
      </c>
      <c r="T226" s="168">
        <v>0.7104166666666667</v>
      </c>
      <c r="U226" s="169"/>
      <c r="V226" s="170">
        <v>2.6000000000000867</v>
      </c>
      <c r="W226" s="168"/>
      <c r="X226" s="171"/>
      <c r="Y226" s="278"/>
      <c r="Z226" s="279"/>
      <c r="AA226" s="174">
        <f>M226-J226</f>
        <v>-623.07692307702246</v>
      </c>
      <c r="AB226" s="152">
        <f>M226/J226</f>
        <v>0.82692307692304934</v>
      </c>
      <c r="AC226" s="266">
        <f>AB242</f>
        <v>0.84102663508194364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2668</v>
      </c>
      <c r="G227" s="95">
        <f t="shared" si="58"/>
        <v>48504.24</v>
      </c>
      <c r="H227" s="96"/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>F227/V227*60</f>
        <v>2998.6887293162613</v>
      </c>
      <c r="N227" s="99">
        <f>M227/L227</f>
        <v>999.5629097720871</v>
      </c>
      <c r="O227" s="101">
        <f>L227-I227</f>
        <v>0</v>
      </c>
      <c r="P227" s="102">
        <f>N227-K227</f>
        <v>-200.4370902279129</v>
      </c>
      <c r="Q227" s="103">
        <f>N227/K227</f>
        <v>0.83296909147673925</v>
      </c>
      <c r="R227" s="276"/>
      <c r="S227" s="1">
        <v>0.72013888888888888</v>
      </c>
      <c r="T227" s="2">
        <v>0.7572106481481482</v>
      </c>
      <c r="U227" s="104">
        <v>13.99999999999995</v>
      </c>
      <c r="V227" s="105">
        <v>53.383333333333418</v>
      </c>
      <c r="W227" s="106"/>
      <c r="X227" s="113"/>
      <c r="Y227" s="261"/>
      <c r="Z227" s="262"/>
      <c r="AA227" s="175">
        <f>M227-J227</f>
        <v>-601.31127068373871</v>
      </c>
      <c r="AB227" s="103">
        <f>M227/J227</f>
        <v>0.83296909147673925</v>
      </c>
      <c r="AC227" s="267"/>
    </row>
    <row r="228" spans="1:29" ht="15.75" customHeight="1">
      <c r="A228" s="281"/>
      <c r="B228" s="92" t="s">
        <v>117</v>
      </c>
      <c r="C228" s="259" t="s">
        <v>149</v>
      </c>
      <c r="D228" s="260"/>
      <c r="E228" s="93">
        <v>24.83</v>
      </c>
      <c r="F228" s="94">
        <v>3554</v>
      </c>
      <c r="G228" s="95">
        <f t="shared" si="58"/>
        <v>88245.819999999992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>F228/V228*60</f>
        <v>2829.367536488277</v>
      </c>
      <c r="N228" s="99">
        <f>M228/L228</f>
        <v>707.34188412206925</v>
      </c>
      <c r="O228" s="101">
        <f>L228-I228</f>
        <v>0</v>
      </c>
      <c r="P228" s="102">
        <f>N228-K228</f>
        <v>-117.65811587793075</v>
      </c>
      <c r="Q228" s="103">
        <f>N228/K228</f>
        <v>0.85738410196614456</v>
      </c>
      <c r="R228" s="276"/>
      <c r="S228" s="1">
        <v>0.77083333333333326</v>
      </c>
      <c r="T228" s="2">
        <v>0.82317129629629626</v>
      </c>
      <c r="U228" s="104">
        <v>19.616666666666482</v>
      </c>
      <c r="V228" s="105">
        <v>75.366666666666731</v>
      </c>
      <c r="W228" s="106"/>
      <c r="X228" s="113"/>
      <c r="Y228" s="261"/>
      <c r="Z228" s="262"/>
      <c r="AA228" s="175">
        <f>M228-J228</f>
        <v>-470.63246351172302</v>
      </c>
      <c r="AB228" s="103">
        <f>M228/J228</f>
        <v>0.85738410196614456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1599</v>
      </c>
      <c r="G229" s="95">
        <f t="shared" si="58"/>
        <v>40022.97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>F229/V229*60</f>
        <v>2824.5338567222784</v>
      </c>
      <c r="N229" s="99">
        <f>M229/L229</f>
        <v>706.1334641805696</v>
      </c>
      <c r="O229" s="101">
        <f>L229-I229</f>
        <v>0</v>
      </c>
      <c r="P229" s="102">
        <f>N229-K229</f>
        <v>-118.8665358194304</v>
      </c>
      <c r="Q229" s="103">
        <f>N229/K229</f>
        <v>0.8559193505219026</v>
      </c>
      <c r="R229" s="276"/>
      <c r="S229" s="1">
        <v>0.83335648148148145</v>
      </c>
      <c r="T229" s="2">
        <v>0.8569444444444444</v>
      </c>
      <c r="U229" s="104">
        <v>14.666666666666668</v>
      </c>
      <c r="V229" s="105">
        <v>33.966666666666647</v>
      </c>
      <c r="W229" s="106">
        <v>0.8569444444444444</v>
      </c>
      <c r="X229" s="107">
        <v>0.91135416666666669</v>
      </c>
      <c r="Y229" s="261"/>
      <c r="Z229" s="262"/>
      <c r="AA229" s="175">
        <f>M229-J229</f>
        <v>-475.46614327772159</v>
      </c>
      <c r="AB229" s="103">
        <f>M229/J229</f>
        <v>0.8559193505219026</v>
      </c>
      <c r="AC229" s="267"/>
    </row>
    <row r="230" spans="1:29" ht="15.75" customHeight="1">
      <c r="A230" s="281"/>
      <c r="B230" s="92" t="s">
        <v>117</v>
      </c>
      <c r="C230" s="259" t="s">
        <v>152</v>
      </c>
      <c r="D230" s="260"/>
      <c r="E230" s="93">
        <v>18.18</v>
      </c>
      <c r="F230" s="94">
        <v>4489</v>
      </c>
      <c r="G230" s="95">
        <f t="shared" si="58"/>
        <v>81610.02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>F230/V230*60</f>
        <v>3004.3502509760256</v>
      </c>
      <c r="N230" s="99">
        <f>M230/L230</f>
        <v>1001.4500836586752</v>
      </c>
      <c r="O230" s="101">
        <f>L230-I230</f>
        <v>0</v>
      </c>
      <c r="P230" s="102">
        <f>N230-K230</f>
        <v>-198.54991634132477</v>
      </c>
      <c r="Q230" s="103">
        <f>N230/K230</f>
        <v>0.83454173638222939</v>
      </c>
      <c r="R230" s="276"/>
      <c r="S230" s="1">
        <v>0.91135416666666669</v>
      </c>
      <c r="T230" s="2">
        <v>0.97361111111111098</v>
      </c>
      <c r="U230" s="104">
        <v>78.350000000000094</v>
      </c>
      <c r="V230" s="105">
        <v>89.649999999999778</v>
      </c>
      <c r="W230" s="106"/>
      <c r="X230" s="107"/>
      <c r="Y230" s="261"/>
      <c r="Z230" s="262"/>
      <c r="AA230" s="175">
        <f>M230-J230</f>
        <v>-595.64974902397444</v>
      </c>
      <c r="AB230" s="103">
        <f>M230/J230</f>
        <v>0.83454173638222928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59">AVERAGE(I226:I241)</f>
        <v>3.4</v>
      </c>
      <c r="J242" s="138">
        <f t="shared" si="59"/>
        <v>3480</v>
      </c>
      <c r="K242" s="139">
        <f t="shared" ref="K242" si="60">J242/I242</f>
        <v>1023.5294117647059</v>
      </c>
      <c r="L242" s="137">
        <f t="shared" ref="L242:M242" si="61">AVERAGE(L226:L241)</f>
        <v>3.4</v>
      </c>
      <c r="M242" s="138">
        <f t="shared" si="61"/>
        <v>2926.772690085164</v>
      </c>
      <c r="N242" s="139">
        <f>M242/L242</f>
        <v>860.81549708387172</v>
      </c>
      <c r="O242" s="140">
        <f>L242-I242</f>
        <v>0</v>
      </c>
      <c r="P242" s="141">
        <f>N242-K242</f>
        <v>-162.71391468083414</v>
      </c>
      <c r="Q242" s="142">
        <f>N242/K242</f>
        <v>0.84102663508194364</v>
      </c>
      <c r="R242" s="277"/>
      <c r="S242" s="143">
        <f>S226</f>
        <v>0.70861111111111108</v>
      </c>
      <c r="T242" s="144">
        <f>INDEX(T226:T241,COUNTA(T226:T241))</f>
        <v>0.97361111111111098</v>
      </c>
      <c r="U242" s="145"/>
      <c r="V242" s="156"/>
      <c r="W242" s="135"/>
      <c r="X242" s="139"/>
      <c r="Y242" s="264"/>
      <c r="Z242" s="265"/>
      <c r="AA242" s="177">
        <f>M242-J242</f>
        <v>-553.22730991483604</v>
      </c>
      <c r="AB242" s="142">
        <f>M242/J242</f>
        <v>0.84102663508194364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A158:A174"/>
    <mergeCell ref="C158:D158"/>
    <mergeCell ref="R158:R174"/>
    <mergeCell ref="Y158:Z15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A90:A106"/>
    <mergeCell ref="C90:D90"/>
    <mergeCell ref="R90:R106"/>
    <mergeCell ref="Y90:Z90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A56:A72"/>
    <mergeCell ref="C56:D56"/>
    <mergeCell ref="R56:R72"/>
    <mergeCell ref="Y56:Z56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O1:R2"/>
    <mergeCell ref="S1:X2"/>
    <mergeCell ref="Y1:Z2"/>
    <mergeCell ref="AA1:AC2"/>
  </mergeCells>
  <phoneticPr fontId="4" type="noConversion"/>
  <conditionalFormatting sqref="O5:O242">
    <cfRule type="cellIs" dxfId="28" priority="1" operator="greaterThan">
      <formula>0</formula>
    </cfRule>
  </conditionalFormatting>
  <conditionalFormatting sqref="AA5:AA242 P5:P242">
    <cfRule type="cellIs" dxfId="27" priority="4" operator="lessThan">
      <formula>0</formula>
    </cfRule>
  </conditionalFormatting>
  <conditionalFormatting sqref="AB5:AB242 Q5:Q242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AC5:AC23 R5:R242 AC141:AC146">
    <cfRule type="cellIs" dxfId="24" priority="5" operator="lessThan">
      <formula>0.8</formula>
    </cfRule>
  </conditionalFormatting>
  <conditionalFormatting sqref="AC29:AC37">
    <cfRule type="cellIs" dxfId="23" priority="16" operator="lessThan">
      <formula>0.8</formula>
    </cfRule>
  </conditionalFormatting>
  <conditionalFormatting sqref="AC39:AC44">
    <cfRule type="cellIs" dxfId="22" priority="15" operator="lessThan">
      <formula>0.8</formula>
    </cfRule>
  </conditionalFormatting>
  <conditionalFormatting sqref="AC56">
    <cfRule type="cellIs" dxfId="21" priority="17" operator="lessThan">
      <formula>0.8</formula>
    </cfRule>
  </conditionalFormatting>
  <conditionalFormatting sqref="AC73:AC78">
    <cfRule type="cellIs" dxfId="20" priority="13" operator="lessThan">
      <formula>0.8</formula>
    </cfRule>
  </conditionalFormatting>
  <conditionalFormatting sqref="AC90">
    <cfRule type="cellIs" dxfId="19" priority="14" operator="lessThan">
      <formula>0.8</formula>
    </cfRule>
  </conditionalFormatting>
  <conditionalFormatting sqref="AC107">
    <cfRule type="cellIs" dxfId="18" priority="7" operator="lessThan">
      <formula>0.8</formula>
    </cfRule>
  </conditionalFormatting>
  <conditionalFormatting sqref="AC124:AC129">
    <cfRule type="cellIs" dxfId="17" priority="6" operator="lessThan">
      <formula>0.8</formula>
    </cfRule>
  </conditionalFormatting>
  <conditionalFormatting sqref="AC158:AC163">
    <cfRule type="cellIs" dxfId="16" priority="12" operator="lessThan">
      <formula>0.8</formula>
    </cfRule>
  </conditionalFormatting>
  <conditionalFormatting sqref="AC175">
    <cfRule type="cellIs" dxfId="15" priority="11" operator="lessThan">
      <formula>0.8</formula>
    </cfRule>
  </conditionalFormatting>
  <conditionalFormatting sqref="AC192">
    <cfRule type="cellIs" dxfId="14" priority="10" operator="lessThan">
      <formula>0.8</formula>
    </cfRule>
  </conditionalFormatting>
  <conditionalFormatting sqref="AC209">
    <cfRule type="cellIs" dxfId="13" priority="9" operator="lessThan">
      <formula>0.8</formula>
    </cfRule>
  </conditionalFormatting>
  <conditionalFormatting sqref="AC226:AC231">
    <cfRule type="cellIs" dxfId="12" priority="8" operator="lessThan">
      <formula>0.8</formula>
    </cfRule>
  </conditionalFormatting>
  <dataValidations count="1">
    <dataValidation type="list" allowBlank="1" showInputMessage="1" showErrorMessage="1" sqref="Y5:Z242" xr:uid="{B608E048-2D41-4B8E-B224-0154A9882481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9671-9BF8-4BE1-AF7C-7EC7A1880C02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41" sqref="S41"/>
      <selection pane="bottomLeft" activeCell="S41" sqref="S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116496</v>
      </c>
      <c r="E1" s="77" t="s">
        <v>3</v>
      </c>
      <c r="F1" s="78">
        <f>SUM(G5:G157)</f>
        <v>5118239.07</v>
      </c>
      <c r="G1" s="79" t="s">
        <v>74</v>
      </c>
      <c r="H1" s="80">
        <f>L21+L38+L55+L72+L89+L106+L123+L140+L157+L293</f>
        <v>171.44841269841268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45900</v>
      </c>
      <c r="B2" s="325"/>
      <c r="C2" s="82" t="s">
        <v>35</v>
      </c>
      <c r="D2" s="83">
        <f>AVERAGE(N21,N38,N55,N72,N89,N106,N123,N140,N157)</f>
        <v>134.04025227391134</v>
      </c>
      <c r="E2" s="83" t="s">
        <v>81</v>
      </c>
      <c r="F2" s="84">
        <f>F1/D1</f>
        <v>43.934891069221266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3099</v>
      </c>
      <c r="G5" s="159">
        <f t="shared" ref="G5:G6" si="0">E5*F5</f>
        <v>61050.299999999996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1059.9904988123515</v>
      </c>
      <c r="N5" s="163">
        <f>M5/L5</f>
        <v>81.537730677873185</v>
      </c>
      <c r="O5" s="179">
        <f>L5-I5</f>
        <v>0</v>
      </c>
      <c r="P5" s="180">
        <f>N5-K5</f>
        <v>-10.769961629819122</v>
      </c>
      <c r="Q5" s="132">
        <f>N5/K5</f>
        <v>0.88332541567695955</v>
      </c>
      <c r="R5" s="276">
        <f>Q21</f>
        <v>0.87539560723419352</v>
      </c>
      <c r="S5" s="167">
        <v>0.25</v>
      </c>
      <c r="T5" s="168">
        <v>0.37181712962962965</v>
      </c>
      <c r="U5" s="169"/>
      <c r="V5" s="170">
        <v>175.41666666666669</v>
      </c>
      <c r="W5" s="87"/>
      <c r="X5" s="88"/>
      <c r="Y5" s="278"/>
      <c r="Z5" s="279"/>
      <c r="AA5" s="109">
        <f>M5-J5</f>
        <v>-140.00950118764854</v>
      </c>
      <c r="AB5" s="110">
        <f>M5/J5</f>
        <v>0.88332541567695955</v>
      </c>
      <c r="AC5" s="291">
        <f>AB21</f>
        <v>0.87539560723419363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2728</v>
      </c>
      <c r="G6" s="95">
        <f t="shared" si="0"/>
        <v>81758.16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2266.5128086775844</v>
      </c>
      <c r="N6" s="99">
        <f>M6/L6</f>
        <v>113.32564043387922</v>
      </c>
      <c r="O6" s="101">
        <f>L6-I6</f>
        <v>0</v>
      </c>
      <c r="P6" s="102">
        <f>N6-K6</f>
        <v>-16.674359566120785</v>
      </c>
      <c r="Q6" s="103">
        <f>N6/K6</f>
        <v>0.87173569564522468</v>
      </c>
      <c r="R6" s="276"/>
      <c r="S6" s="1">
        <v>0.5166666666666665</v>
      </c>
      <c r="T6" s="2">
        <v>0.5668171296296296</v>
      </c>
      <c r="U6" s="104">
        <v>57.51666666666641</v>
      </c>
      <c r="V6" s="105">
        <v>72.216666666666868</v>
      </c>
      <c r="W6" s="106"/>
      <c r="X6" s="107"/>
      <c r="Y6" s="261"/>
      <c r="Z6" s="262"/>
      <c r="AA6" s="111">
        <f>M6-J6</f>
        <v>-333.48719132241558</v>
      </c>
      <c r="AB6" s="112">
        <f>M6/J6</f>
        <v>0.8717356956452248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1663.2516537449678</v>
      </c>
      <c r="N21" s="139">
        <f>M21/L21</f>
        <v>100.80313052999804</v>
      </c>
      <c r="O21" s="140">
        <f>L21-I21</f>
        <v>0</v>
      </c>
      <c r="P21" s="141">
        <f>N21-K21</f>
        <v>-14.348384621517113</v>
      </c>
      <c r="Q21" s="142">
        <f>N21/K21</f>
        <v>0.87539560723419352</v>
      </c>
      <c r="R21" s="277"/>
      <c r="S21" s="143">
        <f>S5</f>
        <v>0.25</v>
      </c>
      <c r="T21" s="144">
        <f>INDEX(T5:T20,COUNTA(T5:T20))</f>
        <v>0.5668171296296296</v>
      </c>
      <c r="U21" s="145"/>
      <c r="V21" s="145"/>
      <c r="W21" s="146"/>
      <c r="X21" s="147"/>
      <c r="Y21" s="264"/>
      <c r="Z21" s="265"/>
      <c r="AA21" s="148">
        <f>M21-J21</f>
        <v>-236.74834625503217</v>
      </c>
      <c r="AB21" s="149">
        <f>M21/J21</f>
        <v>0.87539560723419363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1629</v>
      </c>
      <c r="G22" s="159">
        <f t="shared" ref="G22:G28" si="5">E22*F22</f>
        <v>117092.51999999999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1702.7874564459923</v>
      </c>
      <c r="N22" s="163">
        <f>M22/L22</f>
        <v>65.491825247922776</v>
      </c>
      <c r="O22" s="165">
        <f>L22-I22</f>
        <v>0</v>
      </c>
      <c r="P22" s="166">
        <f>N22-K22</f>
        <v>-11.431251675154144</v>
      </c>
      <c r="Q22" s="152">
        <f>N22/K22</f>
        <v>0.85139372822299608</v>
      </c>
      <c r="R22" s="275">
        <f>Q38</f>
        <v>0.85600078299391025</v>
      </c>
      <c r="S22" s="167">
        <v>0.25</v>
      </c>
      <c r="T22" s="168">
        <v>0.28986111111111112</v>
      </c>
      <c r="U22" s="169"/>
      <c r="V22" s="170">
        <v>57.40000000000002</v>
      </c>
      <c r="W22" s="181"/>
      <c r="X22" s="163"/>
      <c r="Y22" s="278"/>
      <c r="Z22" s="279"/>
      <c r="AA22" s="109">
        <f>M22-J22</f>
        <v>-297.21254355400765</v>
      </c>
      <c r="AB22" s="152">
        <f>M22/J22</f>
        <v>0.85139372822299619</v>
      </c>
      <c r="AC22" s="347">
        <f>AB38</f>
        <v>0.85600078299391036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4709</v>
      </c>
      <c r="G23" s="95">
        <f t="shared" si="5"/>
        <v>267329.93</v>
      </c>
      <c r="H23" s="96"/>
      <c r="I23" s="97">
        <v>26</v>
      </c>
      <c r="J23" s="98">
        <v>2000</v>
      </c>
      <c r="K23" s="99">
        <f t="shared" ref="K23:K58" si="6">J23/I23</f>
        <v>76.92307692307692</v>
      </c>
      <c r="L23" s="100">
        <v>26</v>
      </c>
      <c r="M23" s="98">
        <f>F23/V23*60</f>
        <v>1742.9981492905604</v>
      </c>
      <c r="N23" s="99">
        <f>M23/L23</f>
        <v>67.038390357329249</v>
      </c>
      <c r="O23" s="101">
        <f>L23-I23</f>
        <v>0</v>
      </c>
      <c r="P23" s="102">
        <f>N23-K23</f>
        <v>-9.8846865657476712</v>
      </c>
      <c r="Q23" s="103">
        <f>N23/K23</f>
        <v>0.87149907464528031</v>
      </c>
      <c r="R23" s="276"/>
      <c r="S23" s="1">
        <v>0.2944444444444444</v>
      </c>
      <c r="T23" s="2">
        <v>0.4070138888888889</v>
      </c>
      <c r="U23" s="104">
        <v>6.5999999999999126</v>
      </c>
      <c r="V23" s="105">
        <v>162.10000000000008</v>
      </c>
      <c r="W23" s="106"/>
      <c r="X23" s="107"/>
      <c r="Y23" s="261"/>
      <c r="Z23" s="262"/>
      <c r="AA23" s="111">
        <f>M23-J23</f>
        <v>-257.00185070943962</v>
      </c>
      <c r="AB23" s="103">
        <f>M23/J23</f>
        <v>0.8714990746452802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1640</v>
      </c>
      <c r="G24" s="95">
        <f t="shared" si="5"/>
        <v>93972</v>
      </c>
      <c r="H24" s="96"/>
      <c r="I24" s="97">
        <v>26</v>
      </c>
      <c r="J24" s="98">
        <v>2000</v>
      </c>
      <c r="K24" s="99">
        <f t="shared" si="6"/>
        <v>76.92307692307692</v>
      </c>
      <c r="L24" s="100">
        <v>26</v>
      </c>
      <c r="M24" s="98">
        <f>F24/V24*60</f>
        <v>1702.4221453287196</v>
      </c>
      <c r="N24" s="99">
        <f>M24/L24</f>
        <v>65.47777482033537</v>
      </c>
      <c r="O24" s="101">
        <f>L24-I24</f>
        <v>0</v>
      </c>
      <c r="P24" s="102">
        <f>N24-K24</f>
        <v>-11.44530210274155</v>
      </c>
      <c r="Q24" s="103">
        <f>N24/K24</f>
        <v>0.8512110726643598</v>
      </c>
      <c r="R24" s="276"/>
      <c r="S24" s="1">
        <v>0.41125</v>
      </c>
      <c r="T24" s="2">
        <v>0.4513888888888889</v>
      </c>
      <c r="U24" s="104">
        <v>6.0999999999999943</v>
      </c>
      <c r="V24" s="105">
        <v>57.800000000000004</v>
      </c>
      <c r="W24" s="106"/>
      <c r="X24" s="107"/>
      <c r="Y24" s="261"/>
      <c r="Z24" s="262"/>
      <c r="AA24" s="111">
        <f>M24-J24</f>
        <v>-297.57785467128042</v>
      </c>
      <c r="AB24" s="103">
        <f>M24/J24</f>
        <v>0.8512110726643598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1842</v>
      </c>
      <c r="G25" s="95">
        <f t="shared" si="5"/>
        <v>95526.12</v>
      </c>
      <c r="H25" s="96"/>
      <c r="I25" s="97">
        <v>26</v>
      </c>
      <c r="J25" s="98">
        <v>2000</v>
      </c>
      <c r="K25" s="99">
        <f t="shared" si="6"/>
        <v>76.92307692307692</v>
      </c>
      <c r="L25" s="100">
        <v>26</v>
      </c>
      <c r="M25" s="98">
        <f>F25/V25*60</f>
        <v>1705.5555555555561</v>
      </c>
      <c r="N25" s="99">
        <f>M25/L25</f>
        <v>65.598290598290617</v>
      </c>
      <c r="O25" s="101">
        <f>L25-I25</f>
        <v>0</v>
      </c>
      <c r="P25" s="102">
        <f>N25-K25</f>
        <v>-11.324786324786302</v>
      </c>
      <c r="Q25" s="103">
        <f>N25/K25</f>
        <v>0.85277777777777808</v>
      </c>
      <c r="R25" s="276"/>
      <c r="S25" s="1">
        <v>0.45569444444444446</v>
      </c>
      <c r="T25" s="2">
        <v>0.50069444444444444</v>
      </c>
      <c r="U25" s="104">
        <v>6.2000000000000099</v>
      </c>
      <c r="V25" s="105">
        <v>64.799999999999983</v>
      </c>
      <c r="W25" s="106">
        <v>0.50069444444444444</v>
      </c>
      <c r="X25" s="107">
        <v>0.54173611111111108</v>
      </c>
      <c r="Y25" s="261"/>
      <c r="Z25" s="262"/>
      <c r="AA25" s="111">
        <f>M25-J25</f>
        <v>-294.44444444444389</v>
      </c>
      <c r="AB25" s="103">
        <f>M25/J25</f>
        <v>0.85277777777777808</v>
      </c>
      <c r="AC25" s="293"/>
    </row>
    <row r="26" spans="1:43" ht="15.75" customHeight="1">
      <c r="A26" s="281"/>
      <c r="B26" s="92" t="s">
        <v>176</v>
      </c>
      <c r="C26" s="285" t="s">
        <v>238</v>
      </c>
      <c r="D26" s="285"/>
      <c r="E26" s="93">
        <v>57.3</v>
      </c>
      <c r="F26" s="94">
        <v>594</v>
      </c>
      <c r="G26" s="95">
        <f t="shared" si="5"/>
        <v>34036.199999999997</v>
      </c>
      <c r="H26" s="113">
        <v>2</v>
      </c>
      <c r="I26" s="97">
        <v>25</v>
      </c>
      <c r="J26" s="98">
        <v>2000</v>
      </c>
      <c r="K26" s="99">
        <f t="shared" si="6"/>
        <v>80</v>
      </c>
      <c r="L26" s="114">
        <v>25</v>
      </c>
      <c r="M26" s="98">
        <f>F26/V26*60</f>
        <v>1705.2631578947312</v>
      </c>
      <c r="N26" s="99">
        <f>M26/L26</f>
        <v>68.210526315789252</v>
      </c>
      <c r="O26" s="101">
        <f>L26-I26</f>
        <v>0</v>
      </c>
      <c r="P26" s="102">
        <f>N26-K26</f>
        <v>-11.789473684210748</v>
      </c>
      <c r="Q26" s="103">
        <f>N26/K26</f>
        <v>0.85263157894736563</v>
      </c>
      <c r="R26" s="276"/>
      <c r="S26" s="1">
        <v>0.54173611111111108</v>
      </c>
      <c r="T26" s="2">
        <v>0.55625000000000002</v>
      </c>
      <c r="U26" s="104">
        <v>59.099999999999966</v>
      </c>
      <c r="V26" s="105">
        <v>20.90000000000007</v>
      </c>
      <c r="W26" s="106"/>
      <c r="X26" s="107"/>
      <c r="Y26" s="261"/>
      <c r="Z26" s="262"/>
      <c r="AA26" s="111">
        <f>M26-J26</f>
        <v>-294.73684210526881</v>
      </c>
      <c r="AB26" s="103">
        <f>M26/J26</f>
        <v>0.85263157894736563</v>
      </c>
      <c r="AC26" s="293"/>
    </row>
    <row r="27" spans="1:43" ht="15.75" customHeight="1">
      <c r="A27" s="281"/>
      <c r="B27" s="92" t="s">
        <v>176</v>
      </c>
      <c r="C27" s="285" t="s">
        <v>250</v>
      </c>
      <c r="D27" s="285"/>
      <c r="E27" s="93">
        <v>56.43</v>
      </c>
      <c r="F27" s="94">
        <v>2933</v>
      </c>
      <c r="G27" s="115">
        <f t="shared" si="5"/>
        <v>165509.19</v>
      </c>
      <c r="H27" s="116"/>
      <c r="I27" s="97">
        <v>22</v>
      </c>
      <c r="J27" s="98">
        <v>2000</v>
      </c>
      <c r="K27" s="99">
        <f t="shared" si="6"/>
        <v>90.909090909090907</v>
      </c>
      <c r="L27" s="100">
        <v>22</v>
      </c>
      <c r="M27" s="98">
        <f>F27/V27*60</f>
        <v>1714.6476128613194</v>
      </c>
      <c r="N27" s="99">
        <f>M27/L27</f>
        <v>77.938527857332701</v>
      </c>
      <c r="O27" s="101">
        <f>L27-I27</f>
        <v>0</v>
      </c>
      <c r="P27" s="102">
        <f>N27-K27</f>
        <v>-12.970563051758205</v>
      </c>
      <c r="Q27" s="103">
        <f>N27/K27</f>
        <v>0.85732380643065975</v>
      </c>
      <c r="R27" s="276"/>
      <c r="S27" s="1">
        <v>0.55997685185185186</v>
      </c>
      <c r="T27" s="2">
        <v>0.63124999999999998</v>
      </c>
      <c r="U27" s="104">
        <v>5.3666666666666529</v>
      </c>
      <c r="V27" s="105">
        <v>102.63333333333328</v>
      </c>
      <c r="W27" s="106"/>
      <c r="X27" s="107"/>
      <c r="Y27" s="261"/>
      <c r="Z27" s="262"/>
      <c r="AA27" s="111">
        <f>M27-J27</f>
        <v>-285.35238713868057</v>
      </c>
      <c r="AB27" s="103">
        <f>M27/J27</f>
        <v>0.85732380643065975</v>
      </c>
      <c r="AC27" s="293"/>
    </row>
    <row r="28" spans="1:43" ht="15.75" customHeight="1">
      <c r="A28" s="281"/>
      <c r="B28" s="92" t="s">
        <v>176</v>
      </c>
      <c r="C28" s="285" t="s">
        <v>238</v>
      </c>
      <c r="D28" s="285"/>
      <c r="E28" s="93">
        <v>57.3</v>
      </c>
      <c r="F28" s="94">
        <v>1650</v>
      </c>
      <c r="G28" s="115">
        <f t="shared" si="5"/>
        <v>94545</v>
      </c>
      <c r="H28" s="119"/>
      <c r="I28" s="97">
        <v>25</v>
      </c>
      <c r="J28" s="98">
        <v>2000</v>
      </c>
      <c r="K28" s="99">
        <f t="shared" si="6"/>
        <v>80</v>
      </c>
      <c r="L28" s="114">
        <v>25</v>
      </c>
      <c r="M28" s="98">
        <f>F28/V28*60</f>
        <v>1710.3368845378639</v>
      </c>
      <c r="N28" s="99">
        <f>M28/L28</f>
        <v>68.413475381514559</v>
      </c>
      <c r="O28" s="120">
        <f>L28-I28</f>
        <v>0</v>
      </c>
      <c r="P28" s="121">
        <f>N28-K28</f>
        <v>-11.586524618485441</v>
      </c>
      <c r="Q28" s="122">
        <f>N28/K28</f>
        <v>0.85516844226893196</v>
      </c>
      <c r="R28" s="276"/>
      <c r="S28" s="1">
        <v>0.63619212962962968</v>
      </c>
      <c r="T28" s="2">
        <v>0.67638888888888893</v>
      </c>
      <c r="U28" s="104">
        <v>7.1166666666667666</v>
      </c>
      <c r="V28" s="105">
        <v>57.883333333333326</v>
      </c>
      <c r="W28" s="106"/>
      <c r="X28" s="107"/>
      <c r="Y28" s="261"/>
      <c r="Z28" s="262"/>
      <c r="AA28" s="111">
        <f>M28-J28</f>
        <v>-289.66311546213615</v>
      </c>
      <c r="AB28" s="103">
        <f>M28/J28</f>
        <v>0.85516844226893196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7">AVERAGE(I22:I37)</f>
        <v>25.142857142857142</v>
      </c>
      <c r="J38" s="138">
        <f t="shared" si="7"/>
        <v>2000</v>
      </c>
      <c r="K38" s="139">
        <f t="shared" ref="K38" si="8">J38/I38</f>
        <v>79.545454545454547</v>
      </c>
      <c r="L38" s="137">
        <f t="shared" ref="L38:M38" si="9">AVERAGE(L22:L37)</f>
        <v>25.142857142857142</v>
      </c>
      <c r="M38" s="138">
        <f t="shared" si="9"/>
        <v>1712.0015659878206</v>
      </c>
      <c r="N38" s="139">
        <f>M38/L38</f>
        <v>68.09097137451559</v>
      </c>
      <c r="O38" s="140">
        <f>L38-I38</f>
        <v>0</v>
      </c>
      <c r="P38" s="141">
        <f>N38-K38</f>
        <v>-11.454483170938957</v>
      </c>
      <c r="Q38" s="142">
        <f>N38/K38</f>
        <v>0.85600078299391025</v>
      </c>
      <c r="R38" s="277"/>
      <c r="S38" s="143">
        <f>S22</f>
        <v>0.25</v>
      </c>
      <c r="T38" s="144">
        <f>INDEX(T22:T37,COUNTA(T22:T37))</f>
        <v>0.67638888888888893</v>
      </c>
      <c r="U38" s="145"/>
      <c r="V38" s="156"/>
      <c r="W38" s="135"/>
      <c r="X38" s="139"/>
      <c r="Y38" s="264"/>
      <c r="Z38" s="265"/>
      <c r="AA38" s="157">
        <f>M38-J38</f>
        <v>-287.99843401217936</v>
      </c>
      <c r="AB38" s="142">
        <f>M38/J38</f>
        <v>0.85600078299391036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2277</v>
      </c>
      <c r="G39" s="159">
        <f t="shared" ref="G39:G42" si="10">E39*F39</f>
        <v>112757.04000000001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1717.0506912442379</v>
      </c>
      <c r="N39" s="163">
        <f>M39/L39</f>
        <v>71.543778801843246</v>
      </c>
      <c r="O39" s="165">
        <f>L39-I39</f>
        <v>0</v>
      </c>
      <c r="P39" s="166">
        <f>N39-K39</f>
        <v>-11.789554531490083</v>
      </c>
      <c r="Q39" s="152">
        <f>N39/K39</f>
        <v>0.85852534562211902</v>
      </c>
      <c r="R39" s="275">
        <f>Q55</f>
        <v>0.85973281447581296</v>
      </c>
      <c r="S39" s="167">
        <v>0.2503009259259259</v>
      </c>
      <c r="T39" s="168">
        <v>0.30555555555555558</v>
      </c>
      <c r="U39" s="169"/>
      <c r="V39" s="170">
        <v>79.566666666666748</v>
      </c>
      <c r="W39" s="87"/>
      <c r="X39" s="88"/>
      <c r="Y39" s="278"/>
      <c r="Z39" s="279"/>
      <c r="AA39" s="109">
        <f>M39-J39</f>
        <v>-282.9493087557621</v>
      </c>
      <c r="AB39" s="152">
        <f>M39/J39</f>
        <v>0.85852534562211891</v>
      </c>
      <c r="AC39" s="347">
        <f>AB55</f>
        <v>0.85973281447581296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2482</v>
      </c>
      <c r="G40" s="95">
        <f t="shared" si="10"/>
        <v>128617.24</v>
      </c>
      <c r="H40" s="96"/>
      <c r="I40" s="100">
        <v>23</v>
      </c>
      <c r="J40" s="98">
        <v>1800</v>
      </c>
      <c r="K40" s="99">
        <f t="shared" si="6"/>
        <v>78.260869565217391</v>
      </c>
      <c r="L40" s="100">
        <v>23</v>
      </c>
      <c r="M40" s="98">
        <f>F40/V40*60</f>
        <v>1544.5462402765775</v>
      </c>
      <c r="N40" s="99">
        <f>M40/L40</f>
        <v>67.1541843598512</v>
      </c>
      <c r="O40" s="101">
        <f>L40-I40</f>
        <v>0</v>
      </c>
      <c r="P40" s="102">
        <f>N40-K40</f>
        <v>-11.10668520536619</v>
      </c>
      <c r="Q40" s="103">
        <f>N40/K40</f>
        <v>0.85808124459809865</v>
      </c>
      <c r="R40" s="276"/>
      <c r="S40" s="1">
        <v>0.30902777777777779</v>
      </c>
      <c r="T40" s="2">
        <v>0.3759837962962963</v>
      </c>
      <c r="U40" s="104">
        <v>4.9999999999999822</v>
      </c>
      <c r="V40" s="105">
        <v>96.416666666666657</v>
      </c>
      <c r="W40" s="106"/>
      <c r="X40" s="107"/>
      <c r="Y40" s="261"/>
      <c r="Z40" s="262"/>
      <c r="AA40" s="111">
        <f>M40-J40</f>
        <v>-255.45375972342254</v>
      </c>
      <c r="AB40" s="103">
        <f>M40/J40</f>
        <v>0.85808124459809854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2729</v>
      </c>
      <c r="G41" s="95">
        <f t="shared" si="10"/>
        <v>161938.86000000002</v>
      </c>
      <c r="H41" s="96"/>
      <c r="I41" s="100">
        <v>24</v>
      </c>
      <c r="J41" s="98">
        <v>2000</v>
      </c>
      <c r="K41" s="99">
        <f t="shared" si="6"/>
        <v>83.333333333333329</v>
      </c>
      <c r="L41" s="100">
        <v>24</v>
      </c>
      <c r="M41" s="98">
        <f>F41/V41*60</f>
        <v>1716.0524017467251</v>
      </c>
      <c r="N41" s="99">
        <f>M41/L41</f>
        <v>71.502183406113545</v>
      </c>
      <c r="O41" s="101">
        <f>L41-I41</f>
        <v>0</v>
      </c>
      <c r="P41" s="102">
        <f>N41-K41</f>
        <v>-11.831149927219784</v>
      </c>
      <c r="Q41" s="103">
        <f>N41/K41</f>
        <v>0.85802620087336257</v>
      </c>
      <c r="R41" s="276"/>
      <c r="S41" s="1">
        <v>0.38124999999999998</v>
      </c>
      <c r="T41" s="2">
        <v>0.44751157407407405</v>
      </c>
      <c r="U41" s="104">
        <v>7.5833333333332931</v>
      </c>
      <c r="V41" s="105">
        <v>95.416666666666657</v>
      </c>
      <c r="W41" s="106">
        <v>0.44751157407407405</v>
      </c>
      <c r="X41" s="107">
        <v>0.48611111111111105</v>
      </c>
      <c r="Y41" s="261"/>
      <c r="Z41" s="262"/>
      <c r="AA41" s="111">
        <f>M41-J41</f>
        <v>-283.94759825327492</v>
      </c>
      <c r="AB41" s="103">
        <f>M41/J41</f>
        <v>0.85802620087336257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5445</v>
      </c>
      <c r="G42" s="95">
        <f t="shared" si="10"/>
        <v>319458.15000000002</v>
      </c>
      <c r="H42" s="96"/>
      <c r="I42" s="100">
        <v>24</v>
      </c>
      <c r="J42" s="98">
        <v>2000</v>
      </c>
      <c r="K42" s="99">
        <f t="shared" si="6"/>
        <v>83.333333333333329</v>
      </c>
      <c r="L42" s="100">
        <v>24</v>
      </c>
      <c r="M42" s="98">
        <f>F42/V42*60</f>
        <v>1728.2666196438015</v>
      </c>
      <c r="N42" s="99">
        <f>M42/L42</f>
        <v>72.011109151825067</v>
      </c>
      <c r="O42" s="101">
        <f>L42-I42</f>
        <v>0</v>
      </c>
      <c r="P42" s="102">
        <f>N42-K42</f>
        <v>-11.322224181508261</v>
      </c>
      <c r="Q42" s="103">
        <f>N42/K42</f>
        <v>0.86413330982190084</v>
      </c>
      <c r="R42" s="276"/>
      <c r="S42" s="1">
        <v>0.48611111111111105</v>
      </c>
      <c r="T42" s="2">
        <v>0.61738425925925922</v>
      </c>
      <c r="U42" s="104">
        <v>55.583333333333286</v>
      </c>
      <c r="V42" s="105">
        <v>189.03333333333336</v>
      </c>
      <c r="W42" s="106"/>
      <c r="X42" s="107"/>
      <c r="Y42" s="261"/>
      <c r="Z42" s="262"/>
      <c r="AA42" s="111">
        <f>M42-J42</f>
        <v>-271.7333803561985</v>
      </c>
      <c r="AB42" s="103">
        <f>M42/J42</f>
        <v>0.86413330982190073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23.75</v>
      </c>
      <c r="J55" s="138">
        <f t="shared" si="11"/>
        <v>1950</v>
      </c>
      <c r="K55" s="139">
        <f t="shared" ref="K55" si="12">J55/I55</f>
        <v>82.10526315789474</v>
      </c>
      <c r="L55" s="137">
        <f t="shared" ref="L55:M55" si="13">AVERAGE(L39:L54)</f>
        <v>23.75</v>
      </c>
      <c r="M55" s="138">
        <f t="shared" si="13"/>
        <v>1676.4789882278353</v>
      </c>
      <c r="N55" s="139">
        <f>M55/L55</f>
        <v>70.588588978014116</v>
      </c>
      <c r="O55" s="140">
        <f>L55-I55</f>
        <v>0</v>
      </c>
      <c r="P55" s="141">
        <f>N55-K55</f>
        <v>-11.516674179880624</v>
      </c>
      <c r="Q55" s="142">
        <f>N55/K55</f>
        <v>0.85973281447581296</v>
      </c>
      <c r="R55" s="277"/>
      <c r="S55" s="143">
        <f>S39</f>
        <v>0.2503009259259259</v>
      </c>
      <c r="T55" s="144">
        <f>INDEX(T39:T54,COUNTA(T39:T54))</f>
        <v>0.61738425925925922</v>
      </c>
      <c r="U55" s="145"/>
      <c r="V55" s="156"/>
      <c r="W55" s="188"/>
      <c r="X55" s="189"/>
      <c r="Y55" s="264"/>
      <c r="Z55" s="265"/>
      <c r="AA55" s="157">
        <f>M55-J55</f>
        <v>-273.52101177216468</v>
      </c>
      <c r="AB55" s="142">
        <f>M55/J55</f>
        <v>0.85973281447581296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2153</v>
      </c>
      <c r="G56" s="159">
        <f t="shared" ref="G56:G58" si="14">E56*F56</f>
        <v>101987.61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1706.8487117375032</v>
      </c>
      <c r="N56" s="163">
        <f>M56/L56</f>
        <v>81.278510082738251</v>
      </c>
      <c r="O56" s="165">
        <f>L56-I56</f>
        <v>0</v>
      </c>
      <c r="P56" s="166">
        <f>N56-K56</f>
        <v>-13.95958515535699</v>
      </c>
      <c r="Q56" s="152">
        <f>N56/K56</f>
        <v>0.85342435586875165</v>
      </c>
      <c r="R56" s="275">
        <f>Q72</f>
        <v>0.86227253440906104</v>
      </c>
      <c r="S56" s="167">
        <v>0.2502314814814815</v>
      </c>
      <c r="T56" s="168">
        <v>0.30278935185185185</v>
      </c>
      <c r="U56" s="169"/>
      <c r="V56" s="170">
        <v>75.683333333333309</v>
      </c>
      <c r="W56" s="168"/>
      <c r="X56" s="171"/>
      <c r="Y56" s="278"/>
      <c r="Z56" s="279"/>
      <c r="AA56" s="109">
        <f>M56-J56</f>
        <v>-293.15128826249679</v>
      </c>
      <c r="AB56" s="152">
        <f>M56/J56</f>
        <v>0.85342435586875165</v>
      </c>
      <c r="AC56" s="266">
        <f>AB72</f>
        <v>0.86227253440906104</v>
      </c>
    </row>
    <row r="57" spans="1:29" ht="15.75" customHeight="1">
      <c r="A57" s="281"/>
      <c r="B57" s="153" t="s">
        <v>180</v>
      </c>
      <c r="C57" s="259" t="s">
        <v>182</v>
      </c>
      <c r="D57" s="260"/>
      <c r="E57" s="93">
        <v>59.52</v>
      </c>
      <c r="F57" s="94">
        <v>7449</v>
      </c>
      <c r="G57" s="95">
        <f t="shared" si="14"/>
        <v>443364.48000000004</v>
      </c>
      <c r="H57" s="96"/>
      <c r="I57" s="97">
        <v>25</v>
      </c>
      <c r="J57" s="98">
        <v>2000</v>
      </c>
      <c r="K57" s="99">
        <f t="shared" si="6"/>
        <v>80</v>
      </c>
      <c r="L57" s="100">
        <v>25</v>
      </c>
      <c r="M57" s="98">
        <f>F57/V57*60</f>
        <v>1749.390045012721</v>
      </c>
      <c r="N57" s="99">
        <f>M57/L57</f>
        <v>69.975601800508841</v>
      </c>
      <c r="O57" s="101">
        <f>L57-I57</f>
        <v>0</v>
      </c>
      <c r="P57" s="102">
        <f>N57-K57</f>
        <v>-10.024398199491159</v>
      </c>
      <c r="Q57" s="103">
        <f>N57/K57</f>
        <v>0.87469502250636055</v>
      </c>
      <c r="R57" s="276"/>
      <c r="S57" s="1">
        <v>0.30624999999999997</v>
      </c>
      <c r="T57" s="2">
        <v>0.48366898148148146</v>
      </c>
      <c r="U57" s="104">
        <v>4.9833333333332863</v>
      </c>
      <c r="V57" s="105">
        <v>255.48333333333335</v>
      </c>
      <c r="W57" s="106">
        <v>0.48366898148148146</v>
      </c>
      <c r="X57" s="107">
        <v>0.52378472222222228</v>
      </c>
      <c r="Y57" s="261"/>
      <c r="Z57" s="262"/>
      <c r="AA57" s="111">
        <f>M57-J57</f>
        <v>-250.60995498727902</v>
      </c>
      <c r="AB57" s="103">
        <f>M57/J57</f>
        <v>0.87469502250636044</v>
      </c>
      <c r="AC57" s="267"/>
    </row>
    <row r="58" spans="1:29" ht="15.75" customHeight="1">
      <c r="A58" s="281"/>
      <c r="B58" s="153" t="s">
        <v>180</v>
      </c>
      <c r="C58" s="259" t="s">
        <v>197</v>
      </c>
      <c r="D58" s="260"/>
      <c r="E58" s="93">
        <v>77.34</v>
      </c>
      <c r="F58" s="94">
        <v>3628</v>
      </c>
      <c r="G58" s="95">
        <f t="shared" si="14"/>
        <v>280589.52</v>
      </c>
      <c r="H58" s="96"/>
      <c r="I58" s="97">
        <v>25</v>
      </c>
      <c r="J58" s="98">
        <v>2000</v>
      </c>
      <c r="K58" s="99">
        <f t="shared" si="6"/>
        <v>80</v>
      </c>
      <c r="L58" s="100">
        <v>25</v>
      </c>
      <c r="M58" s="98">
        <f>F58/V58*60</f>
        <v>1717.3964497041422</v>
      </c>
      <c r="N58" s="99">
        <f>M58/L58</f>
        <v>68.695857988165685</v>
      </c>
      <c r="O58" s="101">
        <f>L58-I58</f>
        <v>0</v>
      </c>
      <c r="P58" s="102">
        <f>N58-K58</f>
        <v>-11.304142011834315</v>
      </c>
      <c r="Q58" s="103">
        <f>N58/K58</f>
        <v>0.85869822485207103</v>
      </c>
      <c r="R58" s="276"/>
      <c r="S58" s="1">
        <v>0.52378472222222228</v>
      </c>
      <c r="T58" s="2">
        <v>0.6118055555555556</v>
      </c>
      <c r="U58" s="104">
        <v>57.766666666666772</v>
      </c>
      <c r="V58" s="105">
        <v>126.74999999999999</v>
      </c>
      <c r="W58" s="106"/>
      <c r="X58" s="107"/>
      <c r="Y58" s="261"/>
      <c r="Z58" s="262"/>
      <c r="AA58" s="111">
        <f>M58-J58</f>
        <v>-282.60355029585776</v>
      </c>
      <c r="AB58" s="103">
        <f>M58/J58</f>
        <v>0.85869822485207115</v>
      </c>
      <c r="AC58" s="267"/>
    </row>
    <row r="59" spans="1:29" ht="15.75" customHeight="1">
      <c r="A59" s="281"/>
      <c r="B59" s="153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15">AVERAGE(I56:I71)</f>
        <v>23.666666666666668</v>
      </c>
      <c r="J72" s="138">
        <f t="shared" si="15"/>
        <v>2000</v>
      </c>
      <c r="K72" s="139">
        <f t="shared" ref="K72" si="16">J72/I72</f>
        <v>84.507042253521121</v>
      </c>
      <c r="L72" s="137">
        <f t="shared" ref="L72:M72" si="17">AVERAGE(L56:L71)</f>
        <v>23.666666666666668</v>
      </c>
      <c r="M72" s="138">
        <f t="shared" si="17"/>
        <v>1724.545068818122</v>
      </c>
      <c r="N72" s="139">
        <f>M72/L72</f>
        <v>72.868101499357266</v>
      </c>
      <c r="O72" s="140">
        <f>L72-I72</f>
        <v>0</v>
      </c>
      <c r="P72" s="141">
        <f>N72-K72</f>
        <v>-11.638940754163855</v>
      </c>
      <c r="Q72" s="142">
        <f>N72/K72</f>
        <v>0.86227253440906104</v>
      </c>
      <c r="R72" s="277"/>
      <c r="S72" s="143">
        <f>S56</f>
        <v>0.2502314814814815</v>
      </c>
      <c r="T72" s="144">
        <f>INDEX(T56:T71,COUNTA(T56:T71))</f>
        <v>0.6118055555555556</v>
      </c>
      <c r="U72" s="145"/>
      <c r="V72" s="156"/>
      <c r="W72" s="135"/>
      <c r="X72" s="139"/>
      <c r="Y72" s="264"/>
      <c r="Z72" s="265"/>
      <c r="AA72" s="157">
        <f>M72-J72</f>
        <v>-275.45493118187801</v>
      </c>
      <c r="AB72" s="142">
        <f>M72/J72</f>
        <v>0.86227253440906104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5223</v>
      </c>
      <c r="G73" s="159">
        <f t="shared" ref="G73:G81" si="18">E73*F73</f>
        <v>198160.62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3010.8566853482785</v>
      </c>
      <c r="N73" s="163">
        <f>M73/L73</f>
        <v>143.37412787372756</v>
      </c>
      <c r="O73" s="165">
        <f>L73-I73</f>
        <v>0</v>
      </c>
      <c r="P73" s="166">
        <f>N73-K73</f>
        <v>-28.054443554843857</v>
      </c>
      <c r="Q73" s="152">
        <f>N73/K73</f>
        <v>0.83634907926341084</v>
      </c>
      <c r="R73" s="275">
        <f>Q89</f>
        <v>0.85613779683435987</v>
      </c>
      <c r="S73" s="167">
        <v>0.16666666666666666</v>
      </c>
      <c r="T73" s="168">
        <v>0.23894675925925926</v>
      </c>
      <c r="U73" s="169"/>
      <c r="V73" s="170">
        <v>104.08333333333334</v>
      </c>
      <c r="W73" s="168"/>
      <c r="X73" s="171"/>
      <c r="Y73" s="278"/>
      <c r="Z73" s="279"/>
      <c r="AA73" s="109">
        <f>M73-J73</f>
        <v>-589.14331465172154</v>
      </c>
      <c r="AB73" s="152">
        <f>M73/J73</f>
        <v>0.83634907926341073</v>
      </c>
      <c r="AC73" s="266">
        <f>AB89</f>
        <v>0.85613779683435987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2820</v>
      </c>
      <c r="G74" s="95">
        <f t="shared" si="18"/>
        <v>90409.200000000012</v>
      </c>
      <c r="H74" s="96"/>
      <c r="I74" s="97">
        <v>21</v>
      </c>
      <c r="J74" s="98">
        <v>3600</v>
      </c>
      <c r="K74" s="99">
        <f t="shared" ref="K74:K111" si="19">J74/I74</f>
        <v>171.42857142857142</v>
      </c>
      <c r="L74" s="100">
        <v>21</v>
      </c>
      <c r="M74" s="98">
        <f>F74/V74*60</f>
        <v>3004.4391831902931</v>
      </c>
      <c r="N74" s="99">
        <f>M74/L74</f>
        <v>143.0685325328711</v>
      </c>
      <c r="O74" s="101">
        <f>L74-I74</f>
        <v>0</v>
      </c>
      <c r="P74" s="102">
        <f>N74-K74</f>
        <v>-28.360038895700313</v>
      </c>
      <c r="Q74" s="103">
        <f>N74/K74</f>
        <v>0.83456643977508149</v>
      </c>
      <c r="R74" s="276"/>
      <c r="S74" s="1">
        <v>0.24444444444444444</v>
      </c>
      <c r="T74" s="2">
        <v>0.28355324074074073</v>
      </c>
      <c r="U74" s="104">
        <v>7.9166666666666519</v>
      </c>
      <c r="V74" s="105">
        <v>56.316666666666663</v>
      </c>
      <c r="W74" s="106"/>
      <c r="X74" s="107"/>
      <c r="Y74" s="261"/>
      <c r="Z74" s="262"/>
      <c r="AA74" s="111">
        <f>M74-J74</f>
        <v>-595.56081680970692</v>
      </c>
      <c r="AB74" s="103">
        <f>M74/J74</f>
        <v>0.83456643977508138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4401</v>
      </c>
      <c r="G75" s="95">
        <f t="shared" si="18"/>
        <v>124504.29</v>
      </c>
      <c r="H75" s="96"/>
      <c r="I75" s="97">
        <v>19</v>
      </c>
      <c r="J75" s="98">
        <v>3600</v>
      </c>
      <c r="K75" s="99">
        <f t="shared" si="19"/>
        <v>189.47368421052633</v>
      </c>
      <c r="L75" s="100">
        <v>19</v>
      </c>
      <c r="M75" s="98">
        <f>F75/V75*60</f>
        <v>3009.8024316109418</v>
      </c>
      <c r="N75" s="99">
        <f>M75/L75</f>
        <v>158.41065429531272</v>
      </c>
      <c r="O75" s="101">
        <f>L75-I75</f>
        <v>0</v>
      </c>
      <c r="P75" s="102">
        <f>N75-K75</f>
        <v>-31.063029915213605</v>
      </c>
      <c r="Q75" s="103">
        <f>N75/K75</f>
        <v>0.83605623100303927</v>
      </c>
      <c r="R75" s="276"/>
      <c r="S75" s="1">
        <v>0.28839120370370369</v>
      </c>
      <c r="T75" s="2">
        <v>0.34931712962962963</v>
      </c>
      <c r="U75" s="104">
        <v>6.9666666666666632</v>
      </c>
      <c r="V75" s="105">
        <v>87.733333333333348</v>
      </c>
      <c r="W75" s="106"/>
      <c r="X75" s="107"/>
      <c r="Y75" s="261"/>
      <c r="Z75" s="262"/>
      <c r="AA75" s="111">
        <f>M75-J75</f>
        <v>-590.19756838905823</v>
      </c>
      <c r="AB75" s="103">
        <f>M75/J75</f>
        <v>0.83605623100303939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2475</v>
      </c>
      <c r="G76" s="95">
        <f t="shared" si="18"/>
        <v>96500.25</v>
      </c>
      <c r="H76" s="96"/>
      <c r="I76" s="97">
        <v>19</v>
      </c>
      <c r="J76" s="98">
        <v>3600</v>
      </c>
      <c r="K76" s="99">
        <f t="shared" si="19"/>
        <v>189.47368421052633</v>
      </c>
      <c r="L76" s="100">
        <v>19</v>
      </c>
      <c r="M76" s="98">
        <f>F76/V76*60</f>
        <v>2994.9579831932797</v>
      </c>
      <c r="N76" s="99">
        <f>M76/L76</f>
        <v>157.62936753648842</v>
      </c>
      <c r="O76" s="101">
        <f>L76-I76</f>
        <v>0</v>
      </c>
      <c r="P76" s="102">
        <f>N76-K76</f>
        <v>-31.844316674037913</v>
      </c>
      <c r="Q76" s="103">
        <f>N76/K76</f>
        <v>0.83193277310924441</v>
      </c>
      <c r="R76" s="276"/>
      <c r="S76" s="1">
        <v>0.35445601851851855</v>
      </c>
      <c r="T76" s="2">
        <v>0.3888888888888889</v>
      </c>
      <c r="U76" s="104">
        <v>7.4000000000000377</v>
      </c>
      <c r="V76" s="105">
        <v>49.5833333333333</v>
      </c>
      <c r="W76" s="106"/>
      <c r="X76" s="107"/>
      <c r="Y76" s="261"/>
      <c r="Z76" s="262"/>
      <c r="AA76" s="191">
        <f>M76-J76</f>
        <v>-605.04201680672031</v>
      </c>
      <c r="AB76" s="192">
        <f>M76/J76</f>
        <v>0.83193277310924441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4233</v>
      </c>
      <c r="G77" s="95">
        <f t="shared" si="18"/>
        <v>132365.91</v>
      </c>
      <c r="H77" s="113"/>
      <c r="I77" s="97">
        <v>19</v>
      </c>
      <c r="J77" s="98">
        <v>3600</v>
      </c>
      <c r="K77" s="99">
        <f t="shared" si="19"/>
        <v>189.47368421052633</v>
      </c>
      <c r="L77" s="114">
        <v>19</v>
      </c>
      <c r="M77" s="98">
        <f>F77/V77*60</f>
        <v>3004.4952681387986</v>
      </c>
      <c r="N77" s="99">
        <f>M77/L77</f>
        <v>158.13132990204204</v>
      </c>
      <c r="O77" s="101">
        <f>L77-I77</f>
        <v>0</v>
      </c>
      <c r="P77" s="102">
        <f>N77-K77</f>
        <v>-31.342354308484289</v>
      </c>
      <c r="Q77" s="103">
        <f>N77/K77</f>
        <v>0.83458201892744399</v>
      </c>
      <c r="R77" s="276"/>
      <c r="S77" s="1">
        <v>0.39269675925925923</v>
      </c>
      <c r="T77" s="2">
        <v>0.45140046296296299</v>
      </c>
      <c r="U77" s="104">
        <v>5.4833333333332845</v>
      </c>
      <c r="V77" s="105">
        <v>84.533333333333417</v>
      </c>
      <c r="W77" s="106">
        <v>0.45140046296296299</v>
      </c>
      <c r="X77" s="107">
        <v>0.49166666666666659</v>
      </c>
      <c r="Y77" s="261"/>
      <c r="Z77" s="262"/>
      <c r="AA77" s="191">
        <f>M77-J77</f>
        <v>-595.50473186120144</v>
      </c>
      <c r="AB77" s="192">
        <f>M77/J77</f>
        <v>0.83458201892744399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3925</v>
      </c>
      <c r="G78" s="115">
        <f t="shared" si="18"/>
        <v>144675.5</v>
      </c>
      <c r="H78" s="116"/>
      <c r="I78" s="97">
        <v>21</v>
      </c>
      <c r="J78" s="98">
        <v>3600</v>
      </c>
      <c r="K78" s="99">
        <f t="shared" si="19"/>
        <v>171.42857142857142</v>
      </c>
      <c r="L78" s="100">
        <v>21</v>
      </c>
      <c r="M78" s="98">
        <f>F78/V78*60</f>
        <v>3178.8526434195674</v>
      </c>
      <c r="N78" s="99">
        <f>M78/L78</f>
        <v>151.37393540093177</v>
      </c>
      <c r="O78" s="101">
        <f>L78-I78</f>
        <v>0</v>
      </c>
      <c r="P78" s="102">
        <f>N78-K78</f>
        <v>-20.054636027639646</v>
      </c>
      <c r="Q78" s="103">
        <f>N78/K78</f>
        <v>0.88301462317210211</v>
      </c>
      <c r="R78" s="276"/>
      <c r="S78" s="1">
        <v>0.49166666666666659</v>
      </c>
      <c r="T78" s="2">
        <v>0.54311342592592593</v>
      </c>
      <c r="U78" s="104">
        <v>57.983333333333178</v>
      </c>
      <c r="V78" s="105">
        <v>74.083333333333456</v>
      </c>
      <c r="W78" s="106"/>
      <c r="X78" s="107"/>
      <c r="Y78" s="261"/>
      <c r="Z78" s="262"/>
      <c r="AA78" s="191">
        <f>M78-J78</f>
        <v>-421.14735658043264</v>
      </c>
      <c r="AB78" s="192">
        <f>M78/J78</f>
        <v>0.883014623172102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365</v>
      </c>
      <c r="G79" s="115">
        <f t="shared" si="18"/>
        <v>13870</v>
      </c>
      <c r="H79" s="119"/>
      <c r="I79" s="97">
        <v>21</v>
      </c>
      <c r="J79" s="98">
        <v>3600</v>
      </c>
      <c r="K79" s="99">
        <f t="shared" si="19"/>
        <v>171.42857142857142</v>
      </c>
      <c r="L79" s="114">
        <v>21</v>
      </c>
      <c r="M79" s="98">
        <f>F79/V79*60</f>
        <v>3158.653846153838</v>
      </c>
      <c r="N79" s="99">
        <f>M79/L79</f>
        <v>150.41208791208751</v>
      </c>
      <c r="O79" s="120">
        <f>L79-I79</f>
        <v>0</v>
      </c>
      <c r="P79" s="121">
        <f>N79-K79</f>
        <v>-21.016483516483902</v>
      </c>
      <c r="Q79" s="122">
        <f>N79/K79</f>
        <v>0.87740384615384392</v>
      </c>
      <c r="R79" s="276"/>
      <c r="S79" s="1">
        <v>0.54799768518518521</v>
      </c>
      <c r="T79" s="2">
        <v>0.55281250000000004</v>
      </c>
      <c r="U79" s="104">
        <v>7.033333333333367</v>
      </c>
      <c r="V79" s="105">
        <v>6.9333333333333513</v>
      </c>
      <c r="W79" s="106"/>
      <c r="X79" s="107"/>
      <c r="Y79" s="261"/>
      <c r="Z79" s="262"/>
      <c r="AA79" s="191">
        <f>M79-J79</f>
        <v>-441.346153846162</v>
      </c>
      <c r="AB79" s="192">
        <f>M79/J79</f>
        <v>0.87740384615384392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5857</v>
      </c>
      <c r="G80" s="115">
        <f t="shared" si="18"/>
        <v>226255.91</v>
      </c>
      <c r="H80" s="119"/>
      <c r="I80" s="97">
        <v>20</v>
      </c>
      <c r="J80" s="98">
        <v>3600</v>
      </c>
      <c r="K80" s="99">
        <f t="shared" si="19"/>
        <v>180</v>
      </c>
      <c r="L80" s="114">
        <v>20</v>
      </c>
      <c r="M80" s="98">
        <f>F80/V80*60</f>
        <v>3187.4829931972749</v>
      </c>
      <c r="N80" s="99">
        <f>M80/L80</f>
        <v>159.37414965986375</v>
      </c>
      <c r="O80" s="120">
        <f>L80-I80</f>
        <v>0</v>
      </c>
      <c r="P80" s="121">
        <f>N80-K80</f>
        <v>-20.625850340136253</v>
      </c>
      <c r="Q80" s="122">
        <f>N80/K80</f>
        <v>0.8854119425547986</v>
      </c>
      <c r="R80" s="276"/>
      <c r="S80" s="1">
        <v>0.5576388888888888</v>
      </c>
      <c r="T80" s="2">
        <v>0.63420138888888888</v>
      </c>
      <c r="U80" s="104">
        <v>6.9499999999998074</v>
      </c>
      <c r="V80" s="105">
        <v>110.25000000000013</v>
      </c>
      <c r="W80" s="106"/>
      <c r="X80" s="107"/>
      <c r="Y80" s="261"/>
      <c r="Z80" s="262"/>
      <c r="AA80" s="191">
        <f>M80-J80</f>
        <v>-412.51700680272506</v>
      </c>
      <c r="AB80" s="192">
        <f>M80/J80</f>
        <v>0.8854119425547986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7269</v>
      </c>
      <c r="G81" s="115">
        <f t="shared" si="18"/>
        <v>276222</v>
      </c>
      <c r="H81" s="119"/>
      <c r="I81" s="97">
        <v>21</v>
      </c>
      <c r="J81" s="98">
        <v>3600</v>
      </c>
      <c r="K81" s="99">
        <f t="shared" si="19"/>
        <v>171.42857142857142</v>
      </c>
      <c r="L81" s="114">
        <v>21</v>
      </c>
      <c r="M81" s="98">
        <f>F81/V81*60</f>
        <v>3189.323583180992</v>
      </c>
      <c r="N81" s="99">
        <f>M81/L81</f>
        <v>151.87255158004723</v>
      </c>
      <c r="O81" s="120">
        <f>L81-I81</f>
        <v>0</v>
      </c>
      <c r="P81" s="121">
        <f>N81-K81</f>
        <v>-19.556019848524187</v>
      </c>
      <c r="Q81" s="122">
        <f>N81/K81</f>
        <v>0.88592321755027559</v>
      </c>
      <c r="R81" s="276"/>
      <c r="S81" s="1">
        <v>0.63906249999999998</v>
      </c>
      <c r="T81" s="2">
        <v>0.73402777777777761</v>
      </c>
      <c r="U81" s="104">
        <v>6.9999999999999751</v>
      </c>
      <c r="V81" s="105">
        <v>136.7499999999998</v>
      </c>
      <c r="W81" s="106"/>
      <c r="X81" s="107"/>
      <c r="Y81" s="261"/>
      <c r="Z81" s="262"/>
      <c r="AA81" s="191">
        <f>M81-J81</f>
        <v>-410.67641681900795</v>
      </c>
      <c r="AB81" s="192">
        <f>M81/J81</f>
        <v>0.88592321755027559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20">AVERAGE(I73:I88)</f>
        <v>20.222222222222221</v>
      </c>
      <c r="J89" s="138">
        <f t="shared" si="20"/>
        <v>3600</v>
      </c>
      <c r="K89" s="139">
        <f t="shared" ref="K89" si="21">J89/I89</f>
        <v>178.02197802197801</v>
      </c>
      <c r="L89" s="137">
        <f t="shared" ref="L89:M89" si="22">AVERAGE(L73:L88)</f>
        <v>20.222222222222221</v>
      </c>
      <c r="M89" s="138">
        <f t="shared" si="22"/>
        <v>3082.0960686036956</v>
      </c>
      <c r="N89" s="139">
        <f>M89/L89</f>
        <v>152.41134405183109</v>
      </c>
      <c r="O89" s="140">
        <f>L89-I89</f>
        <v>0</v>
      </c>
      <c r="P89" s="141">
        <f>N89-K89</f>
        <v>-25.610633970146921</v>
      </c>
      <c r="Q89" s="142">
        <f>N89/K89</f>
        <v>0.85613779683435987</v>
      </c>
      <c r="R89" s="277"/>
      <c r="S89" s="143">
        <f>S73</f>
        <v>0.16666666666666666</v>
      </c>
      <c r="T89" s="144">
        <f>INDEX(T73:T88,COUNTA(T73:T88))</f>
        <v>0.73402777777777761</v>
      </c>
      <c r="U89" s="145"/>
      <c r="V89" s="156"/>
      <c r="W89" s="135"/>
      <c r="X89" s="139"/>
      <c r="Y89" s="264"/>
      <c r="Z89" s="265"/>
      <c r="AA89" s="157">
        <f>M89-J89</f>
        <v>-517.90393139630442</v>
      </c>
      <c r="AB89" s="142">
        <f>M89/J89</f>
        <v>0.85613779683435987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2141</v>
      </c>
      <c r="G90" s="159">
        <f t="shared" ref="G90:G93" si="23">E90*F90</f>
        <v>73286.429999999993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2556.4179104477603</v>
      </c>
      <c r="N90" s="163">
        <f>M90/L90</f>
        <v>159.77611940298502</v>
      </c>
      <c r="O90" s="165">
        <f>L90-I90</f>
        <v>0</v>
      </c>
      <c r="P90" s="166">
        <f>N90-K90</f>
        <v>-27.723880597014983</v>
      </c>
      <c r="Q90" s="152">
        <f>N90/K90</f>
        <v>0.85213930348258671</v>
      </c>
      <c r="R90" s="275">
        <f>Q106</f>
        <v>0.86006619715675114</v>
      </c>
      <c r="S90" s="167">
        <v>0.25</v>
      </c>
      <c r="T90" s="168">
        <v>0.28489583333333335</v>
      </c>
      <c r="U90" s="169"/>
      <c r="V90" s="170">
        <v>50.250000000000021</v>
      </c>
      <c r="W90" s="173"/>
      <c r="X90" s="151"/>
      <c r="Y90" s="278"/>
      <c r="Z90" s="279"/>
      <c r="AA90" s="109">
        <f>M90-J90</f>
        <v>-443.58208955223972</v>
      </c>
      <c r="AB90" s="152">
        <f>M90/J90</f>
        <v>0.85213930348258671</v>
      </c>
      <c r="AC90" s="266">
        <f>AB106</f>
        <v>0.86006619715675103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1596</v>
      </c>
      <c r="G91" s="95">
        <f t="shared" si="23"/>
        <v>55492.920000000006</v>
      </c>
      <c r="H91" s="96"/>
      <c r="I91" s="97">
        <v>11</v>
      </c>
      <c r="J91" s="98">
        <v>3000</v>
      </c>
      <c r="K91" s="99">
        <f t="shared" si="19"/>
        <v>272.72727272727275</v>
      </c>
      <c r="L91" s="100">
        <v>11</v>
      </c>
      <c r="M91" s="98">
        <f>F91/V91*60</f>
        <v>2550.1997336884187</v>
      </c>
      <c r="N91" s="99">
        <f>M91/L91</f>
        <v>231.83633942621989</v>
      </c>
      <c r="O91" s="101">
        <f>L91-I91</f>
        <v>0</v>
      </c>
      <c r="P91" s="102">
        <f>N91-K91</f>
        <v>-40.890933301052854</v>
      </c>
      <c r="Q91" s="103">
        <f>N91/K91</f>
        <v>0.8500665778961396</v>
      </c>
      <c r="R91" s="276"/>
      <c r="S91" s="1">
        <v>0.28920138888888891</v>
      </c>
      <c r="T91" s="2">
        <v>0.31527777777777777</v>
      </c>
      <c r="U91" s="104">
        <v>6.2000000000000099</v>
      </c>
      <c r="V91" s="105">
        <v>37.549999999999955</v>
      </c>
      <c r="W91" s="106"/>
      <c r="X91" s="107"/>
      <c r="Y91" s="261"/>
      <c r="Z91" s="262"/>
      <c r="AA91" s="111">
        <f>M91-J91</f>
        <v>-449.80026631158125</v>
      </c>
      <c r="AB91" s="103">
        <f>M91/J91</f>
        <v>0.8500665778961396</v>
      </c>
      <c r="AC91" s="267"/>
    </row>
    <row r="92" spans="1:29" ht="15.75" customHeight="1">
      <c r="A92" s="281"/>
      <c r="B92" s="92" t="s">
        <v>173</v>
      </c>
      <c r="C92" s="259" t="s">
        <v>212</v>
      </c>
      <c r="D92" s="260"/>
      <c r="E92" s="93">
        <v>35.83</v>
      </c>
      <c r="F92" s="94">
        <v>5526</v>
      </c>
      <c r="G92" s="95">
        <f t="shared" si="23"/>
        <v>197996.58</v>
      </c>
      <c r="H92" s="113"/>
      <c r="I92" s="97">
        <v>12</v>
      </c>
      <c r="J92" s="98">
        <v>3273</v>
      </c>
      <c r="K92" s="99">
        <f t="shared" si="19"/>
        <v>272.75</v>
      </c>
      <c r="L92" s="114">
        <v>12</v>
      </c>
      <c r="M92" s="98">
        <f>F92/V92*60</f>
        <v>2846.823125357756</v>
      </c>
      <c r="N92" s="99">
        <f>M92/L92</f>
        <v>237.23526044647966</v>
      </c>
      <c r="O92" s="101">
        <f>L92-I92</f>
        <v>0</v>
      </c>
      <c r="P92" s="102">
        <f>N92-K92</f>
        <v>-35.514739553520343</v>
      </c>
      <c r="Q92" s="103">
        <f>N92/K92</f>
        <v>0.8697901391254983</v>
      </c>
      <c r="R92" s="276"/>
      <c r="S92" s="1">
        <v>0.40763888888888888</v>
      </c>
      <c r="T92" s="2">
        <v>0.48851851851851852</v>
      </c>
      <c r="U92" s="104">
        <v>4.9999999999999822</v>
      </c>
      <c r="V92" s="105">
        <v>116.46666666666667</v>
      </c>
      <c r="W92" s="106">
        <v>0.48851851851851852</v>
      </c>
      <c r="X92" s="107">
        <v>0.52986111111111112</v>
      </c>
      <c r="Y92" s="261"/>
      <c r="Z92" s="262"/>
      <c r="AA92" s="111">
        <f>M92-J92</f>
        <v>-426.176874642244</v>
      </c>
      <c r="AB92" s="103">
        <f>M92/J92</f>
        <v>0.8697901391254983</v>
      </c>
      <c r="AC92" s="267"/>
    </row>
    <row r="93" spans="1:29" ht="15.75" customHeight="1">
      <c r="A93" s="281"/>
      <c r="B93" s="92" t="s">
        <v>173</v>
      </c>
      <c r="C93" s="259" t="s">
        <v>213</v>
      </c>
      <c r="D93" s="260"/>
      <c r="E93" s="93">
        <v>36.409999999999997</v>
      </c>
      <c r="F93" s="94">
        <v>4547</v>
      </c>
      <c r="G93" s="115">
        <f t="shared" si="23"/>
        <v>165556.26999999999</v>
      </c>
      <c r="H93" s="116"/>
      <c r="I93" s="97">
        <v>11</v>
      </c>
      <c r="J93" s="98">
        <v>3273</v>
      </c>
      <c r="K93" s="99">
        <f t="shared" si="19"/>
        <v>297.54545454545456</v>
      </c>
      <c r="L93" s="100">
        <v>11</v>
      </c>
      <c r="M93" s="98">
        <f>F93/V93*60</f>
        <v>2836.9497400346636</v>
      </c>
      <c r="N93" s="99">
        <f>M93/L93</f>
        <v>257.90452182133305</v>
      </c>
      <c r="O93" s="101">
        <f>L93-I93</f>
        <v>0</v>
      </c>
      <c r="P93" s="102">
        <f>N93-K93</f>
        <v>-39.640932724121512</v>
      </c>
      <c r="Q93" s="103">
        <f>N93/K93</f>
        <v>0.86677352277258279</v>
      </c>
      <c r="R93" s="276"/>
      <c r="S93" s="1">
        <v>0.52986111111111112</v>
      </c>
      <c r="T93" s="2">
        <v>0.59664351851851849</v>
      </c>
      <c r="U93" s="104">
        <v>59.533333333333339</v>
      </c>
      <c r="V93" s="105">
        <v>96.166666666666615</v>
      </c>
      <c r="W93" s="106"/>
      <c r="X93" s="107"/>
      <c r="Y93" s="261"/>
      <c r="Z93" s="262"/>
      <c r="AA93" s="111">
        <f>M93-J93</f>
        <v>-436.05025996533641</v>
      </c>
      <c r="AB93" s="103">
        <f>M93/J93</f>
        <v>0.86677352277258279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24">AVERAGE(I90:I105)</f>
        <v>12.5</v>
      </c>
      <c r="J106" s="138">
        <f t="shared" si="24"/>
        <v>3136.5</v>
      </c>
      <c r="K106" s="139">
        <f t="shared" ref="K106" si="25">J106/I106</f>
        <v>250.92</v>
      </c>
      <c r="L106" s="137">
        <f t="shared" ref="L106:M106" si="26">AVERAGE(L90:L105)</f>
        <v>12.5</v>
      </c>
      <c r="M106" s="138">
        <f t="shared" si="26"/>
        <v>2697.5976273821498</v>
      </c>
      <c r="N106" s="139">
        <f>M106/L106</f>
        <v>215.80781019057198</v>
      </c>
      <c r="O106" s="140">
        <f>L106-I106</f>
        <v>0</v>
      </c>
      <c r="P106" s="141">
        <f>N106-K106</f>
        <v>-35.112189809428003</v>
      </c>
      <c r="Q106" s="142">
        <f>N106/K106</f>
        <v>0.86006619715675114</v>
      </c>
      <c r="R106" s="277"/>
      <c r="S106" s="143">
        <f>S90</f>
        <v>0.25</v>
      </c>
      <c r="T106" s="144">
        <f>INDEX(T90:T105,COUNTA(T90:T105))</f>
        <v>0.59664351851851849</v>
      </c>
      <c r="U106" s="145"/>
      <c r="V106" s="156"/>
      <c r="W106" s="135"/>
      <c r="X106" s="139"/>
      <c r="Y106" s="264"/>
      <c r="Z106" s="265"/>
      <c r="AA106" s="157">
        <f>M106-J106</f>
        <v>-438.90237261785023</v>
      </c>
      <c r="AB106" s="142">
        <f>M106/J106</f>
        <v>0.86006619715675103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799</v>
      </c>
      <c r="G107" s="159">
        <f t="shared" ref="G107:G111" si="27">E107*F107</f>
        <v>21277.37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2180.7429871114509</v>
      </c>
      <c r="N107" s="163">
        <f>M107/L107</f>
        <v>363.45716451857515</v>
      </c>
      <c r="O107" s="165">
        <f>L107-I107</f>
        <v>0</v>
      </c>
      <c r="P107" s="166">
        <f>N107-K107</f>
        <v>-69.876168814758159</v>
      </c>
      <c r="Q107" s="152">
        <f>N107/K107</f>
        <v>0.83874730273517351</v>
      </c>
      <c r="R107" s="275">
        <f>Q123</f>
        <v>0.85014196630631511</v>
      </c>
      <c r="S107" s="193">
        <v>0.32016203703703705</v>
      </c>
      <c r="T107" s="194">
        <v>0.33542824074074074</v>
      </c>
      <c r="U107" s="169"/>
      <c r="V107" s="170">
        <v>21.983333333333306</v>
      </c>
      <c r="W107" s="168"/>
      <c r="X107" s="171"/>
      <c r="Y107" s="278"/>
      <c r="Z107" s="279"/>
      <c r="AA107" s="109">
        <f>M107-J107</f>
        <v>-419.25701288854907</v>
      </c>
      <c r="AB107" s="152">
        <f>M107/J107</f>
        <v>0.83874730273517339</v>
      </c>
      <c r="AC107" s="266">
        <f>AB123</f>
        <v>0.850141966306315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2466</v>
      </c>
      <c r="G108" s="95">
        <f t="shared" si="27"/>
        <v>75459.600000000006</v>
      </c>
      <c r="H108" s="96"/>
      <c r="I108" s="97">
        <v>6</v>
      </c>
      <c r="J108" s="98">
        <v>2600</v>
      </c>
      <c r="K108" s="99">
        <f t="shared" si="19"/>
        <v>433.33333333333331</v>
      </c>
      <c r="L108" s="100">
        <v>6</v>
      </c>
      <c r="M108" s="98">
        <f>F108/V108*60</f>
        <v>2235.6081591538596</v>
      </c>
      <c r="N108" s="99">
        <f>M108/L108</f>
        <v>372.60135985897659</v>
      </c>
      <c r="O108" s="101">
        <f>L108-I108</f>
        <v>0</v>
      </c>
      <c r="P108" s="102">
        <f>N108-K108</f>
        <v>-60.731973474356721</v>
      </c>
      <c r="Q108" s="103">
        <f>N108/K108</f>
        <v>0.85984929198225368</v>
      </c>
      <c r="R108" s="276"/>
      <c r="S108" s="1">
        <v>0.33819444444444435</v>
      </c>
      <c r="T108" s="2">
        <v>0.38415509259259262</v>
      </c>
      <c r="U108" s="104">
        <v>3.9833333333332099</v>
      </c>
      <c r="V108" s="105">
        <v>66.183333333333508</v>
      </c>
      <c r="W108" s="106"/>
      <c r="X108" s="113"/>
      <c r="Y108" s="261"/>
      <c r="Z108" s="262"/>
      <c r="AA108" s="111">
        <f>M108-J108</f>
        <v>-364.39184084614044</v>
      </c>
      <c r="AB108" s="103">
        <f>M108/J108</f>
        <v>0.85984929198225368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1937</v>
      </c>
      <c r="G109" s="95">
        <f t="shared" si="27"/>
        <v>47902.01</v>
      </c>
      <c r="H109" s="96"/>
      <c r="I109" s="97">
        <v>6</v>
      </c>
      <c r="J109" s="98">
        <v>2600</v>
      </c>
      <c r="K109" s="99">
        <f t="shared" si="19"/>
        <v>433.33333333333331</v>
      </c>
      <c r="L109" s="100">
        <v>6</v>
      </c>
      <c r="M109" s="98">
        <f>F109/V109*60</f>
        <v>2214.4172753254961</v>
      </c>
      <c r="N109" s="99">
        <f>M109/L109</f>
        <v>369.06954588758271</v>
      </c>
      <c r="O109" s="101">
        <f>L109-I109</f>
        <v>0</v>
      </c>
      <c r="P109" s="102">
        <f>N109-K109</f>
        <v>-64.263787445750609</v>
      </c>
      <c r="Q109" s="103">
        <f>N109/K109</f>
        <v>0.85169895204826784</v>
      </c>
      <c r="R109" s="276"/>
      <c r="S109" s="1">
        <v>0.3874999999999999</v>
      </c>
      <c r="T109" s="2">
        <v>0.42394675925925923</v>
      </c>
      <c r="U109" s="104">
        <v>4.816666666666487</v>
      </c>
      <c r="V109" s="105">
        <v>52.483333333333434</v>
      </c>
      <c r="W109" s="106"/>
      <c r="X109" s="107"/>
      <c r="Y109" s="261"/>
      <c r="Z109" s="262"/>
      <c r="AA109" s="111">
        <f>M109-J109</f>
        <v>-385.58272467450388</v>
      </c>
      <c r="AB109" s="103">
        <f>M109/J109</f>
        <v>0.85169895204826773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1453</v>
      </c>
      <c r="G110" s="95">
        <f t="shared" si="27"/>
        <v>36237.82</v>
      </c>
      <c r="H110" s="96"/>
      <c r="I110" s="97">
        <v>6</v>
      </c>
      <c r="J110" s="98">
        <v>2600</v>
      </c>
      <c r="K110" s="99">
        <f t="shared" si="19"/>
        <v>433.33333333333331</v>
      </c>
      <c r="L110" s="100">
        <v>6</v>
      </c>
      <c r="M110" s="98">
        <f>F110/V110*60</f>
        <v>2208.0202617137948</v>
      </c>
      <c r="N110" s="99">
        <f>M110/L110</f>
        <v>368.00337695229911</v>
      </c>
      <c r="O110" s="101">
        <f>L110-I110</f>
        <v>0</v>
      </c>
      <c r="P110" s="102">
        <f>N110-K110</f>
        <v>-65.329956381034208</v>
      </c>
      <c r="Q110" s="103">
        <f>N110/K110</f>
        <v>0.8492385621976134</v>
      </c>
      <c r="R110" s="276"/>
      <c r="S110" s="1">
        <v>0.42777777777777765</v>
      </c>
      <c r="T110" s="2">
        <v>0.45519675925925923</v>
      </c>
      <c r="U110" s="104">
        <v>5.5166666666665165</v>
      </c>
      <c r="V110" s="105">
        <v>39.483333333333483</v>
      </c>
      <c r="W110" s="106"/>
      <c r="X110" s="113"/>
      <c r="Y110" s="261"/>
      <c r="Z110" s="262"/>
      <c r="AA110" s="111">
        <f>M110-J110</f>
        <v>-391.97973828620525</v>
      </c>
      <c r="AB110" s="103">
        <f>M110/J110</f>
        <v>0.8492385621976134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2194</v>
      </c>
      <c r="G111" s="95">
        <f t="shared" si="27"/>
        <v>54257.62</v>
      </c>
      <c r="H111" s="113"/>
      <c r="I111" s="97">
        <v>6</v>
      </c>
      <c r="J111" s="98">
        <v>2600</v>
      </c>
      <c r="K111" s="99">
        <f t="shared" si="19"/>
        <v>433.33333333333331</v>
      </c>
      <c r="L111" s="114">
        <v>6</v>
      </c>
      <c r="M111" s="98">
        <f>F111/V111*60</f>
        <v>2213.0568786774948</v>
      </c>
      <c r="N111" s="99">
        <f>M111/L111</f>
        <v>368.84281311291579</v>
      </c>
      <c r="O111" s="101">
        <f>L111-I111</f>
        <v>0</v>
      </c>
      <c r="P111" s="102">
        <f>N111-K111</f>
        <v>-64.490520220417523</v>
      </c>
      <c r="Q111" s="103">
        <f>N111/K111</f>
        <v>0.85117572256826723</v>
      </c>
      <c r="R111" s="276"/>
      <c r="S111" s="1">
        <v>0.45902777777777765</v>
      </c>
      <c r="T111" s="2">
        <v>0.50033564814814813</v>
      </c>
      <c r="U111" s="104">
        <v>5.5166666666665165</v>
      </c>
      <c r="V111" s="105">
        <v>59.483333333333491</v>
      </c>
      <c r="W111" s="106"/>
      <c r="X111" s="113"/>
      <c r="Y111" s="261"/>
      <c r="Z111" s="262"/>
      <c r="AA111" s="111">
        <f>M111-J111</f>
        <v>-386.94312132250525</v>
      </c>
      <c r="AB111" s="103">
        <f>M111/J111</f>
        <v>0.85117572256826723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28">AVERAGE(I107:I122)</f>
        <v>6</v>
      </c>
      <c r="J123" s="138">
        <f t="shared" si="28"/>
        <v>2600</v>
      </c>
      <c r="K123" s="139">
        <f t="shared" ref="K123" si="29">J123/I123</f>
        <v>433.33333333333331</v>
      </c>
      <c r="L123" s="137">
        <f t="shared" ref="L123:M123" si="30">AVERAGE(L107:L122)</f>
        <v>6</v>
      </c>
      <c r="M123" s="138">
        <f t="shared" si="30"/>
        <v>2210.369112396419</v>
      </c>
      <c r="N123" s="139">
        <f>M123/L123</f>
        <v>368.39485206606986</v>
      </c>
      <c r="O123" s="140">
        <f>L123-I123</f>
        <v>0</v>
      </c>
      <c r="P123" s="141">
        <f>N123-K123</f>
        <v>-64.938481267263455</v>
      </c>
      <c r="Q123" s="142">
        <f>N123/K123</f>
        <v>0.85014196630631511</v>
      </c>
      <c r="R123" s="277"/>
      <c r="S123" s="143">
        <f>S107</f>
        <v>0.32016203703703705</v>
      </c>
      <c r="T123" s="144">
        <f>INDEX(T107:T122,COUNTA(T107:T122))</f>
        <v>0.50033564814814813</v>
      </c>
      <c r="U123" s="145"/>
      <c r="V123" s="156"/>
      <c r="W123" s="135"/>
      <c r="X123" s="139"/>
      <c r="Y123" s="264"/>
      <c r="Z123" s="265"/>
      <c r="AA123" s="157">
        <f>M123-J123</f>
        <v>-389.63088760358096</v>
      </c>
      <c r="AB123" s="142">
        <f>M123/J123</f>
        <v>0.850141966306315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224</v>
      </c>
      <c r="D124" s="274"/>
      <c r="E124" s="158">
        <v>56.79</v>
      </c>
      <c r="F124" s="169">
        <v>2490</v>
      </c>
      <c r="G124" s="159">
        <f t="shared" ref="G124:G125" si="31">E124*F124</f>
        <v>141407.1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1719.5472856320725</v>
      </c>
      <c r="N124" s="163">
        <f>M124/L124</f>
        <v>74.762925462264022</v>
      </c>
      <c r="O124" s="165">
        <f>L124-I124</f>
        <v>0</v>
      </c>
      <c r="P124" s="166">
        <f>N124-K124</f>
        <v>-12.193596276866415</v>
      </c>
      <c r="Q124" s="152">
        <f>N124/K124</f>
        <v>0.85977364281603619</v>
      </c>
      <c r="R124" s="275">
        <f>Q140</f>
        <v>0.85796762948882654</v>
      </c>
      <c r="S124" s="167">
        <v>0.70841435185185186</v>
      </c>
      <c r="T124" s="168">
        <v>0.76875000000000004</v>
      </c>
      <c r="U124" s="169"/>
      <c r="V124" s="170">
        <v>86.883333333333383</v>
      </c>
      <c r="W124" s="87"/>
      <c r="X124" s="88"/>
      <c r="Y124" s="278"/>
      <c r="Z124" s="279"/>
      <c r="AA124" s="109">
        <f>M124-J124</f>
        <v>-280.45271436792746</v>
      </c>
      <c r="AB124" s="152">
        <f>M124/J124</f>
        <v>0.8597736428160363</v>
      </c>
      <c r="AC124" s="347">
        <f>AB140</f>
        <v>0.85796762948882654</v>
      </c>
    </row>
    <row r="125" spans="1:29" ht="15.75" customHeight="1">
      <c r="A125" s="281"/>
      <c r="B125" s="153" t="s">
        <v>176</v>
      </c>
      <c r="C125" s="259" t="s">
        <v>220</v>
      </c>
      <c r="D125" s="260"/>
      <c r="E125" s="93">
        <v>56.87</v>
      </c>
      <c r="F125" s="104">
        <v>2119</v>
      </c>
      <c r="G125" s="95">
        <f t="shared" si="31"/>
        <v>120507.53</v>
      </c>
      <c r="H125" s="96"/>
      <c r="I125" s="97">
        <v>23</v>
      </c>
      <c r="J125" s="98">
        <v>2000</v>
      </c>
      <c r="K125" s="99">
        <f t="shared" ref="K125" si="32">J125/I125</f>
        <v>86.956521739130437</v>
      </c>
      <c r="L125" s="100">
        <v>23</v>
      </c>
      <c r="M125" s="98">
        <f>F125/V125*60</f>
        <v>1712.3232323232337</v>
      </c>
      <c r="N125" s="99">
        <f>M125/L125</f>
        <v>74.448836187966677</v>
      </c>
      <c r="O125" s="101">
        <f>L125-I125</f>
        <v>0</v>
      </c>
      <c r="P125" s="102">
        <f>N125-K125</f>
        <v>-12.50768555116376</v>
      </c>
      <c r="Q125" s="103">
        <f>N125/K125</f>
        <v>0.85616161616161679</v>
      </c>
      <c r="R125" s="276"/>
      <c r="S125" s="1">
        <v>0.77152777777777781</v>
      </c>
      <c r="T125" s="2">
        <v>0.82309027777777777</v>
      </c>
      <c r="U125" s="104">
        <v>3.9999999999999858</v>
      </c>
      <c r="V125" s="105">
        <v>74.249999999999943</v>
      </c>
      <c r="W125" s="106"/>
      <c r="X125" s="107"/>
      <c r="Y125" s="261"/>
      <c r="Z125" s="262"/>
      <c r="AA125" s="111">
        <f>M125-J125</f>
        <v>-287.6767676767663</v>
      </c>
      <c r="AB125" s="103">
        <f>M125/J125</f>
        <v>0.8561616161616169</v>
      </c>
      <c r="AC125" s="293"/>
    </row>
    <row r="126" spans="1:29" ht="15.75" customHeight="1">
      <c r="A126" s="281"/>
      <c r="B126" s="153"/>
      <c r="C126" s="259"/>
      <c r="D126" s="260"/>
      <c r="E126" s="93"/>
      <c r="F126" s="10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6"/>
      <c r="S126" s="1"/>
      <c r="T126" s="2"/>
      <c r="U126" s="104"/>
      <c r="V126" s="105"/>
      <c r="W126" s="106"/>
      <c r="X126" s="107"/>
      <c r="Y126" s="261"/>
      <c r="Z126" s="262"/>
      <c r="AA126" s="111"/>
      <c r="AB126" s="103"/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23</v>
      </c>
      <c r="J140" s="138">
        <f t="shared" si="33"/>
        <v>2000</v>
      </c>
      <c r="K140" s="139">
        <f t="shared" ref="K140" si="34">J140/I140</f>
        <v>86.956521739130437</v>
      </c>
      <c r="L140" s="137">
        <f t="shared" ref="L140:M140" si="35">AVERAGE(L124:L139)</f>
        <v>23</v>
      </c>
      <c r="M140" s="138">
        <f t="shared" si="35"/>
        <v>1715.9352589776531</v>
      </c>
      <c r="N140" s="139">
        <f>M140/L140</f>
        <v>74.605880825115349</v>
      </c>
      <c r="O140" s="140">
        <f>L140-I140</f>
        <v>0</v>
      </c>
      <c r="P140" s="141">
        <f>N140-K140</f>
        <v>-12.350640914015088</v>
      </c>
      <c r="Q140" s="142">
        <f>N140/K140</f>
        <v>0.85796762948882654</v>
      </c>
      <c r="R140" s="277"/>
      <c r="S140" s="143">
        <f>S124</f>
        <v>0.70841435185185186</v>
      </c>
      <c r="T140" s="144">
        <f>INDEX(T124:T139,COUNTA(T124:T139))</f>
        <v>0.82309027777777777</v>
      </c>
      <c r="U140" s="145"/>
      <c r="V140" s="156"/>
      <c r="W140" s="188"/>
      <c r="X140" s="189"/>
      <c r="Y140" s="264"/>
      <c r="Z140" s="265"/>
      <c r="AA140" s="157">
        <f>M140-J140</f>
        <v>-284.06474102234688</v>
      </c>
      <c r="AB140" s="142">
        <f>M140/J140</f>
        <v>0.85796762948882654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2021</v>
      </c>
      <c r="G141" s="159">
        <f t="shared" ref="G141:G143" si="36">E141*F141</f>
        <v>89530.299999999988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1711.9058823529426</v>
      </c>
      <c r="N141" s="163">
        <f>M141/L141</f>
        <v>100.70034602076133</v>
      </c>
      <c r="O141" s="165">
        <f>L141-I141</f>
        <v>0</v>
      </c>
      <c r="P141" s="166">
        <f>N141-K141</f>
        <v>-16.946712802768076</v>
      </c>
      <c r="Q141" s="152">
        <f>N141/K141</f>
        <v>0.85595294117647136</v>
      </c>
      <c r="R141" s="275">
        <f>Q157</f>
        <v>0.85551310648052958</v>
      </c>
      <c r="S141" s="167">
        <v>0.70844907407407409</v>
      </c>
      <c r="T141" s="168">
        <v>0.75763888888888886</v>
      </c>
      <c r="U141" s="169"/>
      <c r="V141" s="170">
        <v>70.833333333333272</v>
      </c>
      <c r="W141" s="168"/>
      <c r="X141" s="171"/>
      <c r="Y141" s="278"/>
      <c r="Z141" s="279"/>
      <c r="AA141" s="109">
        <f>M141-J141</f>
        <v>-288.09411764705737</v>
      </c>
      <c r="AB141" s="152">
        <f>M141/J141</f>
        <v>0.85595294117647136</v>
      </c>
      <c r="AC141" s="266">
        <f>AB157</f>
        <v>0.85551310648052947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976</v>
      </c>
      <c r="G142" s="95">
        <f t="shared" si="36"/>
        <v>49453.919999999998</v>
      </c>
      <c r="H142" s="96"/>
      <c r="I142" s="97">
        <v>22</v>
      </c>
      <c r="J142" s="98">
        <v>2000</v>
      </c>
      <c r="K142" s="99">
        <f t="shared" ref="K142:K143" si="37">J142/I142</f>
        <v>90.909090909090907</v>
      </c>
      <c r="L142" s="100">
        <v>22</v>
      </c>
      <c r="M142" s="98">
        <f>F142/V142*60</f>
        <v>1701.5012106537583</v>
      </c>
      <c r="N142" s="99">
        <f>M142/L142</f>
        <v>77.340964120625372</v>
      </c>
      <c r="O142" s="101">
        <f>L142-I142</f>
        <v>0</v>
      </c>
      <c r="P142" s="102">
        <f>N142-K142</f>
        <v>-13.568126788465534</v>
      </c>
      <c r="Q142" s="103">
        <f>N142/K142</f>
        <v>0.85075060532687907</v>
      </c>
      <c r="R142" s="276"/>
      <c r="S142" s="1">
        <v>0.76180555555555562</v>
      </c>
      <c r="T142" s="2">
        <v>0.78570601851851851</v>
      </c>
      <c r="U142" s="104">
        <v>6.0000000000001386</v>
      </c>
      <c r="V142" s="105">
        <v>34.416666666666558</v>
      </c>
      <c r="W142" s="106"/>
      <c r="X142" s="107"/>
      <c r="Y142" s="261"/>
      <c r="Z142" s="262"/>
      <c r="AA142" s="111">
        <f>M142-J142</f>
        <v>-298.49878934624167</v>
      </c>
      <c r="AB142" s="103">
        <f>M142/J142</f>
        <v>0.85075060532687918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2676</v>
      </c>
      <c r="G143" s="95">
        <f t="shared" si="36"/>
        <v>127377.60000000001</v>
      </c>
      <c r="H143" s="96"/>
      <c r="I143" s="97">
        <v>23</v>
      </c>
      <c r="J143" s="98">
        <v>2000</v>
      </c>
      <c r="K143" s="99">
        <f t="shared" si="37"/>
        <v>86.956521739130437</v>
      </c>
      <c r="L143" s="100">
        <v>23</v>
      </c>
      <c r="M143" s="98">
        <f>F143/V143*60</f>
        <v>1719.6715458764759</v>
      </c>
      <c r="N143" s="99">
        <f>M143/L143</f>
        <v>74.768328081585906</v>
      </c>
      <c r="O143" s="101">
        <f>L143-I143</f>
        <v>0</v>
      </c>
      <c r="P143" s="102">
        <f>N143-K143</f>
        <v>-12.188193657544531</v>
      </c>
      <c r="Q143" s="103">
        <f>N143/K143</f>
        <v>0.85983577293823787</v>
      </c>
      <c r="R143" s="276"/>
      <c r="S143" s="1">
        <v>0.78958333333333341</v>
      </c>
      <c r="T143" s="2">
        <v>0.85442129629629626</v>
      </c>
      <c r="U143" s="104">
        <v>5.58333333333346</v>
      </c>
      <c r="V143" s="105">
        <v>93.366666666666504</v>
      </c>
      <c r="W143" s="106"/>
      <c r="X143" s="107"/>
      <c r="Y143" s="261"/>
      <c r="Z143" s="262"/>
      <c r="AA143" s="111">
        <f>M143-J143</f>
        <v>-280.32845412352412</v>
      </c>
      <c r="AB143" s="103">
        <f>M143/J143</f>
        <v>0.85983577293823799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8">AVERAGE(I141:I156)</f>
        <v>20.666666666666668</v>
      </c>
      <c r="J157" s="138">
        <f t="shared" si="38"/>
        <v>2000</v>
      </c>
      <c r="K157" s="139">
        <f t="shared" ref="K157" si="39">J157/I157</f>
        <v>96.774193548387089</v>
      </c>
      <c r="L157" s="137">
        <f t="shared" ref="L157:M157" si="40">AVERAGE(L141:L156)</f>
        <v>20.666666666666668</v>
      </c>
      <c r="M157" s="138">
        <f t="shared" si="40"/>
        <v>1711.0262129610589</v>
      </c>
      <c r="N157" s="139">
        <f>M157/L157</f>
        <v>82.791590949728658</v>
      </c>
      <c r="O157" s="140">
        <f>L157-I157</f>
        <v>0</v>
      </c>
      <c r="P157" s="141">
        <f>N157-K157</f>
        <v>-13.982602598658431</v>
      </c>
      <c r="Q157" s="142">
        <f>N157/K157</f>
        <v>0.85551310648052958</v>
      </c>
      <c r="R157" s="277"/>
      <c r="S157" s="143">
        <f>S141</f>
        <v>0.70844907407407409</v>
      </c>
      <c r="T157" s="144">
        <f>INDEX(T141:T156,COUNTA(T141:T156))</f>
        <v>0.85442129629629626</v>
      </c>
      <c r="U157" s="145"/>
      <c r="V157" s="156"/>
      <c r="W157" s="135"/>
      <c r="X157" s="139"/>
      <c r="Y157" s="264"/>
      <c r="Z157" s="265"/>
      <c r="AA157" s="157">
        <f>M157-J157</f>
        <v>-288.97378703894105</v>
      </c>
      <c r="AB157" s="142">
        <f>M157/J157</f>
        <v>0.85551310648052947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A90:A106"/>
    <mergeCell ref="C90:D90"/>
    <mergeCell ref="R90:R106"/>
    <mergeCell ref="Y90:Z90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A56:A72"/>
    <mergeCell ref="C56:D56"/>
    <mergeCell ref="R56:R72"/>
    <mergeCell ref="Y56:Z56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O1:R2"/>
    <mergeCell ref="S1:X2"/>
    <mergeCell ref="Y1:Z2"/>
    <mergeCell ref="AA1:AC2"/>
  </mergeCells>
  <phoneticPr fontId="4" type="noConversion"/>
  <conditionalFormatting sqref="O5:O157">
    <cfRule type="cellIs" dxfId="11" priority="3" operator="greaterThan">
      <formula>0</formula>
    </cfRule>
  </conditionalFormatting>
  <conditionalFormatting sqref="AA5:AA157 P5:P157">
    <cfRule type="cellIs" dxfId="10" priority="6" operator="lessThan">
      <formula>0</formula>
    </cfRule>
  </conditionalFormatting>
  <conditionalFormatting sqref="AB5:AB157 Q5:Q157">
    <cfRule type="cellIs" dxfId="9" priority="4" operator="greaterThan">
      <formula>1</formula>
    </cfRule>
    <cfRule type="cellIs" dxfId="8" priority="5" operator="lessThan">
      <formula>0.8</formula>
    </cfRule>
  </conditionalFormatting>
  <conditionalFormatting sqref="AC124 R5:R157">
    <cfRule type="cellIs" dxfId="7" priority="7" operator="lessThan">
      <formula>0.8</formula>
    </cfRule>
  </conditionalFormatting>
  <conditionalFormatting sqref="AC5:AC22 AC56:AC91">
    <cfRule type="cellIs" dxfId="6" priority="9" operator="lessThan">
      <formula>0.8</formula>
    </cfRule>
  </conditionalFormatting>
  <conditionalFormatting sqref="AC39">
    <cfRule type="cellIs" dxfId="5" priority="12" operator="lessThan">
      <formula>0.8</formula>
    </cfRule>
  </conditionalFormatting>
  <conditionalFormatting sqref="AC54">
    <cfRule type="cellIs" dxfId="4" priority="11" operator="lessThan">
      <formula>0.8</formula>
    </cfRule>
  </conditionalFormatting>
  <conditionalFormatting sqref="AC97:AC105">
    <cfRule type="cellIs" dxfId="3" priority="10" operator="lessThan">
      <formula>0.8</formula>
    </cfRule>
  </conditionalFormatting>
  <conditionalFormatting sqref="AC107:AC112">
    <cfRule type="cellIs" dxfId="2" priority="8" operator="lessThan">
      <formula>0.8</formula>
    </cfRule>
  </conditionalFormatting>
  <conditionalFormatting sqref="AC139">
    <cfRule type="cellIs" dxfId="1" priority="2" operator="lessThan">
      <formula>0.8</formula>
    </cfRule>
  </conditionalFormatting>
  <conditionalFormatting sqref="AC141:AC157">
    <cfRule type="cellIs" dxfId="0" priority="1" operator="lessThan">
      <formula>0.8</formula>
    </cfRule>
  </conditionalFormatting>
  <dataValidations count="1">
    <dataValidation type="list" allowBlank="1" showInputMessage="1" showErrorMessage="1" sqref="Y5:Z157" xr:uid="{35101FE7-2EF9-4F3F-BA1B-90D0477AEA1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09DB-7A39-4040-82F4-2C467B90DD02}">
  <sheetPr>
    <tabColor theme="8" tint="0.59999389629810485"/>
  </sheetPr>
  <dimension ref="B1:AR36"/>
  <sheetViews>
    <sheetView zoomScale="70" zoomScaleNormal="70" workbookViewId="0">
      <selection activeCell="W42" sqref="W4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282</v>
      </c>
      <c r="D3" s="248"/>
      <c r="E3" s="7" t="s">
        <v>2</v>
      </c>
      <c r="F3" s="249">
        <f>'0830(18度C)'!D1+'0830(4度C)'!D1</f>
        <v>202704</v>
      </c>
      <c r="G3" s="250"/>
      <c r="H3" s="7" t="s">
        <v>3</v>
      </c>
      <c r="I3" s="251">
        <f>'0830(18度C)'!F1+'0830(4度C)'!F1</f>
        <v>6161593.7999999989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475.60069126467164</v>
      </c>
      <c r="F6" s="226" t="e">
        <f>AVERAGE(#REF!,D13:K13)</f>
        <v>#REF!</v>
      </c>
      <c r="G6" s="227">
        <f>AVERAGE(D13:K13)</f>
        <v>175.56964223371321</v>
      </c>
      <c r="H6" s="228"/>
      <c r="I6" s="227">
        <f>AVERAGE(L13:O13)</f>
        <v>91.865357643758756</v>
      </c>
      <c r="J6" s="228"/>
      <c r="K6" s="227">
        <f>AVERAGE(D27:O27)</f>
        <v>643.39627874032908</v>
      </c>
      <c r="L6" s="228"/>
      <c r="M6" s="227">
        <f>AVERAGE(P27:X27)</f>
        <v>757.78717428616017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406.13913710699302</v>
      </c>
      <c r="F7" s="230" t="e">
        <f>AVERAGE(#REF!,D14:K14)</f>
        <v>#REF!</v>
      </c>
      <c r="G7" s="217">
        <f>AVERAGE(D14:K14)</f>
        <v>150.36454064557029</v>
      </c>
      <c r="H7" s="218"/>
      <c r="I7" s="217">
        <f>AVERAGE(L14:O14)</f>
        <v>78.680783286386259</v>
      </c>
      <c r="J7" s="218"/>
      <c r="K7" s="217">
        <f>AVERAGE(D28:O28)</f>
        <v>548.27943013025993</v>
      </c>
      <c r="L7" s="218"/>
      <c r="M7" s="217">
        <f>AVERAGE(P28:X28)</f>
        <v>647.86527572504338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0.85627246720740535</v>
      </c>
      <c r="F8" s="222" t="e">
        <f>AVERAGE(D15:K15,#REF!)</f>
        <v>#REF!</v>
      </c>
      <c r="G8" s="223">
        <f>AVERAGE(D15:K15)</f>
        <v>0.85896548617067869</v>
      </c>
      <c r="H8" s="224"/>
      <c r="I8" s="223">
        <f>AVERAGE(L15:O15)</f>
        <v>0.85654868219020963</v>
      </c>
      <c r="J8" s="224"/>
      <c r="K8" s="223">
        <f>AVERAGE(D29:O29)</f>
        <v>0.85290976665203921</v>
      </c>
      <c r="L8" s="224"/>
      <c r="M8" s="223">
        <f>AVERAGE(P29:X29)</f>
        <v>0.8569616907372456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79.47019867549669</v>
      </c>
      <c r="F13" s="24">
        <v>82.10526315789474</v>
      </c>
      <c r="G13" s="24">
        <v>83.333333333333329</v>
      </c>
      <c r="H13" s="24">
        <v>178.88198757763976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86.956521739130437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100.79054023609503</v>
      </c>
      <c r="E14" s="28">
        <v>68.050855439179372</v>
      </c>
      <c r="F14" s="28">
        <v>70.583544581095566</v>
      </c>
      <c r="G14" s="28">
        <v>71.57613982016467</v>
      </c>
      <c r="H14" s="28">
        <v>152.65219195714474</v>
      </c>
      <c r="I14" s="28">
        <v>220.57700138666635</v>
      </c>
      <c r="J14" s="28" t="s">
        <v>37</v>
      </c>
      <c r="K14" s="55">
        <v>368.32151109864617</v>
      </c>
      <c r="L14" s="27" t="s">
        <v>37</v>
      </c>
      <c r="M14" s="67" t="s">
        <v>37</v>
      </c>
      <c r="N14" s="28">
        <v>74.595294110088346</v>
      </c>
      <c r="O14" s="29">
        <v>82.766272462684185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0.87528627047135155</v>
      </c>
      <c r="E15" s="32">
        <f t="shared" si="0"/>
        <v>0.85630659760967376</v>
      </c>
      <c r="F15" s="32">
        <f t="shared" si="0"/>
        <v>0.85967137630821522</v>
      </c>
      <c r="G15" s="32">
        <f t="shared" si="0"/>
        <v>0.85891367784197614</v>
      </c>
      <c r="H15" s="32">
        <f t="shared" si="0"/>
        <v>0.85336815642709374</v>
      </c>
      <c r="I15" s="32">
        <f t="shared" si="0"/>
        <v>0.85923960661648735</v>
      </c>
      <c r="J15" s="32" t="s">
        <v>37</v>
      </c>
      <c r="K15" s="56">
        <f t="shared" ref="K15" si="1">K14/K13</f>
        <v>0.84997271791995277</v>
      </c>
      <c r="L15" s="31" t="s">
        <v>37</v>
      </c>
      <c r="M15" s="68" t="s">
        <v>37</v>
      </c>
      <c r="N15" s="32">
        <f t="shared" ref="N15:O15" si="2">N14/N13</f>
        <v>0.85784588226601599</v>
      </c>
      <c r="O15" s="33">
        <f t="shared" si="2"/>
        <v>0.85525148211440327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0.29166666666666669</v>
      </c>
      <c r="E16" s="2">
        <v>0.25033564814814813</v>
      </c>
      <c r="F16" s="2">
        <v>0.33333333333333331</v>
      </c>
      <c r="G16" s="2">
        <v>0.33333333333333331</v>
      </c>
      <c r="H16" s="2">
        <v>0.16689814814814816</v>
      </c>
      <c r="I16" s="2">
        <v>0.25</v>
      </c>
      <c r="J16" s="2" t="s">
        <v>37</v>
      </c>
      <c r="K16" s="3">
        <v>0.30017361111111113</v>
      </c>
      <c r="L16" s="1" t="s">
        <v>37</v>
      </c>
      <c r="M16" s="69" t="s">
        <v>37</v>
      </c>
      <c r="N16" s="2">
        <v>0.70853009259259259</v>
      </c>
      <c r="O16" s="4">
        <v>0.70847222222222217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0.57594907407407403</v>
      </c>
      <c r="E17" s="2">
        <v>0.58750000000000002</v>
      </c>
      <c r="F17" s="2">
        <v>0.59953703703703709</v>
      </c>
      <c r="G17" s="2">
        <v>0.59546296296296297</v>
      </c>
      <c r="H17" s="2">
        <v>0.65902777777777777</v>
      </c>
      <c r="I17" s="2">
        <v>0.54814814814814816</v>
      </c>
      <c r="J17" s="2" t="s">
        <v>37</v>
      </c>
      <c r="K17" s="3">
        <v>0.44305555555555554</v>
      </c>
      <c r="L17" s="1" t="s">
        <v>37</v>
      </c>
      <c r="M17" s="69" t="s">
        <v>37</v>
      </c>
      <c r="N17" s="2">
        <v>0.82847222222222228</v>
      </c>
      <c r="O17" s="4">
        <v>0.86541666666666661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25.166666666666668</v>
      </c>
      <c r="F18" s="35">
        <v>23.75</v>
      </c>
      <c r="G18" s="35">
        <v>24</v>
      </c>
      <c r="H18" s="35">
        <v>20.125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23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761.53846153846155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193.09081033736783</v>
      </c>
      <c r="E28" s="28" t="s">
        <v>37</v>
      </c>
      <c r="F28" s="28" t="s">
        <v>37</v>
      </c>
      <c r="G28" s="28">
        <v>223.40936025565699</v>
      </c>
      <c r="H28" s="28">
        <v>359.31845703326047</v>
      </c>
      <c r="I28" s="28" t="s">
        <v>37</v>
      </c>
      <c r="J28" s="28">
        <v>594.3939393939396</v>
      </c>
      <c r="K28" s="28" t="s">
        <v>37</v>
      </c>
      <c r="L28" s="28" t="s">
        <v>37</v>
      </c>
      <c r="M28" s="28">
        <v>745.19013659203472</v>
      </c>
      <c r="N28" s="28">
        <v>1003.4866522105235</v>
      </c>
      <c r="O28" s="28">
        <v>719.06665508903643</v>
      </c>
      <c r="P28" s="27">
        <v>193.55071581816063</v>
      </c>
      <c r="Q28" s="28" t="s">
        <v>37</v>
      </c>
      <c r="R28" s="28" t="s">
        <v>37</v>
      </c>
      <c r="S28" s="28">
        <v>600.81259150805261</v>
      </c>
      <c r="T28" s="28">
        <v>715.75966094210173</v>
      </c>
      <c r="U28" s="28" t="s">
        <v>37</v>
      </c>
      <c r="V28" s="28">
        <v>655.42851892914939</v>
      </c>
      <c r="W28" s="28">
        <v>861.70016799810651</v>
      </c>
      <c r="X28" s="29">
        <v>859.93999915468976</v>
      </c>
    </row>
    <row r="29" spans="2:44" ht="40.15" customHeight="1">
      <c r="B29" s="205"/>
      <c r="C29" s="30" t="s">
        <v>39</v>
      </c>
      <c r="D29" s="32">
        <f>D28/D27</f>
        <v>0.85381742355678891</v>
      </c>
      <c r="E29" s="32" t="s">
        <v>37</v>
      </c>
      <c r="F29" s="32" t="s">
        <v>37</v>
      </c>
      <c r="G29" s="32">
        <f>G28/G27</f>
        <v>0.85640254764668511</v>
      </c>
      <c r="H29" s="32">
        <f>H28/H27</f>
        <v>0.82919643930752418</v>
      </c>
      <c r="I29" s="32" t="s">
        <v>37</v>
      </c>
      <c r="J29" s="32">
        <f>J28/J27</f>
        <v>0.88058361391694762</v>
      </c>
      <c r="K29" s="32" t="s">
        <v>37</v>
      </c>
      <c r="L29" s="32" t="s">
        <v>37</v>
      </c>
      <c r="M29" s="32">
        <f>M28/M27</f>
        <v>0.85809773304537329</v>
      </c>
      <c r="N29" s="32">
        <f>N28/N27</f>
        <v>0.83623887684210296</v>
      </c>
      <c r="O29" s="32">
        <f>O28/O27</f>
        <v>0.85603173224885287</v>
      </c>
      <c r="P29" s="31">
        <f>P28/P27</f>
        <v>0.85394352026877496</v>
      </c>
      <c r="Q29" s="32" t="s">
        <v>37</v>
      </c>
      <c r="R29" s="32" t="s">
        <v>37</v>
      </c>
      <c r="S29" s="32">
        <f>S28/S27</f>
        <v>0.8900927281600779</v>
      </c>
      <c r="T29" s="32">
        <f>T28/T27</f>
        <v>0.85209483445488299</v>
      </c>
      <c r="U29" s="32" t="s">
        <v>37</v>
      </c>
      <c r="V29" s="32">
        <f>V28/V27</f>
        <v>0.86066371172514566</v>
      </c>
      <c r="W29" s="32">
        <f>W28/W27</f>
        <v>0.84480408627265346</v>
      </c>
      <c r="X29" s="33">
        <f>X28/X27</f>
        <v>0.84017126354193827</v>
      </c>
    </row>
    <row r="30" spans="2:44" ht="17.25" customHeight="1">
      <c r="B30" s="206" t="s">
        <v>40</v>
      </c>
      <c r="C30" s="15" t="s">
        <v>41</v>
      </c>
      <c r="D30" s="2">
        <v>0.43263888888888891</v>
      </c>
      <c r="E30" s="2" t="s">
        <v>37</v>
      </c>
      <c r="F30" s="2" t="s">
        <v>37</v>
      </c>
      <c r="G30" s="2">
        <v>0.30356481481481479</v>
      </c>
      <c r="H30" s="2">
        <v>0.25</v>
      </c>
      <c r="I30" s="2" t="s">
        <v>37</v>
      </c>
      <c r="J30" s="2">
        <v>0.25</v>
      </c>
      <c r="K30" s="2" t="s">
        <v>37</v>
      </c>
      <c r="L30" s="2" t="s">
        <v>37</v>
      </c>
      <c r="M30" s="2">
        <v>0.25</v>
      </c>
      <c r="N30" s="2">
        <v>0.25002314814814813</v>
      </c>
      <c r="O30" s="2">
        <v>0.25013888888888891</v>
      </c>
      <c r="P30" s="1">
        <v>0.70833333333333337</v>
      </c>
      <c r="Q30" s="2" t="s">
        <v>37</v>
      </c>
      <c r="R30" s="2" t="s">
        <v>37</v>
      </c>
      <c r="S30" s="2">
        <v>0.70856481481481481</v>
      </c>
      <c r="T30" s="2">
        <v>0.70839120370370368</v>
      </c>
      <c r="U30" s="2" t="s">
        <v>37</v>
      </c>
      <c r="V30" s="2">
        <v>0.70835648148148145</v>
      </c>
      <c r="W30" s="2">
        <v>0.70862268518518523</v>
      </c>
      <c r="X30" s="4">
        <v>0.70833333333333337</v>
      </c>
    </row>
    <row r="31" spans="2:44" ht="17.25" customHeight="1">
      <c r="B31" s="203"/>
      <c r="C31" s="15" t="s">
        <v>42</v>
      </c>
      <c r="D31" s="2">
        <v>0.50348379629629625</v>
      </c>
      <c r="E31" s="2" t="s">
        <v>37</v>
      </c>
      <c r="F31" s="2" t="s">
        <v>37</v>
      </c>
      <c r="G31" s="2">
        <v>0.36265046296296294</v>
      </c>
      <c r="H31" s="2">
        <v>0.29755787037037035</v>
      </c>
      <c r="I31" s="2" t="s">
        <v>37</v>
      </c>
      <c r="J31" s="2">
        <v>0.31874999999999998</v>
      </c>
      <c r="K31" s="2" t="s">
        <v>37</v>
      </c>
      <c r="L31" s="2" t="s">
        <v>37</v>
      </c>
      <c r="M31" s="2">
        <v>0.44236111111111109</v>
      </c>
      <c r="N31" s="2">
        <v>0.3972222222222222</v>
      </c>
      <c r="O31" s="2">
        <v>0.39446759259259262</v>
      </c>
      <c r="P31" s="1">
        <v>0.83819444444444446</v>
      </c>
      <c r="Q31" s="2" t="s">
        <v>37</v>
      </c>
      <c r="R31" s="2" t="s">
        <v>37</v>
      </c>
      <c r="S31" s="2">
        <v>0.8666666666666667</v>
      </c>
      <c r="T31" s="2">
        <v>0.89652777777777781</v>
      </c>
      <c r="U31" s="2" t="s">
        <v>37</v>
      </c>
      <c r="V31" s="2">
        <v>0.89861111111111114</v>
      </c>
      <c r="W31" s="2">
        <v>0.96059027777777772</v>
      </c>
      <c r="X31" s="4">
        <v>0.97464120370370366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4.333333333333333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75E1-F691-4ED3-B56D-1A4BE52DBB36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W42" sqref="W42"/>
      <selection pane="bottomLeft" activeCell="W42" sqref="W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107641</v>
      </c>
      <c r="E1" s="77" t="s">
        <v>3</v>
      </c>
      <c r="F1" s="78">
        <f>SUM(G5:G225)</f>
        <v>2085917.9399999997</v>
      </c>
      <c r="G1" s="79" t="s">
        <v>74</v>
      </c>
      <c r="H1" s="80">
        <f>L21+L38+L55+L72+L89+L106+L123+L140+L157+L174+L191+L208+L225</f>
        <v>78.699999999999989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45899</v>
      </c>
      <c r="B2" s="325"/>
      <c r="C2" s="82" t="s">
        <v>35</v>
      </c>
      <c r="D2" s="83">
        <f>AVERAGE(N21,N38,N55,N72,N89,N106,N123,N140,N157,N174,N191,N208,N225)</f>
        <v>594.24212809708308</v>
      </c>
      <c r="E2" s="83" t="s">
        <v>81</v>
      </c>
      <c r="F2" s="84">
        <f>F1/D1</f>
        <v>19.378470471288818</v>
      </c>
      <c r="G2" s="85" t="s">
        <v>82</v>
      </c>
      <c r="H2" s="86">
        <f>COUNT(H5:H225)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1741</v>
      </c>
      <c r="G5" s="95">
        <f t="shared" ref="G5:G7" si="0">E5*F5</f>
        <v>51968.850000000006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2803.0411449016151</v>
      </c>
      <c r="N5" s="99">
        <f>M5/L5</f>
        <v>164.88477322950678</v>
      </c>
      <c r="O5" s="101">
        <f>L5-I5</f>
        <v>0</v>
      </c>
      <c r="P5" s="102">
        <f>N5-K5</f>
        <v>-27.644638535199107</v>
      </c>
      <c r="Q5" s="103">
        <f>N5/K5</f>
        <v>0.85641342648995267</v>
      </c>
      <c r="R5" s="276">
        <f>Q21</f>
        <v>0.85381742355678891</v>
      </c>
      <c r="S5" s="1">
        <v>0.43263888888888891</v>
      </c>
      <c r="T5" s="2">
        <v>0.45851851851851849</v>
      </c>
      <c r="U5" s="104">
        <v>6.5166666666666728</v>
      </c>
      <c r="V5" s="105">
        <v>37.266666666666602</v>
      </c>
      <c r="W5" s="106"/>
      <c r="X5" s="107"/>
      <c r="Y5" s="278"/>
      <c r="Z5" s="279"/>
      <c r="AA5" s="109">
        <f>M5-J5</f>
        <v>-469.9588550983849</v>
      </c>
      <c r="AB5" s="110">
        <f>M5/J5</f>
        <v>0.85641342648995267</v>
      </c>
      <c r="AC5" s="291">
        <f>AB21</f>
        <v>0.85381742355678902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1708</v>
      </c>
      <c r="G6" s="95">
        <f t="shared" si="0"/>
        <v>50420.159999999996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2802.5524156791257</v>
      </c>
      <c r="N6" s="99">
        <f>M6/L6</f>
        <v>164.85602445171327</v>
      </c>
      <c r="O6" s="101">
        <f>L6-I6</f>
        <v>0</v>
      </c>
      <c r="P6" s="102">
        <f>N6-K6</f>
        <v>-27.673387312992617</v>
      </c>
      <c r="Q6" s="103">
        <f>N6/K6</f>
        <v>0.85626410500431582</v>
      </c>
      <c r="R6" s="276"/>
      <c r="S6" s="1">
        <v>0.46210648148148148</v>
      </c>
      <c r="T6" s="2">
        <v>0.48749999999999999</v>
      </c>
      <c r="U6" s="104">
        <v>5.1666666666667016</v>
      </c>
      <c r="V6" s="105">
        <v>36.566666666666656</v>
      </c>
      <c r="W6" s="106"/>
      <c r="X6" s="107"/>
      <c r="Y6" s="261"/>
      <c r="Z6" s="262"/>
      <c r="AA6" s="111">
        <f>M6-J6</f>
        <v>-470.44758432087428</v>
      </c>
      <c r="AB6" s="112">
        <f>M6/J6</f>
        <v>0.85626410500431582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636</v>
      </c>
      <c r="G7" s="95">
        <f t="shared" si="0"/>
        <v>13743.96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2118.0388529139727</v>
      </c>
      <c r="N7" s="99">
        <f>M7/L7</f>
        <v>353.00647548566212</v>
      </c>
      <c r="O7" s="101">
        <f>L7-I7</f>
        <v>0</v>
      </c>
      <c r="P7" s="102">
        <f>N7-K7</f>
        <v>-63.660191181004564</v>
      </c>
      <c r="Q7" s="103">
        <f>N7/K7</f>
        <v>0.84721554116558906</v>
      </c>
      <c r="R7" s="276"/>
      <c r="S7" s="1">
        <v>0.4909722222222222</v>
      </c>
      <c r="T7" s="2">
        <v>0.50348379629629625</v>
      </c>
      <c r="U7" s="104">
        <v>4.9999999999999822</v>
      </c>
      <c r="V7" s="105">
        <v>18.01666666666663</v>
      </c>
      <c r="W7" s="106">
        <v>0.50348379629629625</v>
      </c>
      <c r="X7" s="107">
        <v>0.54305555555555551</v>
      </c>
      <c r="Y7" s="261"/>
      <c r="Z7" s="262"/>
      <c r="AA7" s="111">
        <f>M7-J7</f>
        <v>-381.96114708602727</v>
      </c>
      <c r="AB7" s="112">
        <f>M7/J7</f>
        <v>0.84721554116558906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2574.5441378315713</v>
      </c>
      <c r="N21" s="139">
        <f>M21/L21</f>
        <v>193.09081033736783</v>
      </c>
      <c r="O21" s="140">
        <f>L21-I21</f>
        <v>0</v>
      </c>
      <c r="P21" s="141">
        <f>N21-K21</f>
        <v>-33.059189662632178</v>
      </c>
      <c r="Q21" s="142">
        <f>N21/K21</f>
        <v>0.85381742355678891</v>
      </c>
      <c r="R21" s="277"/>
      <c r="S21" s="143">
        <f>S5</f>
        <v>0.43263888888888891</v>
      </c>
      <c r="T21" s="144">
        <f>INDEX(T5:T20,COUNTA(T5:T20))</f>
        <v>0.50348379629629625</v>
      </c>
      <c r="U21" s="145"/>
      <c r="V21" s="145"/>
      <c r="W21" s="146"/>
      <c r="X21" s="147"/>
      <c r="Y21" s="264"/>
      <c r="Z21" s="265"/>
      <c r="AA21" s="148">
        <f>M21-J21</f>
        <v>-440.78919550176215</v>
      </c>
      <c r="AB21" s="149">
        <f>M21/J21</f>
        <v>0.85381742355678902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1750</v>
      </c>
      <c r="G22" s="95">
        <f t="shared" ref="G22:G23" si="5">E22*F22</f>
        <v>44660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2569.3311582381716</v>
      </c>
      <c r="N22" s="99">
        <f>M22/L22</f>
        <v>214.11092985318098</v>
      </c>
      <c r="O22" s="101">
        <f>L22-I22</f>
        <v>0</v>
      </c>
      <c r="P22" s="102">
        <f>N22-K22</f>
        <v>-35.889070146819023</v>
      </c>
      <c r="Q22" s="103">
        <f>N22/K22</f>
        <v>0.8564437194127239</v>
      </c>
      <c r="R22" s="275">
        <f>Q38</f>
        <v>0.85640254764668511</v>
      </c>
      <c r="S22" s="1">
        <v>0.30356481481481479</v>
      </c>
      <c r="T22" s="2">
        <v>0.33194444444444443</v>
      </c>
      <c r="U22" s="104">
        <v>5.8999999999999631</v>
      </c>
      <c r="V22" s="105">
        <v>40.866666666666688</v>
      </c>
      <c r="W22" s="106"/>
      <c r="X22" s="151"/>
      <c r="Y22" s="278"/>
      <c r="Z22" s="279"/>
      <c r="AA22" s="109">
        <f>M22-J22</f>
        <v>-430.66884176182839</v>
      </c>
      <c r="AB22" s="152">
        <f>M22/J22</f>
        <v>0.8564437194127239</v>
      </c>
      <c r="AC22" s="266">
        <f>AB38</f>
        <v>0.85640254764668511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1722</v>
      </c>
      <c r="G23" s="95">
        <f t="shared" si="5"/>
        <v>44152.08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2569.0841276419392</v>
      </c>
      <c r="N23" s="99">
        <f>M23/L23</f>
        <v>233.55310251290356</v>
      </c>
      <c r="O23" s="101">
        <f>L23-I23</f>
        <v>0</v>
      </c>
      <c r="P23" s="102">
        <f>N23-K23</f>
        <v>-39.174170214369184</v>
      </c>
      <c r="Q23" s="103">
        <f>N23/K23</f>
        <v>0.85636137588064631</v>
      </c>
      <c r="R23" s="276"/>
      <c r="S23" s="1">
        <v>0.3347222222222222</v>
      </c>
      <c r="T23" s="2">
        <v>0.36265046296296294</v>
      </c>
      <c r="U23" s="104">
        <v>3.9999999999999858</v>
      </c>
      <c r="V23" s="105">
        <v>40.216666666666669</v>
      </c>
      <c r="W23" s="106"/>
      <c r="X23" s="107"/>
      <c r="Y23" s="261"/>
      <c r="Z23" s="262"/>
      <c r="AA23" s="111">
        <f>M23-J23</f>
        <v>-430.91587235806082</v>
      </c>
      <c r="AB23" s="103">
        <f>M23/J23</f>
        <v>0.85636137588064642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2569.2076429400554</v>
      </c>
      <c r="N38" s="139">
        <f>M38/L38</f>
        <v>223.40936025565699</v>
      </c>
      <c r="O38" s="140">
        <f>L38-I38</f>
        <v>0</v>
      </c>
      <c r="P38" s="141">
        <f>N38-K38</f>
        <v>-37.46020496173432</v>
      </c>
      <c r="Q38" s="142">
        <f>N38/K38</f>
        <v>0.85640254764668511</v>
      </c>
      <c r="R38" s="277"/>
      <c r="S38" s="143">
        <f>S22</f>
        <v>0.30356481481481479</v>
      </c>
      <c r="T38" s="144">
        <f>INDEX(T22:T37,COUNTA(T22:T37))</f>
        <v>0.36265046296296294</v>
      </c>
      <c r="U38" s="145"/>
      <c r="V38" s="156"/>
      <c r="W38" s="135"/>
      <c r="X38" s="139"/>
      <c r="Y38" s="264"/>
      <c r="Z38" s="265"/>
      <c r="AA38" s="157">
        <f>M38-J38</f>
        <v>-430.79235705994461</v>
      </c>
      <c r="AB38" s="142">
        <f>M38/J38</f>
        <v>0.85640254764668511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722</v>
      </c>
      <c r="G39" s="159">
        <f t="shared" ref="G39:G41" si="9">E39*F39</f>
        <v>10151.32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2165.9999999999991</v>
      </c>
      <c r="N39" s="163">
        <f>M39/L39</f>
        <v>360.99999999999983</v>
      </c>
      <c r="O39" s="165">
        <f>L39-I39</f>
        <v>0</v>
      </c>
      <c r="P39" s="166">
        <f>N39-K39</f>
        <v>-72.333333333333485</v>
      </c>
      <c r="Q39" s="152">
        <f>N39/K39</f>
        <v>0.83307692307692272</v>
      </c>
      <c r="R39" s="275">
        <f>Q55</f>
        <v>0.82919643930752418</v>
      </c>
      <c r="S39" s="167">
        <v>0.25</v>
      </c>
      <c r="T39" s="168">
        <v>0.2638888888888889</v>
      </c>
      <c r="U39" s="169"/>
      <c r="V39" s="170">
        <v>20.000000000000007</v>
      </c>
      <c r="W39" s="168"/>
      <c r="X39" s="171"/>
      <c r="Y39" s="278"/>
      <c r="Z39" s="279"/>
      <c r="AA39" s="109">
        <f>M39-J39</f>
        <v>-434.00000000000091</v>
      </c>
      <c r="AB39" s="152">
        <f>M39/J39</f>
        <v>0.83307692307692272</v>
      </c>
      <c r="AC39" s="266">
        <f>AB55</f>
        <v>0.82919643930752407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846</v>
      </c>
      <c r="G40" s="95">
        <f t="shared" si="9"/>
        <v>12529.26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2167.6868327402126</v>
      </c>
      <c r="N40" s="99">
        <f>M40/L40</f>
        <v>361.28113879003541</v>
      </c>
      <c r="O40" s="101">
        <f>L40-I40</f>
        <v>0</v>
      </c>
      <c r="P40" s="102">
        <f>N40-K40</f>
        <v>-72.052194543297901</v>
      </c>
      <c r="Q40" s="103">
        <f>N40/K40</f>
        <v>0.8337257049000818</v>
      </c>
      <c r="R40" s="276"/>
      <c r="S40" s="1">
        <v>0.26805555555555555</v>
      </c>
      <c r="T40" s="2">
        <v>0.28431712962962963</v>
      </c>
      <c r="U40" s="104">
        <v>5.9999999999999787</v>
      </c>
      <c r="V40" s="105">
        <v>23.416666666666679</v>
      </c>
      <c r="W40" s="106"/>
      <c r="X40" s="113"/>
      <c r="Y40" s="261"/>
      <c r="Z40" s="262"/>
      <c r="AA40" s="111">
        <f>M40-J40</f>
        <v>-432.31316725978741</v>
      </c>
      <c r="AB40" s="103">
        <f>M40/J40</f>
        <v>0.8337257049000818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444</v>
      </c>
      <c r="G41" s="95">
        <f t="shared" si="9"/>
        <v>7934.2800000000007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2134.0453938584769</v>
      </c>
      <c r="N41" s="99">
        <f>M41/L41</f>
        <v>355.67423230974617</v>
      </c>
      <c r="O41" s="101">
        <f>L41-I41</f>
        <v>0</v>
      </c>
      <c r="P41" s="102">
        <f>N41-K41</f>
        <v>-77.659101023587141</v>
      </c>
      <c r="Q41" s="103">
        <f>N41/K41</f>
        <v>0.82078668994556814</v>
      </c>
      <c r="R41" s="276"/>
      <c r="S41" s="1">
        <v>0.28888888888888886</v>
      </c>
      <c r="T41" s="2">
        <v>0.29755787037037035</v>
      </c>
      <c r="U41" s="104">
        <v>6.5833333333332966</v>
      </c>
      <c r="V41" s="105">
        <v>12.48333333333334</v>
      </c>
      <c r="W41" s="106"/>
      <c r="X41" s="113"/>
      <c r="Y41" s="261"/>
      <c r="Z41" s="262"/>
      <c r="AA41" s="111">
        <f>M41-J41</f>
        <v>-465.95460614152307</v>
      </c>
      <c r="AB41" s="103">
        <f>M41/J41</f>
        <v>0.82078668994556803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2155.9107421995627</v>
      </c>
      <c r="N55" s="139">
        <f>M55/L55</f>
        <v>359.31845703326047</v>
      </c>
      <c r="O55" s="140">
        <f>L55-I55</f>
        <v>0</v>
      </c>
      <c r="P55" s="141">
        <f>N55-K55</f>
        <v>-74.014876300072842</v>
      </c>
      <c r="Q55" s="142">
        <f>N55/K55</f>
        <v>0.82919643930752418</v>
      </c>
      <c r="R55" s="277"/>
      <c r="S55" s="143">
        <f>S39</f>
        <v>0.25</v>
      </c>
      <c r="T55" s="144">
        <f>INDEX(T39:T54,COUNTA(T39:T54))</f>
        <v>0.29755787037037035</v>
      </c>
      <c r="U55" s="145"/>
      <c r="V55" s="156"/>
      <c r="W55" s="135"/>
      <c r="X55" s="139"/>
      <c r="Y55" s="264"/>
      <c r="Z55" s="265"/>
      <c r="AA55" s="157">
        <f>M55-J55</f>
        <v>-444.08925780043728</v>
      </c>
      <c r="AB55" s="142">
        <f>M55/J55</f>
        <v>0.82919643930752407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3923</v>
      </c>
      <c r="G56" s="159">
        <f t="shared" ref="G56" si="14">E56*F56</f>
        <v>55039.689999999995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2377.5757575757584</v>
      </c>
      <c r="N56" s="163">
        <f>M56/L56</f>
        <v>594.3939393939396</v>
      </c>
      <c r="O56" s="165">
        <f>L56-I56</f>
        <v>0</v>
      </c>
      <c r="P56" s="166">
        <f>N56-K56</f>
        <v>-80.606060606060396</v>
      </c>
      <c r="Q56" s="152">
        <f>N56/K56</f>
        <v>0.88058361391694762</v>
      </c>
      <c r="R56" s="275">
        <f>Q72</f>
        <v>0.88058361391694762</v>
      </c>
      <c r="S56" s="167">
        <v>0.25</v>
      </c>
      <c r="T56" s="168">
        <v>0.31874999999999998</v>
      </c>
      <c r="U56" s="169"/>
      <c r="V56" s="170">
        <v>98.999999999999972</v>
      </c>
      <c r="W56" s="173"/>
      <c r="X56" s="151"/>
      <c r="Y56" s="278"/>
      <c r="Z56" s="279"/>
      <c r="AA56" s="109">
        <f>M56-J56</f>
        <v>-322.42424242424158</v>
      </c>
      <c r="AB56" s="152">
        <f>M56/J56</f>
        <v>0.88058361391694762</v>
      </c>
      <c r="AC56" s="266">
        <f>AB72</f>
        <v>0.88058361391694762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2377.5757575757584</v>
      </c>
      <c r="N72" s="139">
        <f t="shared" ref="N72:N77" si="18">M72/L72</f>
        <v>594.3939393939396</v>
      </c>
      <c r="O72" s="140">
        <f t="shared" ref="O72:O77" si="19">L72-I72</f>
        <v>0</v>
      </c>
      <c r="P72" s="141">
        <f t="shared" ref="P72:P77" si="20">N72-K72</f>
        <v>-80.606060606060396</v>
      </c>
      <c r="Q72" s="142">
        <f t="shared" ref="Q72:Q77" si="21">N72/K72</f>
        <v>0.88058361391694762</v>
      </c>
      <c r="R72" s="277"/>
      <c r="S72" s="143">
        <f>S56</f>
        <v>0.25</v>
      </c>
      <c r="T72" s="144">
        <f>INDEX(T56:T71,COUNTA(T56:T71))</f>
        <v>0.31874999999999998</v>
      </c>
      <c r="U72" s="145"/>
      <c r="V72" s="156"/>
      <c r="W72" s="89"/>
      <c r="X72" s="91"/>
      <c r="Y72" s="264"/>
      <c r="Z72" s="265"/>
      <c r="AA72" s="157">
        <f t="shared" ref="AA72:AA77" si="22">M72-J72</f>
        <v>-322.42424242424158</v>
      </c>
      <c r="AB72" s="142">
        <f t="shared" ref="AB72:AB77" si="23">M72/J72</f>
        <v>0.88058361391694762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1186</v>
      </c>
      <c r="G73" s="159">
        <f t="shared" ref="G73:G77" si="24">E73*F73</f>
        <v>25439.7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2821.9431592861893</v>
      </c>
      <c r="N73" s="163">
        <f t="shared" si="18"/>
        <v>940.64771976206305</v>
      </c>
      <c r="O73" s="165">
        <f t="shared" si="19"/>
        <v>0</v>
      </c>
      <c r="P73" s="166">
        <f t="shared" si="20"/>
        <v>-159.35228023793695</v>
      </c>
      <c r="Q73" s="152">
        <f t="shared" si="21"/>
        <v>0.85513429069278457</v>
      </c>
      <c r="R73" s="275">
        <f>Q89</f>
        <v>0.85809773304537329</v>
      </c>
      <c r="S73" s="167">
        <v>0.25</v>
      </c>
      <c r="T73" s="168">
        <v>0.26751157407407405</v>
      </c>
      <c r="U73" s="169"/>
      <c r="V73" s="170">
        <v>25.21666666666664</v>
      </c>
      <c r="W73" s="173"/>
      <c r="X73" s="151"/>
      <c r="Y73" s="278"/>
      <c r="Z73" s="279"/>
      <c r="AA73" s="109">
        <f t="shared" si="22"/>
        <v>-478.05684071381074</v>
      </c>
      <c r="AB73" s="152">
        <f t="shared" si="23"/>
        <v>0.85513429069278457</v>
      </c>
      <c r="AC73" s="266">
        <f>AB89</f>
        <v>0.85809773304537329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3487</v>
      </c>
      <c r="G74" s="95">
        <f t="shared" si="24"/>
        <v>54780.770000000004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2838.1641419850766</v>
      </c>
      <c r="N74" s="99">
        <f t="shared" si="18"/>
        <v>946.05471399502551</v>
      </c>
      <c r="O74" s="101">
        <f t="shared" si="19"/>
        <v>0</v>
      </c>
      <c r="P74" s="102">
        <f t="shared" si="20"/>
        <v>-153.94528600497449</v>
      </c>
      <c r="Q74" s="103">
        <f t="shared" si="21"/>
        <v>0.86004973999547774</v>
      </c>
      <c r="R74" s="276"/>
      <c r="S74" s="1">
        <v>0.27172453703703703</v>
      </c>
      <c r="T74" s="2">
        <v>0.32291666666666669</v>
      </c>
      <c r="U74" s="104">
        <v>6.0666666666666824</v>
      </c>
      <c r="V74" s="105">
        <v>73.716666666666711</v>
      </c>
      <c r="W74" s="106"/>
      <c r="X74" s="107"/>
      <c r="Y74" s="261"/>
      <c r="Z74" s="262"/>
      <c r="AA74" s="111">
        <f t="shared" si="22"/>
        <v>-461.83585801492336</v>
      </c>
      <c r="AB74" s="103">
        <f t="shared" si="23"/>
        <v>0.86004973999547774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2464</v>
      </c>
      <c r="G75" s="95">
        <f t="shared" si="24"/>
        <v>44080.959999999999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2833.0884701373329</v>
      </c>
      <c r="N75" s="99">
        <f t="shared" si="18"/>
        <v>708.27211753433323</v>
      </c>
      <c r="O75" s="101">
        <f t="shared" si="19"/>
        <v>0</v>
      </c>
      <c r="P75" s="102">
        <f t="shared" si="20"/>
        <v>-116.72788246566677</v>
      </c>
      <c r="Q75" s="103">
        <f t="shared" si="21"/>
        <v>0.85851165761737358</v>
      </c>
      <c r="R75" s="276"/>
      <c r="S75" s="1">
        <v>0.3256944444444444</v>
      </c>
      <c r="T75" s="2">
        <v>0.36193287037037036</v>
      </c>
      <c r="U75" s="104">
        <v>3.9999999999999059</v>
      </c>
      <c r="V75" s="105">
        <v>52.183333333333394</v>
      </c>
      <c r="W75" s="106"/>
      <c r="X75" s="107"/>
      <c r="Y75" s="261"/>
      <c r="Z75" s="262"/>
      <c r="AA75" s="111">
        <f t="shared" si="22"/>
        <v>-466.91152986266707</v>
      </c>
      <c r="AB75" s="103">
        <f t="shared" si="23"/>
        <v>0.85851165761737358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3817</v>
      </c>
      <c r="G76" s="95">
        <f t="shared" si="24"/>
        <v>63591.22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2850.8713692946012</v>
      </c>
      <c r="N76" s="99">
        <f t="shared" si="18"/>
        <v>712.7178423236503</v>
      </c>
      <c r="O76" s="101">
        <f t="shared" si="19"/>
        <v>0</v>
      </c>
      <c r="P76" s="102">
        <f t="shared" si="20"/>
        <v>-112.2821576763497</v>
      </c>
      <c r="Q76" s="103">
        <f t="shared" si="21"/>
        <v>0.86390041493775793</v>
      </c>
      <c r="R76" s="276"/>
      <c r="S76" s="1">
        <v>0.36666666666666659</v>
      </c>
      <c r="T76" s="2">
        <v>0.42245370370370372</v>
      </c>
      <c r="U76" s="104">
        <v>6.8166666666665598</v>
      </c>
      <c r="V76" s="105">
        <v>80.333333333333471</v>
      </c>
      <c r="W76" s="106"/>
      <c r="X76" s="107"/>
      <c r="Y76" s="261"/>
      <c r="Z76" s="262"/>
      <c r="AA76" s="111">
        <f t="shared" si="22"/>
        <v>-449.12863070539879</v>
      </c>
      <c r="AB76" s="103">
        <f t="shared" si="23"/>
        <v>0.86390041493775793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1118</v>
      </c>
      <c r="G77" s="95">
        <f t="shared" si="24"/>
        <v>24909.040000000001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2814.5454545454613</v>
      </c>
      <c r="N77" s="99">
        <f t="shared" si="18"/>
        <v>562.90909090909224</v>
      </c>
      <c r="O77" s="101">
        <f t="shared" si="19"/>
        <v>0</v>
      </c>
      <c r="P77" s="102">
        <f t="shared" si="20"/>
        <v>-97.090909090907758</v>
      </c>
      <c r="Q77" s="103">
        <f t="shared" si="21"/>
        <v>0.85289256198347307</v>
      </c>
      <c r="R77" s="276"/>
      <c r="S77" s="1">
        <v>0.42581018518518521</v>
      </c>
      <c r="T77" s="2">
        <v>0.44236111111111109</v>
      </c>
      <c r="U77" s="104">
        <v>4.8333333333333428</v>
      </c>
      <c r="V77" s="105">
        <v>23.833333333333275</v>
      </c>
      <c r="W77" s="106"/>
      <c r="X77" s="107"/>
      <c r="Y77" s="261"/>
      <c r="Z77" s="262"/>
      <c r="AA77" s="111">
        <f t="shared" si="22"/>
        <v>-485.45454545453867</v>
      </c>
      <c r="AB77" s="103">
        <f t="shared" si="23"/>
        <v>0.85289256198347307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2831.722519049732</v>
      </c>
      <c r="N89" s="139">
        <f>M89/L89</f>
        <v>745.19013659203472</v>
      </c>
      <c r="O89" s="140">
        <f>L89-I89</f>
        <v>0</v>
      </c>
      <c r="P89" s="141">
        <f>N89-K89</f>
        <v>-123.23091603954424</v>
      </c>
      <c r="Q89" s="142">
        <f>N89/K89</f>
        <v>0.85809773304537329</v>
      </c>
      <c r="R89" s="277"/>
      <c r="S89" s="143">
        <f>S73</f>
        <v>0.25</v>
      </c>
      <c r="T89" s="144">
        <f>INDEX(T73:T88,COUNTA(T73:T88))</f>
        <v>0.44236111111111109</v>
      </c>
      <c r="U89" s="145"/>
      <c r="V89" s="156"/>
      <c r="W89" s="89"/>
      <c r="X89" s="91"/>
      <c r="Y89" s="264"/>
      <c r="Z89" s="265"/>
      <c r="AA89" s="157">
        <f>M89-J89</f>
        <v>-468.277480950268</v>
      </c>
      <c r="AB89" s="142">
        <f>M89/J89</f>
        <v>0.85809773304537329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2203</v>
      </c>
      <c r="G90" s="159">
        <f t="shared" ref="G90:G92" si="29">E90*F90</f>
        <v>40050.54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3006.3684609552674</v>
      </c>
      <c r="N90" s="163">
        <f>M90/L90</f>
        <v>1002.1228203184224</v>
      </c>
      <c r="O90" s="165">
        <f>L90-I90</f>
        <v>0</v>
      </c>
      <c r="P90" s="166">
        <f>N90-K90</f>
        <v>-197.87717968157756</v>
      </c>
      <c r="Q90" s="152">
        <f>N90/K90</f>
        <v>0.83510235026535207</v>
      </c>
      <c r="R90" s="275">
        <f>Q106</f>
        <v>0.83623887684210296</v>
      </c>
      <c r="S90" s="167">
        <v>0.25002314814814813</v>
      </c>
      <c r="T90" s="168">
        <v>0.28055555555555556</v>
      </c>
      <c r="U90" s="169"/>
      <c r="V90" s="170">
        <v>43.96666666666669</v>
      </c>
      <c r="W90" s="173"/>
      <c r="X90" s="151"/>
      <c r="Y90" s="278"/>
      <c r="Z90" s="279"/>
      <c r="AA90" s="109">
        <f>M90-J90</f>
        <v>-593.63153904473256</v>
      </c>
      <c r="AB90" s="152">
        <f>M90/J90</f>
        <v>0.83510235026535207</v>
      </c>
      <c r="AC90" s="266">
        <f>AB106</f>
        <v>0.83623887684210296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2061</v>
      </c>
      <c r="G91" s="95">
        <f t="shared" si="29"/>
        <v>37468.979999999996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3002.6709834075259</v>
      </c>
      <c r="N91" s="99">
        <f>M91/L91</f>
        <v>1000.8903278025086</v>
      </c>
      <c r="O91" s="101">
        <f>L91-I91</f>
        <v>0</v>
      </c>
      <c r="P91" s="102">
        <f>N91-K91</f>
        <v>-199.10967219749136</v>
      </c>
      <c r="Q91" s="103">
        <f>N91/K91</f>
        <v>0.83407527316875718</v>
      </c>
      <c r="R91" s="276"/>
      <c r="S91" s="1">
        <v>0.29236111111111113</v>
      </c>
      <c r="T91" s="2">
        <v>0.32096064814814818</v>
      </c>
      <c r="U91" s="104">
        <v>17.000000000000021</v>
      </c>
      <c r="V91" s="105">
        <v>41.183333333333351</v>
      </c>
      <c r="W91" s="106"/>
      <c r="X91" s="107"/>
      <c r="Y91" s="261"/>
      <c r="Z91" s="262"/>
      <c r="AA91" s="111">
        <f>M91-J91</f>
        <v>-597.32901659247409</v>
      </c>
      <c r="AB91" s="103">
        <f>M91/J91</f>
        <v>0.83407527316875718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4735</v>
      </c>
      <c r="G92" s="95">
        <f t="shared" si="29"/>
        <v>67615.8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3022.3404255319178</v>
      </c>
      <c r="N92" s="99">
        <f>M92/L92</f>
        <v>1007.4468085106392</v>
      </c>
      <c r="O92" s="101">
        <f>L92-I92</f>
        <v>0</v>
      </c>
      <c r="P92" s="102">
        <f>N92-K92</f>
        <v>-192.55319148936076</v>
      </c>
      <c r="Q92" s="103">
        <f>N92/K92</f>
        <v>0.83953900709219942</v>
      </c>
      <c r="R92" s="276"/>
      <c r="S92" s="1">
        <v>0.33194444444444449</v>
      </c>
      <c r="T92" s="2">
        <v>0.3972222222222222</v>
      </c>
      <c r="U92" s="104">
        <v>15.816666666666688</v>
      </c>
      <c r="V92" s="105">
        <v>93.999999999999901</v>
      </c>
      <c r="W92" s="106"/>
      <c r="X92" s="107"/>
      <c r="Y92" s="261"/>
      <c r="Z92" s="262"/>
      <c r="AA92" s="111">
        <f>M92-J92</f>
        <v>-577.65957446808216</v>
      </c>
      <c r="AB92" s="103">
        <f>M92/J92</f>
        <v>0.83953900709219942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3010.4599566315705</v>
      </c>
      <c r="N106" s="139">
        <f>M106/L106</f>
        <v>1003.4866522105235</v>
      </c>
      <c r="O106" s="140">
        <f>L106-I106</f>
        <v>0</v>
      </c>
      <c r="P106" s="141">
        <f>N106-K106</f>
        <v>-196.51334778947648</v>
      </c>
      <c r="Q106" s="142">
        <f>N106/K106</f>
        <v>0.83623887684210296</v>
      </c>
      <c r="R106" s="277"/>
      <c r="S106" s="143">
        <f>S90</f>
        <v>0.25002314814814813</v>
      </c>
      <c r="T106" s="144">
        <f>INDEX(T90:T105,COUNTA(T90:T105))</f>
        <v>0.3972222222222222</v>
      </c>
      <c r="U106" s="145"/>
      <c r="V106" s="156"/>
      <c r="W106" s="89"/>
      <c r="X106" s="91"/>
      <c r="Y106" s="264"/>
      <c r="Z106" s="265"/>
      <c r="AA106" s="157">
        <f>M106-J106</f>
        <v>-589.54004336842945</v>
      </c>
      <c r="AB106" s="142">
        <f>M106/J106</f>
        <v>0.83623887684210296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1541</v>
      </c>
      <c r="G107" s="159">
        <f t="shared" ref="G107:G110" si="34">E107*F107</f>
        <v>38571.230000000003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2818.9024390243958</v>
      </c>
      <c r="N107" s="163">
        <f>M107/L107</f>
        <v>704.72560975609895</v>
      </c>
      <c r="O107" s="165">
        <f>L107-I107</f>
        <v>0</v>
      </c>
      <c r="P107" s="166">
        <f>N107-K107</f>
        <v>-120.27439024390105</v>
      </c>
      <c r="Q107" s="152">
        <f>N107/K107</f>
        <v>0.85421286031042298</v>
      </c>
      <c r="R107" s="275">
        <f>Q123</f>
        <v>0.85603173224885287</v>
      </c>
      <c r="S107" s="167">
        <v>0.25013888888888891</v>
      </c>
      <c r="T107" s="168">
        <v>0.27291666666666664</v>
      </c>
      <c r="U107" s="169"/>
      <c r="V107" s="170">
        <v>32.799999999999933</v>
      </c>
      <c r="W107" s="168"/>
      <c r="X107" s="171"/>
      <c r="Y107" s="278"/>
      <c r="Z107" s="279"/>
      <c r="AA107" s="109">
        <f>M107-J107</f>
        <v>-481.09756097560421</v>
      </c>
      <c r="AB107" s="152">
        <f>M107/J107</f>
        <v>0.85421286031042298</v>
      </c>
      <c r="AC107" s="266">
        <f>AB123</f>
        <v>0.85603173224885287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1860</v>
      </c>
      <c r="G108" s="95">
        <f t="shared" si="34"/>
        <v>46183.799999999996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2824.1248418388886</v>
      </c>
      <c r="N108" s="99">
        <f>M108/L108</f>
        <v>706.03121045972216</v>
      </c>
      <c r="O108" s="101">
        <f>L108-I108</f>
        <v>0</v>
      </c>
      <c r="P108" s="102">
        <f>N108-K108</f>
        <v>-118.96878954027784</v>
      </c>
      <c r="Q108" s="103">
        <f>N108/K108</f>
        <v>0.85579540661784503</v>
      </c>
      <c r="R108" s="276"/>
      <c r="S108" s="1">
        <v>0.28505787037037039</v>
      </c>
      <c r="T108" s="2">
        <v>0.3125</v>
      </c>
      <c r="U108" s="104">
        <v>17.483333333333402</v>
      </c>
      <c r="V108" s="105">
        <v>39.516666666666637</v>
      </c>
      <c r="W108" s="106"/>
      <c r="X108" s="113"/>
      <c r="Y108" s="261"/>
      <c r="Z108" s="262"/>
      <c r="AA108" s="111">
        <f>M108-J108</f>
        <v>-475.87515816111136</v>
      </c>
      <c r="AB108" s="103">
        <f>M108/J108</f>
        <v>0.85579540661784503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707</v>
      </c>
      <c r="G109" s="95">
        <f t="shared" si="34"/>
        <v>19732.37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2557.9899497487422</v>
      </c>
      <c r="N109" s="99">
        <f>M109/L109</f>
        <v>639.49748743718555</v>
      </c>
      <c r="O109" s="101">
        <f>L109-I109</f>
        <v>0</v>
      </c>
      <c r="P109" s="102">
        <f>N109-K109</f>
        <v>-110.50251256281445</v>
      </c>
      <c r="Q109" s="103">
        <f>N109/K109</f>
        <v>0.85266331658291405</v>
      </c>
      <c r="R109" s="276"/>
      <c r="S109" s="1">
        <v>0.32321759259259258</v>
      </c>
      <c r="T109" s="2">
        <v>0.33473379629629629</v>
      </c>
      <c r="U109" s="104">
        <v>15.433333333333321</v>
      </c>
      <c r="V109" s="105">
        <v>16.583333333333343</v>
      </c>
      <c r="W109" s="106"/>
      <c r="X109" s="113"/>
      <c r="Y109" s="261"/>
      <c r="Z109" s="262"/>
      <c r="AA109" s="111">
        <f>M109-J109</f>
        <v>-442.01005025125778</v>
      </c>
      <c r="AB109" s="103">
        <f>M109/J109</f>
        <v>0.85266331658291405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2888</v>
      </c>
      <c r="G110" s="95">
        <f t="shared" si="34"/>
        <v>86640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2584.9825957235212</v>
      </c>
      <c r="N110" s="99">
        <f>M110/L110</f>
        <v>861.66086524117372</v>
      </c>
      <c r="O110" s="101">
        <f>L110-I110</f>
        <v>0</v>
      </c>
      <c r="P110" s="102">
        <f>N110-K110</f>
        <v>-138.33913475882628</v>
      </c>
      <c r="Q110" s="103">
        <f>N110/K110</f>
        <v>0.86166086524117369</v>
      </c>
      <c r="R110" s="276"/>
      <c r="S110" s="1">
        <v>0.34791666666666671</v>
      </c>
      <c r="T110" s="2">
        <v>0.39446759259259262</v>
      </c>
      <c r="U110" s="104">
        <v>18.983333333333398</v>
      </c>
      <c r="V110" s="105">
        <v>67.033333333333317</v>
      </c>
      <c r="W110" s="106"/>
      <c r="X110" s="107"/>
      <c r="Y110" s="261"/>
      <c r="Z110" s="262"/>
      <c r="AA110" s="111">
        <f>M110-J110</f>
        <v>-415.01740427647883</v>
      </c>
      <c r="AB110" s="103">
        <f>M110/J110</f>
        <v>0.86166086524117369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2696.4999565838866</v>
      </c>
      <c r="N123" s="139">
        <f>M123/L123</f>
        <v>719.06665508903643</v>
      </c>
      <c r="O123" s="140">
        <f>L123-I123</f>
        <v>0</v>
      </c>
      <c r="P123" s="141">
        <f>N123-K123</f>
        <v>-120.93334491096357</v>
      </c>
      <c r="Q123" s="142">
        <f>N123/K123</f>
        <v>0.85603173224885287</v>
      </c>
      <c r="R123" s="277"/>
      <c r="S123" s="143">
        <f>S107</f>
        <v>0.25013888888888891</v>
      </c>
      <c r="T123" s="144">
        <f>INDEX(T107:T122,COUNTA(T107:T122))</f>
        <v>0.39446759259259262</v>
      </c>
      <c r="U123" s="145"/>
      <c r="V123" s="156"/>
      <c r="W123" s="135"/>
      <c r="X123" s="139"/>
      <c r="Y123" s="264"/>
      <c r="Z123" s="265"/>
      <c r="AA123" s="157">
        <f>M123-J123</f>
        <v>-453.50004341611339</v>
      </c>
      <c r="AB123" s="142">
        <f>M123/J123</f>
        <v>0.85603173224885287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2023</v>
      </c>
      <c r="G124" s="159">
        <f t="shared" ref="G124:G127" si="38">E124*F124</f>
        <v>59718.96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2802.1546748749515</v>
      </c>
      <c r="N124" s="163">
        <f>M124/L124</f>
        <v>164.83262793382067</v>
      </c>
      <c r="O124" s="165">
        <f>L124-I124</f>
        <v>0</v>
      </c>
      <c r="P124" s="166">
        <f>N124-K124</f>
        <v>-27.696783830885209</v>
      </c>
      <c r="Q124" s="152">
        <f>N124/K124</f>
        <v>0.8561425832187447</v>
      </c>
      <c r="R124" s="275">
        <f>Q140</f>
        <v>0.85394352026877496</v>
      </c>
      <c r="S124" s="167">
        <v>0.70833333333333337</v>
      </c>
      <c r="T124" s="168">
        <v>0.73841435185185189</v>
      </c>
      <c r="U124" s="169"/>
      <c r="V124" s="170">
        <v>43.31666666666667</v>
      </c>
      <c r="W124" s="168"/>
      <c r="X124" s="171"/>
      <c r="Y124" s="278"/>
      <c r="Z124" s="279"/>
      <c r="AA124" s="109">
        <f>M124-J124</f>
        <v>-470.84532512504848</v>
      </c>
      <c r="AB124" s="152">
        <f>M124/J124</f>
        <v>0.8561425832187447</v>
      </c>
      <c r="AC124" s="266">
        <f>AB140</f>
        <v>0.85394352026877507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2031</v>
      </c>
      <c r="G125" s="95">
        <f t="shared" si="38"/>
        <v>60625.350000000006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2802.4530471445019</v>
      </c>
      <c r="N125" s="99">
        <f>M125/L125</f>
        <v>164.85017924379423</v>
      </c>
      <c r="O125" s="101">
        <f>L125-I125</f>
        <v>0</v>
      </c>
      <c r="P125" s="102">
        <f>N125-K125</f>
        <v>-27.679232520911654</v>
      </c>
      <c r="Q125" s="103">
        <f>N125/K125</f>
        <v>0.8562337449265206</v>
      </c>
      <c r="R125" s="276"/>
      <c r="S125" s="1">
        <v>0.74236111111111114</v>
      </c>
      <c r="T125" s="2">
        <v>0.77255787037037038</v>
      </c>
      <c r="U125" s="104">
        <v>5.6833333333333158</v>
      </c>
      <c r="V125" s="105">
        <v>43.483333333333306</v>
      </c>
      <c r="W125" s="106"/>
      <c r="X125" s="113"/>
      <c r="Y125" s="261"/>
      <c r="Z125" s="262"/>
      <c r="AA125" s="111">
        <f>M125-J125</f>
        <v>-470.54695285549815</v>
      </c>
      <c r="AB125" s="103">
        <f>M125/J125</f>
        <v>0.8562337449265206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1738</v>
      </c>
      <c r="G126" s="95">
        <f t="shared" si="38"/>
        <v>49654.66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3052.0975609756088</v>
      </c>
      <c r="N126" s="99">
        <f>M126/L126</f>
        <v>234.77673545966221</v>
      </c>
      <c r="O126" s="101">
        <f>L126-I126</f>
        <v>0</v>
      </c>
      <c r="P126" s="102">
        <f>N126-K126</f>
        <v>-42.1463414634147</v>
      </c>
      <c r="Q126" s="103">
        <f>N126/K126</f>
        <v>0.84780487804878024</v>
      </c>
      <c r="R126" s="276"/>
      <c r="S126" s="1">
        <v>0.77777777777777779</v>
      </c>
      <c r="T126" s="2">
        <v>0.80150462962962965</v>
      </c>
      <c r="U126" s="104">
        <v>7.5166666666666693</v>
      </c>
      <c r="V126" s="105">
        <v>34.166666666666679</v>
      </c>
      <c r="W126" s="106"/>
      <c r="X126" s="113"/>
      <c r="Y126" s="261"/>
      <c r="Z126" s="262"/>
      <c r="AA126" s="111">
        <f>M126-J126</f>
        <v>-547.90243902439124</v>
      </c>
      <c r="AB126" s="103">
        <f>M126/J126</f>
        <v>0.84780487804878024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2009</v>
      </c>
      <c r="G127" s="95">
        <f t="shared" si="38"/>
        <v>51510.76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2569.2362344582543</v>
      </c>
      <c r="N127" s="99">
        <f>M127/L127</f>
        <v>233.56693040529584</v>
      </c>
      <c r="O127" s="101">
        <f>L127-I127</f>
        <v>0</v>
      </c>
      <c r="P127" s="102">
        <f>N127-K127</f>
        <v>-39.160342321976913</v>
      </c>
      <c r="Q127" s="103">
        <f>N127/K127</f>
        <v>0.85641207815275133</v>
      </c>
      <c r="R127" s="276"/>
      <c r="S127" s="1">
        <v>0.80561342592592589</v>
      </c>
      <c r="T127" s="2">
        <v>0.83819444444444446</v>
      </c>
      <c r="U127" s="104">
        <v>5.916666666666579</v>
      </c>
      <c r="V127" s="105">
        <v>46.916666666666757</v>
      </c>
      <c r="W127" s="106"/>
      <c r="X127" s="107"/>
      <c r="Y127" s="261"/>
      <c r="Z127" s="262"/>
      <c r="AA127" s="111">
        <f>M127-J127</f>
        <v>-430.76376554174567</v>
      </c>
      <c r="AB127" s="103">
        <f>M127/J127</f>
        <v>0.85641207815275144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2806.4853793633292</v>
      </c>
      <c r="N140" s="139">
        <f>M140/L140</f>
        <v>193.55071581816063</v>
      </c>
      <c r="O140" s="140">
        <f>L140-I140</f>
        <v>0</v>
      </c>
      <c r="P140" s="141">
        <f>N140-K140</f>
        <v>-33.104456595632485</v>
      </c>
      <c r="Q140" s="142">
        <f>N140/K140</f>
        <v>0.85394352026877496</v>
      </c>
      <c r="R140" s="277"/>
      <c r="S140" s="143">
        <f>S124</f>
        <v>0.70833333333333337</v>
      </c>
      <c r="T140" s="144">
        <f>INDEX(T124:T139,COUNTA(T124:T139))</f>
        <v>0.83819444444444446</v>
      </c>
      <c r="U140" s="145"/>
      <c r="V140" s="156"/>
      <c r="W140" s="135"/>
      <c r="X140" s="139"/>
      <c r="Y140" s="264"/>
      <c r="Z140" s="265"/>
      <c r="AA140" s="157">
        <f>M140-J140</f>
        <v>-480.01462063667077</v>
      </c>
      <c r="AB140" s="142">
        <f>M140/J140</f>
        <v>0.85394352026877507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9119</v>
      </c>
      <c r="G141" s="159">
        <f t="shared" ref="G141" si="42">E141*F141</f>
        <v>127939.56999999999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2403.2503660322104</v>
      </c>
      <c r="N141" s="163">
        <f>M141/L141</f>
        <v>600.81259150805261</v>
      </c>
      <c r="O141" s="165">
        <f>L141-I141</f>
        <v>0</v>
      </c>
      <c r="P141" s="166">
        <f>N141-K141</f>
        <v>-74.187408491947394</v>
      </c>
      <c r="Q141" s="152">
        <f>N141/K141</f>
        <v>0.8900927281600779</v>
      </c>
      <c r="R141" s="275">
        <f>Q157</f>
        <v>0.8900927281600779</v>
      </c>
      <c r="S141" s="167">
        <v>0.70856481481481481</v>
      </c>
      <c r="T141" s="168">
        <v>0.8666666666666667</v>
      </c>
      <c r="U141" s="169"/>
      <c r="V141" s="170">
        <v>227.66666666666671</v>
      </c>
      <c r="W141" s="168"/>
      <c r="X141" s="171"/>
      <c r="Y141" s="278"/>
      <c r="Z141" s="279"/>
      <c r="AA141" s="109">
        <f>M141-J141</f>
        <v>-296.74963396778958</v>
      </c>
      <c r="AB141" s="152">
        <f>M141/J141</f>
        <v>0.8900927281600779</v>
      </c>
      <c r="AC141" s="266">
        <f>AB157</f>
        <v>0.8900927281600779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2403.2503660322104</v>
      </c>
      <c r="N157" s="139">
        <f>M157/L157</f>
        <v>600.81259150805261</v>
      </c>
      <c r="O157" s="140">
        <f>L157-I157</f>
        <v>0</v>
      </c>
      <c r="P157" s="141">
        <f>N157-K157</f>
        <v>-74.187408491947394</v>
      </c>
      <c r="Q157" s="142">
        <f>N157/K157</f>
        <v>0.8900927281600779</v>
      </c>
      <c r="R157" s="277"/>
      <c r="S157" s="143">
        <f>S141</f>
        <v>0.70856481481481481</v>
      </c>
      <c r="T157" s="144">
        <f>INDEX(T141:T156,COUNTA(T141:T156))</f>
        <v>0.8666666666666667</v>
      </c>
      <c r="U157" s="145"/>
      <c r="V157" s="156"/>
      <c r="W157" s="135"/>
      <c r="X157" s="139"/>
      <c r="Y157" s="264"/>
      <c r="Z157" s="265"/>
      <c r="AA157" s="157">
        <f>M157-J157</f>
        <v>-296.74963396778958</v>
      </c>
      <c r="AB157" s="142">
        <f>M157/J157</f>
        <v>0.8900927281600779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1486</v>
      </c>
      <c r="G158" s="159">
        <f t="shared" ref="G158:G161" si="46">E158*F158</f>
        <v>40983.879999999997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2531.7557974443907</v>
      </c>
      <c r="N158" s="163">
        <f>M158/L158</f>
        <v>632.93894936109768</v>
      </c>
      <c r="O158" s="165">
        <f>L158-I158</f>
        <v>0</v>
      </c>
      <c r="P158" s="166">
        <f>N158-K158</f>
        <v>-117.06105063890232</v>
      </c>
      <c r="Q158" s="152">
        <f>N158/K158</f>
        <v>0.84391859914813028</v>
      </c>
      <c r="R158" s="275">
        <f>Q174</f>
        <v>0.85209483445488299</v>
      </c>
      <c r="S158" s="167">
        <v>0.70839120370370368</v>
      </c>
      <c r="T158" s="168">
        <v>0.73284722222222221</v>
      </c>
      <c r="U158" s="169"/>
      <c r="V158" s="170">
        <v>35.216666666666683</v>
      </c>
      <c r="W158" s="173"/>
      <c r="X158" s="151"/>
      <c r="Y158" s="278"/>
      <c r="Z158" s="279"/>
      <c r="AA158" s="109">
        <f>M158-J158</f>
        <v>-468.24420255560926</v>
      </c>
      <c r="AB158" s="152">
        <f>M158/J158</f>
        <v>0.84391859914813028</v>
      </c>
      <c r="AC158" s="266">
        <f>AB174</f>
        <v>0.85209483445488299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1158</v>
      </c>
      <c r="G159" s="95">
        <f t="shared" si="46"/>
        <v>27965.699999999997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2520.4353083434153</v>
      </c>
      <c r="N159" s="99">
        <f>M159/L159</f>
        <v>630.10882708585382</v>
      </c>
      <c r="O159" s="101">
        <f>L159-I159</f>
        <v>0</v>
      </c>
      <c r="P159" s="102">
        <f>N159-K159</f>
        <v>-119.89117291414618</v>
      </c>
      <c r="Q159" s="103">
        <f>N159/K159</f>
        <v>0.84014510278113841</v>
      </c>
      <c r="R159" s="276"/>
      <c r="S159" s="1">
        <v>0.73780092592592594</v>
      </c>
      <c r="T159" s="2">
        <v>0.75694444444444442</v>
      </c>
      <c r="U159" s="104">
        <v>7.1333333333333826</v>
      </c>
      <c r="V159" s="105">
        <v>27.566666666666606</v>
      </c>
      <c r="W159" s="106"/>
      <c r="X159" s="107"/>
      <c r="Y159" s="261"/>
      <c r="Z159" s="262"/>
      <c r="AA159" s="111">
        <f>M159-J159</f>
        <v>-479.56469165658473</v>
      </c>
      <c r="AB159" s="103">
        <f>M159/J159</f>
        <v>0.84014510278113841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3295</v>
      </c>
      <c r="G160" s="95">
        <f t="shared" si="46"/>
        <v>51764.450000000004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2837.7990430622021</v>
      </c>
      <c r="N160" s="99">
        <f>M160/L160</f>
        <v>945.93301435406738</v>
      </c>
      <c r="O160" s="101">
        <f>L160-I160</f>
        <v>0</v>
      </c>
      <c r="P160" s="102">
        <f>N160-K160</f>
        <v>-154.06698564593262</v>
      </c>
      <c r="Q160" s="103">
        <f>N160/K160</f>
        <v>0.85993910395824302</v>
      </c>
      <c r="R160" s="276"/>
      <c r="S160" s="1">
        <v>0.76203703703703707</v>
      </c>
      <c r="T160" s="2">
        <v>0.81041666666666667</v>
      </c>
      <c r="U160" s="104">
        <v>7.3333333333334139</v>
      </c>
      <c r="V160" s="105">
        <v>69.666666666666629</v>
      </c>
      <c r="W160" s="106"/>
      <c r="X160" s="107"/>
      <c r="Y160" s="261"/>
      <c r="Z160" s="262"/>
      <c r="AA160" s="111">
        <f>M160-J160</f>
        <v>-462.20095693779786</v>
      </c>
      <c r="AB160" s="103">
        <f>M160/J160</f>
        <v>0.85993910395824302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5575</v>
      </c>
      <c r="G161" s="95">
        <f t="shared" si="46"/>
        <v>99736.75</v>
      </c>
      <c r="H161" s="96"/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2846.4047652815179</v>
      </c>
      <c r="N161" s="99">
        <f>M161/L161</f>
        <v>711.60119132037948</v>
      </c>
      <c r="O161" s="101">
        <f>L161-I161</f>
        <v>0</v>
      </c>
      <c r="P161" s="102">
        <f>N161-K161</f>
        <v>-113.39880867962052</v>
      </c>
      <c r="Q161" s="103">
        <f>N161/K161</f>
        <v>0.86254689857015698</v>
      </c>
      <c r="R161" s="276"/>
      <c r="S161" s="1">
        <v>0.81491898148148145</v>
      </c>
      <c r="T161" s="2">
        <v>0.89652777777777781</v>
      </c>
      <c r="U161" s="104">
        <v>6.483333333333281</v>
      </c>
      <c r="V161" s="105">
        <v>117.51666666666677</v>
      </c>
      <c r="W161" s="106"/>
      <c r="X161" s="107"/>
      <c r="Y161" s="261"/>
      <c r="Z161" s="262"/>
      <c r="AA161" s="111">
        <f>M161-J161</f>
        <v>-453.59523471848206</v>
      </c>
      <c r="AB161" s="103">
        <f>M161/J161</f>
        <v>0.86254689857015698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2684.0987285328815</v>
      </c>
      <c r="N174" s="139">
        <f>M174/L174</f>
        <v>715.75966094210173</v>
      </c>
      <c r="O174" s="140">
        <f>L174-I174</f>
        <v>0</v>
      </c>
      <c r="P174" s="141">
        <f>N174-K174</f>
        <v>-124.24033905789827</v>
      </c>
      <c r="Q174" s="142">
        <f>N174/K174</f>
        <v>0.85209483445488299</v>
      </c>
      <c r="R174" s="277"/>
      <c r="S174" s="143">
        <f>S158</f>
        <v>0.70839120370370368</v>
      </c>
      <c r="T174" s="144">
        <f>INDEX(T158:T173,COUNTA(T158:T173))</f>
        <v>0.89652777777777781</v>
      </c>
      <c r="U174" s="145"/>
      <c r="V174" s="156"/>
      <c r="W174" s="89"/>
      <c r="X174" s="91"/>
      <c r="Y174" s="264"/>
      <c r="Z174" s="265"/>
      <c r="AA174" s="157">
        <f>M174-J174</f>
        <v>-465.90127146711848</v>
      </c>
      <c r="AB174" s="142">
        <f>M174/J174</f>
        <v>0.85209483445488299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1882</v>
      </c>
      <c r="G175" s="159">
        <f t="shared" ref="G175:G177" si="51">E175*F175</f>
        <v>41930.959999999999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2825.3544620517014</v>
      </c>
      <c r="N175" s="163">
        <f>M175/L175</f>
        <v>565.07089241034032</v>
      </c>
      <c r="O175" s="165">
        <f>L175-I175</f>
        <v>0</v>
      </c>
      <c r="P175" s="166">
        <f>N175-K175</f>
        <v>-94.929107589659679</v>
      </c>
      <c r="Q175" s="152">
        <f>N175/K175</f>
        <v>0.85616801880354598</v>
      </c>
      <c r="R175" s="275">
        <f>Q191</f>
        <v>0.86066371172514566</v>
      </c>
      <c r="S175" s="167">
        <v>0.70835648148148145</v>
      </c>
      <c r="T175" s="168">
        <v>0.73611111111111116</v>
      </c>
      <c r="U175" s="169"/>
      <c r="V175" s="170">
        <v>39.966666666666782</v>
      </c>
      <c r="W175" s="173"/>
      <c r="X175" s="151"/>
      <c r="Y175" s="278"/>
      <c r="Z175" s="279"/>
      <c r="AA175" s="109">
        <f>M175-J175</f>
        <v>-474.64553794829862</v>
      </c>
      <c r="AB175" s="152">
        <f>M175/J175</f>
        <v>0.85616801880354587</v>
      </c>
      <c r="AC175" s="266">
        <f>AB191</f>
        <v>0.86066371172514566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2114</v>
      </c>
      <c r="G176" s="95">
        <f t="shared" si="51"/>
        <v>38432.519999999997</v>
      </c>
      <c r="H176" s="96"/>
      <c r="I176" s="97">
        <v>4</v>
      </c>
      <c r="J176" s="98">
        <v>3300</v>
      </c>
      <c r="K176" s="99">
        <f t="shared" ref="K176:K213" si="52">J176/I176</f>
        <v>825</v>
      </c>
      <c r="L176" s="100">
        <v>4</v>
      </c>
      <c r="M176" s="98">
        <f>F176/V176*60</f>
        <v>2835.4694485842019</v>
      </c>
      <c r="N176" s="99">
        <f>M176/L176</f>
        <v>708.86736214605048</v>
      </c>
      <c r="O176" s="101">
        <f>L176-I176</f>
        <v>0</v>
      </c>
      <c r="P176" s="102">
        <f>N176-K176</f>
        <v>-116.13263785394952</v>
      </c>
      <c r="Q176" s="103">
        <f>N176/K176</f>
        <v>0.8592331662376369</v>
      </c>
      <c r="R176" s="276"/>
      <c r="S176" s="1">
        <v>0.73907407407407411</v>
      </c>
      <c r="T176" s="2">
        <v>0.77013888888888893</v>
      </c>
      <c r="U176" s="104">
        <v>4.2666666666666409</v>
      </c>
      <c r="V176" s="105">
        <v>44.733333333333348</v>
      </c>
      <c r="W176" s="106"/>
      <c r="X176" s="107"/>
      <c r="Y176" s="261"/>
      <c r="Z176" s="262"/>
      <c r="AA176" s="111">
        <f>M176-J176</f>
        <v>-464.53055141579807</v>
      </c>
      <c r="AB176" s="103">
        <f>M176/J176</f>
        <v>0.8592331662376369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8472</v>
      </c>
      <c r="G177" s="95">
        <f t="shared" si="51"/>
        <v>141143.51999999999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>F177/V177*60</f>
        <v>2859.7468354430384</v>
      </c>
      <c r="N177" s="99">
        <f>M177/L177</f>
        <v>714.93670886075961</v>
      </c>
      <c r="O177" s="101">
        <f>L177-I177</f>
        <v>0</v>
      </c>
      <c r="P177" s="102">
        <f>N177-K177</f>
        <v>-110.06329113924039</v>
      </c>
      <c r="Q177" s="103">
        <f>N177/K177</f>
        <v>0.86658995013425411</v>
      </c>
      <c r="R177" s="276"/>
      <c r="S177" s="1">
        <v>0.77517361111111116</v>
      </c>
      <c r="T177" s="2">
        <v>0.89861111111111114</v>
      </c>
      <c r="U177" s="104">
        <v>7.2500000000000142</v>
      </c>
      <c r="V177" s="105">
        <v>177.74999999999997</v>
      </c>
      <c r="W177" s="106"/>
      <c r="X177" s="107"/>
      <c r="Y177" s="261"/>
      <c r="Z177" s="262"/>
      <c r="AA177" s="111">
        <f>M177-J177</f>
        <v>-440.25316455696156</v>
      </c>
      <c r="AB177" s="103">
        <f>M177/J177</f>
        <v>0.86658995013425411</v>
      </c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4.333333333333333</v>
      </c>
      <c r="J191" s="138">
        <f t="shared" si="53"/>
        <v>3300</v>
      </c>
      <c r="K191" s="139">
        <f t="shared" ref="K191" si="54">J191/I191</f>
        <v>761.53846153846155</v>
      </c>
      <c r="L191" s="137">
        <f t="shared" ref="L191:M191" si="55">AVERAGE(L175:L190)</f>
        <v>4.333333333333333</v>
      </c>
      <c r="M191" s="138">
        <f t="shared" si="55"/>
        <v>2840.1902486929807</v>
      </c>
      <c r="N191" s="139">
        <f>M191/L191</f>
        <v>655.42851892914939</v>
      </c>
      <c r="O191" s="140">
        <f>L191-I191</f>
        <v>0</v>
      </c>
      <c r="P191" s="141">
        <f>N191-K191</f>
        <v>-106.10994260931216</v>
      </c>
      <c r="Q191" s="142">
        <f>N191/K191</f>
        <v>0.86066371172514566</v>
      </c>
      <c r="R191" s="277"/>
      <c r="S191" s="143">
        <f>S175</f>
        <v>0.70835648148148145</v>
      </c>
      <c r="T191" s="144">
        <f>INDEX(T175:T190,COUNTA(T175:T190))</f>
        <v>0.89861111111111114</v>
      </c>
      <c r="U191" s="145"/>
      <c r="V191" s="156"/>
      <c r="W191" s="89"/>
      <c r="X191" s="91"/>
      <c r="Y191" s="264"/>
      <c r="Z191" s="265"/>
      <c r="AA191" s="157">
        <f>M191-J191</f>
        <v>-459.80975130701927</v>
      </c>
      <c r="AB191" s="142">
        <f>M191/J191</f>
        <v>0.86066371172514566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2564</v>
      </c>
      <c r="G192" s="159">
        <f t="shared" ref="G192:G194" si="56">E192*F192</f>
        <v>46613.52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2581.9300699300729</v>
      </c>
      <c r="N192" s="163">
        <f>M192/L192</f>
        <v>645.48251748251823</v>
      </c>
      <c r="O192" s="165">
        <f>L192-I192</f>
        <v>0</v>
      </c>
      <c r="P192" s="166">
        <f>N192-K192</f>
        <v>-104.51748251748177</v>
      </c>
      <c r="Q192" s="152">
        <f>N192/K192</f>
        <v>0.86064335664335767</v>
      </c>
      <c r="R192" s="275">
        <f>Q208</f>
        <v>0.84480408627265346</v>
      </c>
      <c r="S192" s="167">
        <v>0.70862268518518523</v>
      </c>
      <c r="T192" s="168">
        <v>0.75</v>
      </c>
      <c r="U192" s="169"/>
      <c r="V192" s="170">
        <v>59.583333333333272</v>
      </c>
      <c r="W192" s="173"/>
      <c r="X192" s="151"/>
      <c r="Y192" s="278"/>
      <c r="Z192" s="279"/>
      <c r="AA192" s="109">
        <f>M192-J192</f>
        <v>-418.06993006992707</v>
      </c>
      <c r="AB192" s="152">
        <f>M192/J192</f>
        <v>0.86064335664335767</v>
      </c>
      <c r="AC192" s="266">
        <f>AB208</f>
        <v>0.84480408627265358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6004</v>
      </c>
      <c r="G193" s="95">
        <f t="shared" si="56"/>
        <v>85737.12</v>
      </c>
      <c r="H193" s="96">
        <v>2</v>
      </c>
      <c r="I193" s="97">
        <v>3</v>
      </c>
      <c r="J193" s="98">
        <v>3600</v>
      </c>
      <c r="K193" s="99">
        <f t="shared" si="52"/>
        <v>1200</v>
      </c>
      <c r="L193" s="100">
        <v>3</v>
      </c>
      <c r="M193" s="98">
        <f>F193/V193*60</f>
        <v>3020.8805031446518</v>
      </c>
      <c r="N193" s="99">
        <f>M193/L193</f>
        <v>1006.9601677148839</v>
      </c>
      <c r="O193" s="101">
        <f>L193-I193</f>
        <v>0</v>
      </c>
      <c r="P193" s="102">
        <f>N193-K193</f>
        <v>-193.03983228511606</v>
      </c>
      <c r="Q193" s="103">
        <f>N193/K193</f>
        <v>0.8391334730957366</v>
      </c>
      <c r="R193" s="276"/>
      <c r="S193" s="1">
        <v>0.76180555555555551</v>
      </c>
      <c r="T193" s="2">
        <v>0.84461805555555558</v>
      </c>
      <c r="U193" s="104">
        <v>16.99999999999994</v>
      </c>
      <c r="V193" s="105">
        <v>119.2500000000001</v>
      </c>
      <c r="W193" s="106">
        <v>0.84461805555555558</v>
      </c>
      <c r="X193" s="107">
        <v>0.8994212962962963</v>
      </c>
      <c r="Y193" s="261"/>
      <c r="Z193" s="262"/>
      <c r="AA193" s="111">
        <f>M193-J193</f>
        <v>-579.11949685534819</v>
      </c>
      <c r="AB193" s="103">
        <f>M193/J193</f>
        <v>0.8391334730957366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4425</v>
      </c>
      <c r="G194" s="95">
        <f t="shared" si="56"/>
        <v>63189</v>
      </c>
      <c r="H194" s="96"/>
      <c r="I194" s="97">
        <v>3</v>
      </c>
      <c r="J194" s="98">
        <v>3600</v>
      </c>
      <c r="K194" s="99">
        <f t="shared" si="52"/>
        <v>1200</v>
      </c>
      <c r="L194" s="100">
        <v>3</v>
      </c>
      <c r="M194" s="98">
        <f>F194/V194*60</f>
        <v>3014.1911069063417</v>
      </c>
      <c r="N194" s="99">
        <f>M194/L194</f>
        <v>1004.7303689687806</v>
      </c>
      <c r="O194" s="101">
        <f>L194-I194</f>
        <v>0</v>
      </c>
      <c r="P194" s="102">
        <f>N194-K194</f>
        <v>-195.26963103121943</v>
      </c>
      <c r="Q194" s="103">
        <f>N194/K194</f>
        <v>0.83727530747398382</v>
      </c>
      <c r="R194" s="276"/>
      <c r="S194" s="1">
        <v>0.8994212962962963</v>
      </c>
      <c r="T194" s="2">
        <v>0.96059027777777772</v>
      </c>
      <c r="U194" s="104">
        <v>78.916666666666643</v>
      </c>
      <c r="V194" s="105">
        <v>88.083333333333243</v>
      </c>
      <c r="W194" s="106"/>
      <c r="X194" s="107"/>
      <c r="Y194" s="261"/>
      <c r="Z194" s="262"/>
      <c r="AA194" s="111">
        <f>M194-J194</f>
        <v>-585.8088930936583</v>
      </c>
      <c r="AB194" s="103">
        <f>M194/J194</f>
        <v>0.83727530747398382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7">AVERAGE(I192:I207)</f>
        <v>3.3333333333333335</v>
      </c>
      <c r="J208" s="138">
        <f t="shared" si="57"/>
        <v>3400</v>
      </c>
      <c r="K208" s="139">
        <f t="shared" ref="K208" si="58">J208/I208</f>
        <v>1020</v>
      </c>
      <c r="L208" s="137">
        <f t="shared" ref="L208:M208" si="59">AVERAGE(L192:L207)</f>
        <v>3.3333333333333335</v>
      </c>
      <c r="M208" s="138">
        <f t="shared" si="59"/>
        <v>2872.333893327022</v>
      </c>
      <c r="N208" s="139">
        <f t="shared" ref="N208:N213" si="60">M208/L208</f>
        <v>861.70016799810651</v>
      </c>
      <c r="O208" s="140">
        <f t="shared" ref="O208:O213" si="61">L208-I208</f>
        <v>0</v>
      </c>
      <c r="P208" s="141">
        <f t="shared" ref="P208:P213" si="62">N208-K208</f>
        <v>-158.29983200189349</v>
      </c>
      <c r="Q208" s="142">
        <f t="shared" ref="Q208:Q213" si="63">N208/K208</f>
        <v>0.84480408627265346</v>
      </c>
      <c r="R208" s="277"/>
      <c r="S208" s="143">
        <f>S192</f>
        <v>0.70862268518518523</v>
      </c>
      <c r="T208" s="144">
        <f>INDEX(T192:T207,COUNTA(T192:T207))</f>
        <v>0.96059027777777772</v>
      </c>
      <c r="U208" s="145"/>
      <c r="V208" s="156"/>
      <c r="W208" s="89"/>
      <c r="X208" s="91"/>
      <c r="Y208" s="264"/>
      <c r="Z208" s="265"/>
      <c r="AA208" s="157">
        <f t="shared" ref="AA208:AA213" si="64">M208-J208</f>
        <v>-527.666106672978</v>
      </c>
      <c r="AB208" s="142">
        <f t="shared" ref="AB208:AB213" si="65">M208/J208</f>
        <v>0.84480408627265358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123</v>
      </c>
      <c r="G209" s="159">
        <f t="shared" ref="G209:G213" si="66">E209*F209</f>
        <v>2236.14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2971.8120805369581</v>
      </c>
      <c r="N209" s="163">
        <f t="shared" si="60"/>
        <v>990.6040268456527</v>
      </c>
      <c r="O209" s="165">
        <f t="shared" si="61"/>
        <v>0</v>
      </c>
      <c r="P209" s="166">
        <f t="shared" si="62"/>
        <v>-209.3959731543473</v>
      </c>
      <c r="Q209" s="152">
        <f t="shared" si="63"/>
        <v>0.82550335570471056</v>
      </c>
      <c r="R209" s="275">
        <f>Q225</f>
        <v>0.84017126354193827</v>
      </c>
      <c r="S209" s="167">
        <v>0.70833333333333337</v>
      </c>
      <c r="T209" s="168">
        <v>0.71005787037037038</v>
      </c>
      <c r="U209" s="169"/>
      <c r="V209" s="170">
        <v>2.4833333333332952</v>
      </c>
      <c r="W209" s="168"/>
      <c r="X209" s="171"/>
      <c r="Y209" s="278"/>
      <c r="Z209" s="279"/>
      <c r="AA209" s="174">
        <f t="shared" si="64"/>
        <v>-628.18791946304191</v>
      </c>
      <c r="AB209" s="152">
        <f t="shared" si="65"/>
        <v>0.82550335570471056</v>
      </c>
      <c r="AC209" s="266">
        <f>AB225</f>
        <v>0.84017126354193827</v>
      </c>
    </row>
    <row r="210" spans="1:29" ht="15.75" customHeight="1">
      <c r="A210" s="270"/>
      <c r="B210" s="92" t="s">
        <v>117</v>
      </c>
      <c r="C210" s="259" t="s">
        <v>153</v>
      </c>
      <c r="D210" s="260"/>
      <c r="E210" s="93">
        <v>18.18</v>
      </c>
      <c r="F210" s="94">
        <v>2436</v>
      </c>
      <c r="G210" s="95">
        <f t="shared" si="66"/>
        <v>44286.479999999996</v>
      </c>
      <c r="H210" s="96"/>
      <c r="I210" s="97">
        <v>3</v>
      </c>
      <c r="J210" s="98">
        <v>3600</v>
      </c>
      <c r="K210" s="99">
        <f t="shared" si="52"/>
        <v>1200</v>
      </c>
      <c r="L210" s="100">
        <v>3</v>
      </c>
      <c r="M210" s="98">
        <f>F210/V210*60</f>
        <v>2997.1291866028773</v>
      </c>
      <c r="N210" s="99">
        <f t="shared" si="60"/>
        <v>999.04306220095907</v>
      </c>
      <c r="O210" s="101">
        <f t="shared" si="61"/>
        <v>0</v>
      </c>
      <c r="P210" s="102">
        <f t="shared" si="62"/>
        <v>-200.95693779904093</v>
      </c>
      <c r="Q210" s="103">
        <f t="shared" si="63"/>
        <v>0.83253588516746591</v>
      </c>
      <c r="R210" s="276"/>
      <c r="S210" s="1">
        <v>0.72377314814814819</v>
      </c>
      <c r="T210" s="2">
        <v>0.75763888888888886</v>
      </c>
      <c r="U210" s="104">
        <v>19.75000000000005</v>
      </c>
      <c r="V210" s="105">
        <v>48.766666666666566</v>
      </c>
      <c r="W210" s="106"/>
      <c r="X210" s="113"/>
      <c r="Y210" s="261"/>
      <c r="Z210" s="262"/>
      <c r="AA210" s="175">
        <f t="shared" si="64"/>
        <v>-602.87081339712267</v>
      </c>
      <c r="AB210" s="103">
        <f t="shared" si="65"/>
        <v>0.83253588516746591</v>
      </c>
      <c r="AC210" s="267"/>
    </row>
    <row r="211" spans="1:29" ht="15.75" customHeight="1">
      <c r="A211" s="270"/>
      <c r="B211" s="92" t="s">
        <v>117</v>
      </c>
      <c r="C211" s="259" t="s">
        <v>149</v>
      </c>
      <c r="D211" s="260"/>
      <c r="E211" s="93">
        <v>24.83</v>
      </c>
      <c r="F211" s="94">
        <v>3165</v>
      </c>
      <c r="G211" s="95">
        <f t="shared" si="66"/>
        <v>78586.95</v>
      </c>
      <c r="H211" s="96"/>
      <c r="I211" s="97">
        <v>4</v>
      </c>
      <c r="J211" s="98">
        <v>3300</v>
      </c>
      <c r="K211" s="99">
        <f t="shared" si="52"/>
        <v>825</v>
      </c>
      <c r="L211" s="100">
        <v>4</v>
      </c>
      <c r="M211" s="98">
        <f>F211/V211*60</f>
        <v>2827.2952853597994</v>
      </c>
      <c r="N211" s="99">
        <f t="shared" si="60"/>
        <v>706.82382133994986</v>
      </c>
      <c r="O211" s="101">
        <f t="shared" si="61"/>
        <v>0</v>
      </c>
      <c r="P211" s="102">
        <f t="shared" si="62"/>
        <v>-118.17617866005014</v>
      </c>
      <c r="Q211" s="103">
        <f t="shared" si="63"/>
        <v>0.85675614707872705</v>
      </c>
      <c r="R211" s="276"/>
      <c r="S211" s="1">
        <v>0.7715277777777777</v>
      </c>
      <c r="T211" s="2">
        <v>0.81817129629629626</v>
      </c>
      <c r="U211" s="104">
        <v>19.999999999999929</v>
      </c>
      <c r="V211" s="105">
        <v>67.166666666666714</v>
      </c>
      <c r="W211" s="106"/>
      <c r="X211" s="113"/>
      <c r="Y211" s="261"/>
      <c r="Z211" s="262"/>
      <c r="AA211" s="175">
        <f t="shared" si="64"/>
        <v>-472.70471464020056</v>
      </c>
      <c r="AB211" s="103">
        <f t="shared" si="65"/>
        <v>0.85675614707872705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2438</v>
      </c>
      <c r="G212" s="95">
        <f t="shared" si="66"/>
        <v>61023.14</v>
      </c>
      <c r="H212" s="96"/>
      <c r="I212" s="97">
        <v>4</v>
      </c>
      <c r="J212" s="98">
        <v>3300</v>
      </c>
      <c r="K212" s="99">
        <f t="shared" si="52"/>
        <v>825</v>
      </c>
      <c r="L212" s="100">
        <v>4</v>
      </c>
      <c r="M212" s="98">
        <f>F212/V212*60</f>
        <v>2822.1221864951767</v>
      </c>
      <c r="N212" s="99">
        <f t="shared" si="60"/>
        <v>705.53054662379418</v>
      </c>
      <c r="O212" s="101">
        <f t="shared" si="61"/>
        <v>0</v>
      </c>
      <c r="P212" s="102">
        <f t="shared" si="62"/>
        <v>-119.46945337620582</v>
      </c>
      <c r="Q212" s="103">
        <f t="shared" si="63"/>
        <v>0.85518854136217481</v>
      </c>
      <c r="R212" s="276"/>
      <c r="S212" s="1">
        <v>0.828587962962963</v>
      </c>
      <c r="T212" s="2">
        <v>0.86458333333333337</v>
      </c>
      <c r="U212" s="104">
        <v>15.000000000000107</v>
      </c>
      <c r="V212" s="105">
        <v>51.833333333333336</v>
      </c>
      <c r="W212" s="106">
        <v>0.86458333333333337</v>
      </c>
      <c r="X212" s="107">
        <v>0.91874999999999996</v>
      </c>
      <c r="Y212" s="261"/>
      <c r="Z212" s="262"/>
      <c r="AA212" s="175">
        <f t="shared" si="64"/>
        <v>-477.87781350482328</v>
      </c>
      <c r="AB212" s="103">
        <f t="shared" si="65"/>
        <v>0.85518854136217481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4025</v>
      </c>
      <c r="G213" s="95">
        <f t="shared" si="66"/>
        <v>73174.5</v>
      </c>
      <c r="H213" s="113"/>
      <c r="I213" s="97">
        <v>3</v>
      </c>
      <c r="J213" s="98">
        <v>3600</v>
      </c>
      <c r="K213" s="99">
        <f t="shared" si="52"/>
        <v>1200</v>
      </c>
      <c r="L213" s="114">
        <v>3</v>
      </c>
      <c r="M213" s="98">
        <f>F213/V213*60</f>
        <v>3000.6212466349139</v>
      </c>
      <c r="N213" s="99">
        <f t="shared" si="60"/>
        <v>1000.207082211638</v>
      </c>
      <c r="O213" s="101">
        <f t="shared" si="61"/>
        <v>0</v>
      </c>
      <c r="P213" s="102">
        <f t="shared" si="62"/>
        <v>-199.79291778836205</v>
      </c>
      <c r="Q213" s="103">
        <f t="shared" si="63"/>
        <v>0.83350590184303164</v>
      </c>
      <c r="R213" s="276"/>
      <c r="S213" s="1">
        <v>0.91874999999999996</v>
      </c>
      <c r="T213" s="2">
        <v>0.97464120370370366</v>
      </c>
      <c r="U213" s="104">
        <v>77.999999999999886</v>
      </c>
      <c r="V213" s="105">
        <v>80.483333333333334</v>
      </c>
      <c r="W213" s="106"/>
      <c r="X213" s="107"/>
      <c r="Y213" s="261"/>
      <c r="Z213" s="262"/>
      <c r="AA213" s="175">
        <f t="shared" si="64"/>
        <v>-599.37875336508614</v>
      </c>
      <c r="AB213" s="103">
        <f t="shared" si="65"/>
        <v>0.83350590184303164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7">AVERAGE(I209:I224)</f>
        <v>3.4</v>
      </c>
      <c r="J225" s="138">
        <f t="shared" si="67"/>
        <v>3480</v>
      </c>
      <c r="K225" s="139">
        <f t="shared" ref="K225" si="68">J225/I225</f>
        <v>1023.5294117647059</v>
      </c>
      <c r="L225" s="137">
        <f t="shared" ref="L225:M225" si="69">AVERAGE(L209:L224)</f>
        <v>3.4</v>
      </c>
      <c r="M225" s="138">
        <f t="shared" si="69"/>
        <v>2923.7959971259452</v>
      </c>
      <c r="N225" s="139">
        <f>M225/L225</f>
        <v>859.93999915468976</v>
      </c>
      <c r="O225" s="140">
        <f>L225-I225</f>
        <v>0</v>
      </c>
      <c r="P225" s="141">
        <f>N225-K225</f>
        <v>-163.5894126100161</v>
      </c>
      <c r="Q225" s="142">
        <f>N225/K225</f>
        <v>0.84017126354193827</v>
      </c>
      <c r="R225" s="277"/>
      <c r="S225" s="143">
        <f>S209</f>
        <v>0.70833333333333337</v>
      </c>
      <c r="T225" s="144">
        <f>INDEX(T209:T224,COUNTA(T209:T224))</f>
        <v>0.97464120370370366</v>
      </c>
      <c r="U225" s="145"/>
      <c r="V225" s="156"/>
      <c r="W225" s="135"/>
      <c r="X225" s="139"/>
      <c r="Y225" s="264"/>
      <c r="Z225" s="265"/>
      <c r="AA225" s="177">
        <f>M225-J225</f>
        <v>-556.20400287405482</v>
      </c>
      <c r="AB225" s="142">
        <f>M225/J225</f>
        <v>0.84017126354193827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868" priority="1" operator="greaterThan">
      <formula>0</formula>
    </cfRule>
  </conditionalFormatting>
  <conditionalFormatting sqref="P5:P225 AA5:AA225">
    <cfRule type="cellIs" dxfId="867" priority="4" operator="lessThan">
      <formula>0</formula>
    </cfRule>
  </conditionalFormatting>
  <conditionalFormatting sqref="Q5:Q225 AB5:AB225">
    <cfRule type="cellIs" dxfId="866" priority="2" operator="greaterThan">
      <formula>1</formula>
    </cfRule>
    <cfRule type="cellIs" dxfId="865" priority="3" operator="lessThan">
      <formula>0.8</formula>
    </cfRule>
  </conditionalFormatting>
  <conditionalFormatting sqref="AC5:AC23 R5:R225 AC124:AC129">
    <cfRule type="cellIs" dxfId="864" priority="5" operator="lessThan">
      <formula>0.8</formula>
    </cfRule>
  </conditionalFormatting>
  <conditionalFormatting sqref="AC29:AC37">
    <cfRule type="cellIs" dxfId="863" priority="15" operator="lessThan">
      <formula>0.8</formula>
    </cfRule>
  </conditionalFormatting>
  <conditionalFormatting sqref="AC39:AC44">
    <cfRule type="cellIs" dxfId="862" priority="14" operator="lessThan">
      <formula>0.8</formula>
    </cfRule>
  </conditionalFormatting>
  <conditionalFormatting sqref="AC56">
    <cfRule type="cellIs" dxfId="861" priority="16" operator="lessThan">
      <formula>0.8</formula>
    </cfRule>
  </conditionalFormatting>
  <conditionalFormatting sqref="AC73">
    <cfRule type="cellIs" dxfId="860" priority="13" operator="lessThan">
      <formula>0.8</formula>
    </cfRule>
  </conditionalFormatting>
  <conditionalFormatting sqref="AC90">
    <cfRule type="cellIs" dxfId="859" priority="7" operator="lessThan">
      <formula>0.8</formula>
    </cfRule>
  </conditionalFormatting>
  <conditionalFormatting sqref="AC107:AC112">
    <cfRule type="cellIs" dxfId="858" priority="6" operator="lessThan">
      <formula>0.8</formula>
    </cfRule>
  </conditionalFormatting>
  <conditionalFormatting sqref="AC141:AC146">
    <cfRule type="cellIs" dxfId="857" priority="12" operator="lessThan">
      <formula>0.8</formula>
    </cfRule>
  </conditionalFormatting>
  <conditionalFormatting sqref="AC158">
    <cfRule type="cellIs" dxfId="856" priority="11" operator="lessThan">
      <formula>0.8</formula>
    </cfRule>
  </conditionalFormatting>
  <conditionalFormatting sqref="AC175">
    <cfRule type="cellIs" dxfId="855" priority="10" operator="lessThan">
      <formula>0.8</formula>
    </cfRule>
  </conditionalFormatting>
  <conditionalFormatting sqref="AC192">
    <cfRule type="cellIs" dxfId="854" priority="9" operator="lessThan">
      <formula>0.8</formula>
    </cfRule>
  </conditionalFormatting>
  <conditionalFormatting sqref="AC209:AC214">
    <cfRule type="cellIs" dxfId="853" priority="8" operator="lessThan">
      <formula>0.8</formula>
    </cfRule>
  </conditionalFormatting>
  <dataValidations count="1">
    <dataValidation type="list" allowBlank="1" showInputMessage="1" showErrorMessage="1" sqref="Y5:Z225" xr:uid="{0CE0F101-636E-4D04-8B80-82AFE2B283F0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E775-D3CB-4377-A06D-5B5E3BF3E371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W42" sqref="W42"/>
      <selection pane="bottomLeft" activeCell="W42" sqref="W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95063</v>
      </c>
      <c r="E1" s="77" t="s">
        <v>3</v>
      </c>
      <c r="F1" s="78">
        <f>SUM(G5:G157)</f>
        <v>4075675.8599999989</v>
      </c>
      <c r="G1" s="79" t="s">
        <v>74</v>
      </c>
      <c r="H1" s="80">
        <f>L21+L38+L55+L72+L89+L106+L123+L140+L157</f>
        <v>171.00833333333333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45899</v>
      </c>
      <c r="B2" s="325"/>
      <c r="C2" s="82" t="s">
        <v>35</v>
      </c>
      <c r="D2" s="83">
        <f>AVERAGE(N21,N38,N55,N72,N89,N106,N123,N140,N157)</f>
        <v>134.43481678797383</v>
      </c>
      <c r="E2" s="83" t="s">
        <v>81</v>
      </c>
      <c r="F2" s="84">
        <f>F1/D1</f>
        <v>42.873419311404007</v>
      </c>
      <c r="G2" s="85" t="s">
        <v>82</v>
      </c>
      <c r="H2" s="86">
        <f>COUNT(H5:H157)</f>
        <v>0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3471</v>
      </c>
      <c r="G5" s="159">
        <f t="shared" ref="G5:G6" si="0">E5*F5</f>
        <v>68378.7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1059.937229620833</v>
      </c>
      <c r="N5" s="163">
        <f>M5/L5</f>
        <v>81.533633047756382</v>
      </c>
      <c r="O5" s="179">
        <f>L5-I5</f>
        <v>0</v>
      </c>
      <c r="P5" s="180">
        <f>N5-K5</f>
        <v>-10.774059259935925</v>
      </c>
      <c r="Q5" s="132">
        <f>N5/K5</f>
        <v>0.88328102468402747</v>
      </c>
      <c r="R5" s="276">
        <f>Q21</f>
        <v>0.87528627047135155</v>
      </c>
      <c r="S5" s="167">
        <v>0.29166666666666669</v>
      </c>
      <c r="T5" s="168">
        <v>0.42811342592592594</v>
      </c>
      <c r="U5" s="169"/>
      <c r="V5" s="170">
        <v>196.48333333333332</v>
      </c>
      <c r="W5" s="87"/>
      <c r="X5" s="88"/>
      <c r="Y5" s="278"/>
      <c r="Z5" s="279"/>
      <c r="AA5" s="109">
        <f>M5-J5</f>
        <v>-140.06277037916698</v>
      </c>
      <c r="AB5" s="110">
        <f>M5/J5</f>
        <v>0.88328102468402747</v>
      </c>
      <c r="AC5" s="291">
        <f>AB21</f>
        <v>0.87528627047135155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1789</v>
      </c>
      <c r="G6" s="95">
        <f t="shared" si="0"/>
        <v>53616.329999999994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2266.1505981703031</v>
      </c>
      <c r="N6" s="99">
        <f>M6/L6</f>
        <v>113.30752990851515</v>
      </c>
      <c r="O6" s="101">
        <f>L6-I6</f>
        <v>0</v>
      </c>
      <c r="P6" s="102">
        <f>N6-K6</f>
        <v>-16.69247009148485</v>
      </c>
      <c r="Q6" s="103">
        <f>N6/K6</f>
        <v>0.87159638391165495</v>
      </c>
      <c r="R6" s="276"/>
      <c r="S6" s="1">
        <v>0.54305555555555551</v>
      </c>
      <c r="T6" s="2">
        <v>0.57594907407407403</v>
      </c>
      <c r="U6" s="104">
        <v>56.983333333333341</v>
      </c>
      <c r="V6" s="105">
        <v>47.36666666666666</v>
      </c>
      <c r="W6" s="106"/>
      <c r="X6" s="107"/>
      <c r="Y6" s="261"/>
      <c r="Z6" s="262"/>
      <c r="AA6" s="111">
        <f>M6-J6</f>
        <v>-333.84940182969694</v>
      </c>
      <c r="AB6" s="112">
        <f>M6/J6</f>
        <v>0.87159638391165506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5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1663.043913895568</v>
      </c>
      <c r="N21" s="139">
        <f t="shared" ref="N21:N27" si="5">M21/L21</f>
        <v>100.79054023609503</v>
      </c>
      <c r="O21" s="140">
        <f t="shared" ref="O21:O27" si="6">L21-I21</f>
        <v>0</v>
      </c>
      <c r="P21" s="141">
        <f t="shared" ref="P21:P27" si="7">N21-K21</f>
        <v>-14.36097491542013</v>
      </c>
      <c r="Q21" s="142">
        <f t="shared" ref="Q21:Q27" si="8">N21/K21</f>
        <v>0.87528627047135155</v>
      </c>
      <c r="R21" s="277"/>
      <c r="S21" s="143">
        <f>S5</f>
        <v>0.29166666666666669</v>
      </c>
      <c r="T21" s="144">
        <f>INDEX(T5:T20,COUNTA(T5:T20))</f>
        <v>0.57594907407407403</v>
      </c>
      <c r="U21" s="145"/>
      <c r="V21" s="145"/>
      <c r="W21" s="146"/>
      <c r="X21" s="147"/>
      <c r="Y21" s="264"/>
      <c r="Z21" s="265"/>
      <c r="AA21" s="148">
        <f t="shared" ref="AA21:AA27" si="9">M21-J21</f>
        <v>-236.95608610443196</v>
      </c>
      <c r="AB21" s="149">
        <f t="shared" ref="AB21:AB27" si="10">M21/J21</f>
        <v>0.87528627047135155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1405</v>
      </c>
      <c r="G22" s="159">
        <f t="shared" ref="G22:G27" si="11">E22*F22</f>
        <v>100991.4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1702.4570851565124</v>
      </c>
      <c r="N22" s="163">
        <f t="shared" si="5"/>
        <v>65.479118659865861</v>
      </c>
      <c r="O22" s="165">
        <f t="shared" si="6"/>
        <v>0</v>
      </c>
      <c r="P22" s="166">
        <f t="shared" si="7"/>
        <v>-11.443958263211059</v>
      </c>
      <c r="Q22" s="152">
        <f t="shared" si="8"/>
        <v>0.8512285425782562</v>
      </c>
      <c r="R22" s="275">
        <f>Q38</f>
        <v>0.85630659760967376</v>
      </c>
      <c r="S22" s="167">
        <v>0.25033564814814813</v>
      </c>
      <c r="T22" s="168">
        <v>0.28472222222222221</v>
      </c>
      <c r="U22" s="169"/>
      <c r="V22" s="170">
        <v>49.51666666666668</v>
      </c>
      <c r="W22" s="181"/>
      <c r="X22" s="163"/>
      <c r="Y22" s="278"/>
      <c r="Z22" s="279"/>
      <c r="AA22" s="109">
        <f t="shared" si="9"/>
        <v>-297.54291484348755</v>
      </c>
      <c r="AB22" s="152">
        <f t="shared" si="10"/>
        <v>0.8512285425782562</v>
      </c>
      <c r="AC22" s="347">
        <f>AB38</f>
        <v>0.85630659760967376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3656</v>
      </c>
      <c r="G23" s="95">
        <f t="shared" si="11"/>
        <v>207551.12000000002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1742.3351866560758</v>
      </c>
      <c r="N23" s="99">
        <f t="shared" si="5"/>
        <v>67.012891794464451</v>
      </c>
      <c r="O23" s="101">
        <f t="shared" si="6"/>
        <v>0</v>
      </c>
      <c r="P23" s="102">
        <f t="shared" si="7"/>
        <v>-9.9101851286124685</v>
      </c>
      <c r="Q23" s="103">
        <f t="shared" si="8"/>
        <v>0.87116759332803795</v>
      </c>
      <c r="R23" s="276"/>
      <c r="S23" s="1">
        <v>0.28826388888888888</v>
      </c>
      <c r="T23" s="2">
        <v>0.37569444444444444</v>
      </c>
      <c r="U23" s="104">
        <v>5.0999999999999979</v>
      </c>
      <c r="V23" s="105">
        <v>125.90000000000002</v>
      </c>
      <c r="W23" s="106"/>
      <c r="X23" s="107"/>
      <c r="Y23" s="261"/>
      <c r="Z23" s="262"/>
      <c r="AA23" s="111">
        <f t="shared" si="9"/>
        <v>-257.66481334392415</v>
      </c>
      <c r="AB23" s="103">
        <f t="shared" si="10"/>
        <v>0.87116759332803795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1286</v>
      </c>
      <c r="G24" s="95">
        <f t="shared" si="11"/>
        <v>73687.8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1702.0588235294108</v>
      </c>
      <c r="N24" s="99">
        <f t="shared" si="5"/>
        <v>65.463800904977333</v>
      </c>
      <c r="O24" s="101">
        <f t="shared" si="6"/>
        <v>0</v>
      </c>
      <c r="P24" s="102">
        <f t="shared" si="7"/>
        <v>-11.459276018099587</v>
      </c>
      <c r="Q24" s="103">
        <f t="shared" si="8"/>
        <v>0.85102941176470537</v>
      </c>
      <c r="R24" s="276"/>
      <c r="S24" s="1">
        <v>0.37916666666666665</v>
      </c>
      <c r="T24" s="2">
        <v>0.41064814814814815</v>
      </c>
      <c r="U24" s="104">
        <v>4.9999999999999822</v>
      </c>
      <c r="V24" s="105">
        <v>45.333333333333357</v>
      </c>
      <c r="W24" s="106"/>
      <c r="X24" s="107"/>
      <c r="Y24" s="261"/>
      <c r="Z24" s="262"/>
      <c r="AA24" s="111">
        <f t="shared" si="9"/>
        <v>-297.9411764705892</v>
      </c>
      <c r="AB24" s="103">
        <f t="shared" si="10"/>
        <v>0.85102941176470537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1416</v>
      </c>
      <c r="G25" s="95">
        <f t="shared" si="11"/>
        <v>73433.759999999995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1704.8829431438123</v>
      </c>
      <c r="N25" s="99">
        <f t="shared" si="5"/>
        <v>65.572420890146631</v>
      </c>
      <c r="O25" s="101">
        <f t="shared" si="6"/>
        <v>0</v>
      </c>
      <c r="P25" s="102">
        <f t="shared" si="7"/>
        <v>-11.350656032930289</v>
      </c>
      <c r="Q25" s="103">
        <f t="shared" si="8"/>
        <v>0.8524414715719062</v>
      </c>
      <c r="R25" s="276"/>
      <c r="S25" s="1">
        <v>0.41539351851851852</v>
      </c>
      <c r="T25" s="2">
        <v>0.45</v>
      </c>
      <c r="U25" s="104">
        <v>6.8333333333333357</v>
      </c>
      <c r="V25" s="105">
        <v>49.833333333333343</v>
      </c>
      <c r="W25" s="106">
        <v>0.45</v>
      </c>
      <c r="X25" s="107">
        <v>0.48906250000000001</v>
      </c>
      <c r="Y25" s="261"/>
      <c r="Z25" s="262"/>
      <c r="AA25" s="111">
        <f t="shared" si="9"/>
        <v>-295.11705685618767</v>
      </c>
      <c r="AB25" s="103">
        <f t="shared" si="10"/>
        <v>0.8524414715719062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2193</v>
      </c>
      <c r="G26" s="95">
        <f t="shared" si="11"/>
        <v>123750.99</v>
      </c>
      <c r="H26" s="113"/>
      <c r="I26" s="97">
        <v>22</v>
      </c>
      <c r="J26" s="98">
        <v>2000</v>
      </c>
      <c r="K26" s="99">
        <f t="shared" si="13"/>
        <v>90.909090909090907</v>
      </c>
      <c r="L26" s="114">
        <v>22</v>
      </c>
      <c r="M26" s="98">
        <f t="shared" si="12"/>
        <v>1714.3973941368092</v>
      </c>
      <c r="N26" s="99">
        <f t="shared" si="5"/>
        <v>77.927154278945878</v>
      </c>
      <c r="O26" s="101">
        <f t="shared" si="6"/>
        <v>0</v>
      </c>
      <c r="P26" s="102">
        <f t="shared" si="7"/>
        <v>-12.981936630145029</v>
      </c>
      <c r="Q26" s="103">
        <f t="shared" si="8"/>
        <v>0.85719869706840468</v>
      </c>
      <c r="R26" s="276"/>
      <c r="S26" s="1">
        <v>0.48906250000000001</v>
      </c>
      <c r="T26" s="2">
        <v>0.54236111111111107</v>
      </c>
      <c r="U26" s="104">
        <v>56.25</v>
      </c>
      <c r="V26" s="105">
        <v>76.749999999999929</v>
      </c>
      <c r="W26" s="106"/>
      <c r="X26" s="107"/>
      <c r="Y26" s="261"/>
      <c r="Z26" s="262"/>
      <c r="AA26" s="111">
        <f t="shared" si="9"/>
        <v>-285.60260586319077</v>
      </c>
      <c r="AB26" s="103">
        <f t="shared" si="10"/>
        <v>0.85719869706840457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1701</v>
      </c>
      <c r="G27" s="115">
        <f t="shared" si="11"/>
        <v>97467.299999999988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1709.5477386934656</v>
      </c>
      <c r="N27" s="99">
        <f t="shared" si="5"/>
        <v>68.38190954773863</v>
      </c>
      <c r="O27" s="101">
        <f t="shared" si="6"/>
        <v>0</v>
      </c>
      <c r="P27" s="102">
        <f t="shared" si="7"/>
        <v>-11.61809045226137</v>
      </c>
      <c r="Q27" s="103">
        <f t="shared" si="8"/>
        <v>0.85477386934673283</v>
      </c>
      <c r="R27" s="276"/>
      <c r="S27" s="1">
        <v>0.54604166666666665</v>
      </c>
      <c r="T27" s="2">
        <v>0.58750000000000002</v>
      </c>
      <c r="U27" s="104">
        <v>5.3000000000000291</v>
      </c>
      <c r="V27" s="105">
        <v>59.70000000000006</v>
      </c>
      <c r="W27" s="106"/>
      <c r="X27" s="107"/>
      <c r="Y27" s="261"/>
      <c r="Z27" s="262"/>
      <c r="AA27" s="111">
        <f t="shared" si="9"/>
        <v>-290.45226130653441</v>
      </c>
      <c r="AB27" s="103">
        <f t="shared" si="10"/>
        <v>0.85477386934673283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1712.6131952193475</v>
      </c>
      <c r="N38" s="139">
        <f>M38/L38</f>
        <v>68.050855439179372</v>
      </c>
      <c r="O38" s="140">
        <f>L38-I38</f>
        <v>0</v>
      </c>
      <c r="P38" s="141">
        <f>N38-K38</f>
        <v>-11.419343236317317</v>
      </c>
      <c r="Q38" s="142">
        <f>N38/K38</f>
        <v>0.85630659760967376</v>
      </c>
      <c r="R38" s="277"/>
      <c r="S38" s="143">
        <f>S22</f>
        <v>0.25033564814814813</v>
      </c>
      <c r="T38" s="144">
        <f>INDEX(T22:T37,COUNTA(T22:T37))</f>
        <v>0.58750000000000002</v>
      </c>
      <c r="U38" s="145"/>
      <c r="V38" s="156"/>
      <c r="W38" s="135"/>
      <c r="X38" s="139"/>
      <c r="Y38" s="264"/>
      <c r="Z38" s="265"/>
      <c r="AA38" s="157">
        <f>M38-J38</f>
        <v>-287.38680478065248</v>
      </c>
      <c r="AB38" s="142">
        <f>M38/J38</f>
        <v>0.85630659760967376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1837</v>
      </c>
      <c r="G39" s="159">
        <f t="shared" ref="G39:G42" si="17">E39*F39</f>
        <v>90968.24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1716.8224299065407</v>
      </c>
      <c r="N39" s="163">
        <f>M39/L39</f>
        <v>71.534267912772535</v>
      </c>
      <c r="O39" s="165">
        <f>L39-I39</f>
        <v>0</v>
      </c>
      <c r="P39" s="166">
        <f>N39-K39</f>
        <v>-11.799065420560794</v>
      </c>
      <c r="Q39" s="152">
        <f>N39/K39</f>
        <v>0.85841121495327044</v>
      </c>
      <c r="R39" s="275">
        <f>Q55</f>
        <v>0.85967137630821522</v>
      </c>
      <c r="S39" s="167">
        <v>0.33333333333333331</v>
      </c>
      <c r="T39" s="168">
        <v>0.37791666666666668</v>
      </c>
      <c r="U39" s="169"/>
      <c r="V39" s="170">
        <v>64.200000000000045</v>
      </c>
      <c r="W39" s="87"/>
      <c r="X39" s="88"/>
      <c r="Y39" s="278"/>
      <c r="Z39" s="279"/>
      <c r="AA39" s="109">
        <f>M39-J39</f>
        <v>-283.17757009345928</v>
      </c>
      <c r="AB39" s="152">
        <f>M39/J39</f>
        <v>0.85841121495327033</v>
      </c>
      <c r="AC39" s="347">
        <f>AB55</f>
        <v>0.85967137630821522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2022</v>
      </c>
      <c r="G40" s="95">
        <f t="shared" si="17"/>
        <v>104780.04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1545.1496497558908</v>
      </c>
      <c r="N40" s="99">
        <f>M40/L40</f>
        <v>67.180419554603944</v>
      </c>
      <c r="O40" s="101">
        <f>L40-I40</f>
        <v>0</v>
      </c>
      <c r="P40" s="102">
        <f>N40-K40</f>
        <v>-11.080450010613447</v>
      </c>
      <c r="Q40" s="103">
        <f>N40/K40</f>
        <v>0.85841647208660599</v>
      </c>
      <c r="R40" s="276"/>
      <c r="S40" s="1">
        <v>0.38297453703703704</v>
      </c>
      <c r="T40" s="2">
        <v>0.4375</v>
      </c>
      <c r="U40" s="104">
        <v>7.2833333333333261</v>
      </c>
      <c r="V40" s="105">
        <v>78.516666666666652</v>
      </c>
      <c r="W40" s="106"/>
      <c r="X40" s="107"/>
      <c r="Y40" s="261"/>
      <c r="Z40" s="262"/>
      <c r="AA40" s="111">
        <f>M40-J40</f>
        <v>-254.85035024410922</v>
      </c>
      <c r="AB40" s="103">
        <f>M40/J40</f>
        <v>0.85841647208660599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1699</v>
      </c>
      <c r="G41" s="95">
        <f t="shared" si="17"/>
        <v>100818.66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1715.6802244039259</v>
      </c>
      <c r="N41" s="99">
        <f>M41/L41</f>
        <v>71.486676016830245</v>
      </c>
      <c r="O41" s="101">
        <f>L41-I41</f>
        <v>0</v>
      </c>
      <c r="P41" s="102">
        <f>N41-K41</f>
        <v>-11.846657316503084</v>
      </c>
      <c r="Q41" s="103">
        <f>N41/K41</f>
        <v>0.85784011220196299</v>
      </c>
      <c r="R41" s="276"/>
      <c r="S41" s="1">
        <v>0.44027777777777777</v>
      </c>
      <c r="T41" s="2">
        <v>0.48153935185185187</v>
      </c>
      <c r="U41" s="104">
        <v>3.9999999999999858</v>
      </c>
      <c r="V41" s="105">
        <v>59.416666666666707</v>
      </c>
      <c r="W41" s="106">
        <v>0.48153935185185187</v>
      </c>
      <c r="X41" s="107">
        <v>0.52222222222222214</v>
      </c>
      <c r="Y41" s="261"/>
      <c r="Z41" s="262"/>
      <c r="AA41" s="111">
        <f>M41-J41</f>
        <v>-284.31977559607412</v>
      </c>
      <c r="AB41" s="103">
        <f>M41/J41</f>
        <v>0.85784011220196299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3206</v>
      </c>
      <c r="G42" s="95">
        <f t="shared" si="17"/>
        <v>188096.02000000002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1727.7844311377214</v>
      </c>
      <c r="N42" s="99">
        <f>M42/L42</f>
        <v>71.99101796407173</v>
      </c>
      <c r="O42" s="101">
        <f>L42-I42</f>
        <v>0</v>
      </c>
      <c r="P42" s="102">
        <f>N42-K42</f>
        <v>-11.342315369261598</v>
      </c>
      <c r="Q42" s="103">
        <f>N42/K42</f>
        <v>0.86389221556886087</v>
      </c>
      <c r="R42" s="276"/>
      <c r="S42" s="1">
        <v>0.52222222222222214</v>
      </c>
      <c r="T42" s="2">
        <v>0.59953703703703709</v>
      </c>
      <c r="U42" s="104">
        <v>58.583333333333194</v>
      </c>
      <c r="V42" s="105">
        <v>111.33333333333353</v>
      </c>
      <c r="W42" s="106"/>
      <c r="X42" s="107"/>
      <c r="Y42" s="261"/>
      <c r="Z42" s="262"/>
      <c r="AA42" s="111">
        <f>M42-J42</f>
        <v>-272.21556886227859</v>
      </c>
      <c r="AB42" s="103">
        <f>M42/J42</f>
        <v>0.86389221556886076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1676.3591838010198</v>
      </c>
      <c r="N55" s="139">
        <f>M55/L55</f>
        <v>70.583544581095566</v>
      </c>
      <c r="O55" s="140">
        <f>L55-I55</f>
        <v>0</v>
      </c>
      <c r="P55" s="141">
        <f>N55-K55</f>
        <v>-11.521718576799174</v>
      </c>
      <c r="Q55" s="142">
        <f>N55/K55</f>
        <v>0.85967137630821522</v>
      </c>
      <c r="R55" s="277"/>
      <c r="S55" s="143">
        <f>S39</f>
        <v>0.33333333333333331</v>
      </c>
      <c r="T55" s="144">
        <f>INDEX(T39:T54,COUNTA(T39:T54))</f>
        <v>0.59953703703703709</v>
      </c>
      <c r="U55" s="145"/>
      <c r="V55" s="156"/>
      <c r="W55" s="188"/>
      <c r="X55" s="189"/>
      <c r="Y55" s="264"/>
      <c r="Z55" s="265"/>
      <c r="AA55" s="157">
        <f>M55-J55</f>
        <v>-273.64081619898025</v>
      </c>
      <c r="AB55" s="142">
        <f>M55/J55</f>
        <v>0.85967137630821522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1599</v>
      </c>
      <c r="G56" s="159">
        <f t="shared" ref="G56:G59" si="21">E56*F56</f>
        <v>75744.62999999999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1706.611325229765</v>
      </c>
      <c r="N56" s="163">
        <f>M56/L56</f>
        <v>81.267205963322141</v>
      </c>
      <c r="O56" s="165">
        <f>L56-I56</f>
        <v>0</v>
      </c>
      <c r="P56" s="166">
        <f>N56-K56</f>
        <v>-13.9708892747731</v>
      </c>
      <c r="Q56" s="152">
        <f>N56/K56</f>
        <v>0.8533056626148825</v>
      </c>
      <c r="R56" s="275">
        <f>Q72</f>
        <v>0.85891367784197614</v>
      </c>
      <c r="S56" s="167">
        <v>0.33333333333333331</v>
      </c>
      <c r="T56" s="168">
        <v>0.37237268518518518</v>
      </c>
      <c r="U56" s="169"/>
      <c r="V56" s="170">
        <v>56.21666666666669</v>
      </c>
      <c r="W56" s="168"/>
      <c r="X56" s="171"/>
      <c r="Y56" s="278"/>
      <c r="Z56" s="279"/>
      <c r="AA56" s="109">
        <f>M56-J56</f>
        <v>-293.38867477023496</v>
      </c>
      <c r="AB56" s="152">
        <f>M56/J56</f>
        <v>0.8533056626148825</v>
      </c>
      <c r="AC56" s="266">
        <f>AB72</f>
        <v>0.85891367784197614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827</v>
      </c>
      <c r="G57" s="95">
        <f t="shared" si="21"/>
        <v>44136.99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1698.3456930975449</v>
      </c>
      <c r="N57" s="99">
        <f>M57/L57</f>
        <v>67.9338277239018</v>
      </c>
      <c r="O57" s="101">
        <f>L57-I57</f>
        <v>0</v>
      </c>
      <c r="P57" s="102">
        <f>N57-K57</f>
        <v>-12.0661722760982</v>
      </c>
      <c r="Q57" s="103">
        <f>N57/K57</f>
        <v>0.84917284654877245</v>
      </c>
      <c r="R57" s="276"/>
      <c r="S57" s="1">
        <v>0.37569444444444444</v>
      </c>
      <c r="T57" s="2">
        <v>0.39598379629629632</v>
      </c>
      <c r="U57" s="104">
        <v>4.783333333333335</v>
      </c>
      <c r="V57" s="105">
        <v>29.216666666666704</v>
      </c>
      <c r="W57" s="106"/>
      <c r="X57" s="107"/>
      <c r="Y57" s="261"/>
      <c r="Z57" s="262"/>
      <c r="AA57" s="111">
        <f>M57-J57</f>
        <v>-301.65430690245512</v>
      </c>
      <c r="AB57" s="103">
        <f>M57/J57</f>
        <v>0.84917284654877245</v>
      </c>
      <c r="AC57" s="267"/>
    </row>
    <row r="58" spans="1:29" ht="15.75" customHeight="1">
      <c r="A58" s="281"/>
      <c r="B58" s="153" t="s">
        <v>180</v>
      </c>
      <c r="C58" s="259" t="s">
        <v>197</v>
      </c>
      <c r="D58" s="260"/>
      <c r="E58" s="93">
        <v>77.34</v>
      </c>
      <c r="F58" s="94">
        <v>2190</v>
      </c>
      <c r="G58" s="95">
        <f t="shared" si="21"/>
        <v>169374.6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1717.2729252886081</v>
      </c>
      <c r="N58" s="99">
        <f>M58/L58</f>
        <v>68.690917011544329</v>
      </c>
      <c r="O58" s="101">
        <f>L58-I58</f>
        <v>0</v>
      </c>
      <c r="P58" s="102">
        <f>N58-K58</f>
        <v>-11.309082988455671</v>
      </c>
      <c r="Q58" s="103">
        <f>N58/K58</f>
        <v>0.85863646264430415</v>
      </c>
      <c r="R58" s="276"/>
      <c r="S58" s="1">
        <v>0.40103009259259259</v>
      </c>
      <c r="T58" s="2">
        <v>0.45416666666666666</v>
      </c>
      <c r="U58" s="104">
        <v>7.2666666666666302</v>
      </c>
      <c r="V58" s="105">
        <v>76.516666666666666</v>
      </c>
      <c r="W58" s="106">
        <v>0.45416666666666666</v>
      </c>
      <c r="X58" s="107">
        <v>0.49236111111111103</v>
      </c>
      <c r="Y58" s="261"/>
      <c r="Z58" s="262"/>
      <c r="AA58" s="111">
        <f>M58-J58</f>
        <v>-282.72707471139188</v>
      </c>
      <c r="AB58" s="103">
        <f>M58/J58</f>
        <v>0.85863646264430404</v>
      </c>
      <c r="AC58" s="267"/>
    </row>
    <row r="59" spans="1:29" ht="15.75" customHeight="1">
      <c r="A59" s="281"/>
      <c r="B59" s="153" t="s">
        <v>180</v>
      </c>
      <c r="C59" s="259" t="s">
        <v>182</v>
      </c>
      <c r="D59" s="260"/>
      <c r="E59" s="93">
        <v>59.52</v>
      </c>
      <c r="F59" s="94">
        <v>4328</v>
      </c>
      <c r="G59" s="95">
        <f t="shared" si="21"/>
        <v>257602.56000000003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1749.0794791198907</v>
      </c>
      <c r="N59" s="99">
        <f>M59/L59</f>
        <v>69.963179164795633</v>
      </c>
      <c r="O59" s="101">
        <f>L59-I59</f>
        <v>0</v>
      </c>
      <c r="P59" s="102">
        <f>N59-K59</f>
        <v>-10.036820835204367</v>
      </c>
      <c r="Q59" s="103">
        <f>N59/K59</f>
        <v>0.87453973955994546</v>
      </c>
      <c r="R59" s="276"/>
      <c r="S59" s="1">
        <v>0.49236111111111103</v>
      </c>
      <c r="T59" s="2">
        <v>0.59546296296296297</v>
      </c>
      <c r="U59" s="104">
        <v>54.999999999999886</v>
      </c>
      <c r="V59" s="105">
        <v>148.46666666666681</v>
      </c>
      <c r="W59" s="106"/>
      <c r="X59" s="107"/>
      <c r="Y59" s="261"/>
      <c r="Z59" s="262"/>
      <c r="AA59" s="111">
        <f>M59-J59</f>
        <v>-250.92052088010928</v>
      </c>
      <c r="AB59" s="103">
        <f>M59/J59</f>
        <v>0.87453973955994535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2">AVERAGE(I56:I71)</f>
        <v>24</v>
      </c>
      <c r="J72" s="138">
        <f t="shared" si="22"/>
        <v>2000</v>
      </c>
      <c r="K72" s="139">
        <f t="shared" ref="K72" si="23">J72/I72</f>
        <v>83.333333333333329</v>
      </c>
      <c r="L72" s="137">
        <f t="shared" ref="L72:M72" si="24">AVERAGE(L56:L71)</f>
        <v>24</v>
      </c>
      <c r="M72" s="138">
        <f t="shared" si="24"/>
        <v>1717.8273556839522</v>
      </c>
      <c r="N72" s="139">
        <f t="shared" ref="N72:N80" si="25">M72/L72</f>
        <v>71.57613982016467</v>
      </c>
      <c r="O72" s="140">
        <f t="shared" ref="O72:O80" si="26">L72-I72</f>
        <v>0</v>
      </c>
      <c r="P72" s="141">
        <f t="shared" ref="P72:P80" si="27">N72-K72</f>
        <v>-11.757193513168659</v>
      </c>
      <c r="Q72" s="142">
        <f t="shared" ref="Q72:Q80" si="28">N72/K72</f>
        <v>0.85891367784197614</v>
      </c>
      <c r="R72" s="277"/>
      <c r="S72" s="143">
        <f>S56</f>
        <v>0.33333333333333331</v>
      </c>
      <c r="T72" s="144">
        <f>INDEX(T56:T71,COUNTA(T56:T71))</f>
        <v>0.59546296296296297</v>
      </c>
      <c r="U72" s="145"/>
      <c r="V72" s="156"/>
      <c r="W72" s="135"/>
      <c r="X72" s="139"/>
      <c r="Y72" s="264"/>
      <c r="Z72" s="265"/>
      <c r="AA72" s="157">
        <f t="shared" ref="AA72:AA80" si="29">M72-J72</f>
        <v>-282.17264431604781</v>
      </c>
      <c r="AB72" s="142">
        <f t="shared" ref="AB72:AB80" si="30">M72/J72</f>
        <v>0.85891367784197614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4198</v>
      </c>
      <c r="G73" s="159">
        <f t="shared" ref="G73:G80" si="31">E73*F73</f>
        <v>159272.12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0" si="32">F73/V73*60</f>
        <v>3010.517928286853</v>
      </c>
      <c r="N73" s="163">
        <f t="shared" si="25"/>
        <v>143.35799658508824</v>
      </c>
      <c r="O73" s="165">
        <f t="shared" si="26"/>
        <v>0</v>
      </c>
      <c r="P73" s="166">
        <f t="shared" si="27"/>
        <v>-28.070574843483172</v>
      </c>
      <c r="Q73" s="152">
        <f t="shared" si="28"/>
        <v>0.83625498007968146</v>
      </c>
      <c r="R73" s="275">
        <f>Q89</f>
        <v>0.85336815642709374</v>
      </c>
      <c r="S73" s="167">
        <v>0.16689814814814816</v>
      </c>
      <c r="T73" s="168">
        <v>0.22500000000000001</v>
      </c>
      <c r="U73" s="169"/>
      <c r="V73" s="170">
        <v>83.666666666666657</v>
      </c>
      <c r="W73" s="168"/>
      <c r="X73" s="171"/>
      <c r="Y73" s="278"/>
      <c r="Z73" s="279"/>
      <c r="AA73" s="109">
        <f t="shared" si="29"/>
        <v>-589.48207171314698</v>
      </c>
      <c r="AB73" s="152">
        <f t="shared" si="30"/>
        <v>0.83625498007968135</v>
      </c>
      <c r="AC73" s="266">
        <f>AB89</f>
        <v>0.85336815642709385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2637</v>
      </c>
      <c r="G74" s="95">
        <f t="shared" si="31"/>
        <v>84542.22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3004.1772151898745</v>
      </c>
      <c r="N74" s="99">
        <f t="shared" si="25"/>
        <v>143.05605786618449</v>
      </c>
      <c r="O74" s="101">
        <f t="shared" si="26"/>
        <v>0</v>
      </c>
      <c r="P74" s="102">
        <f t="shared" si="27"/>
        <v>-28.372513562386928</v>
      </c>
      <c r="Q74" s="103">
        <f t="shared" si="28"/>
        <v>0.83449367088607629</v>
      </c>
      <c r="R74" s="276"/>
      <c r="S74" s="1">
        <v>0.23148148148148148</v>
      </c>
      <c r="T74" s="2">
        <v>0.26805555555555555</v>
      </c>
      <c r="U74" s="104">
        <v>9.3333333333333268</v>
      </c>
      <c r="V74" s="105">
        <v>52.66666666666665</v>
      </c>
      <c r="W74" s="106"/>
      <c r="X74" s="107"/>
      <c r="Y74" s="261"/>
      <c r="Z74" s="262"/>
      <c r="AA74" s="111">
        <f t="shared" si="29"/>
        <v>-595.82278481012554</v>
      </c>
      <c r="AB74" s="103">
        <f t="shared" si="30"/>
        <v>0.83449367088607629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4041</v>
      </c>
      <c r="G75" s="95">
        <f t="shared" si="31"/>
        <v>114319.89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3009.4331816301201</v>
      </c>
      <c r="N75" s="99">
        <f t="shared" si="25"/>
        <v>158.39122008579579</v>
      </c>
      <c r="O75" s="101">
        <f t="shared" si="26"/>
        <v>0</v>
      </c>
      <c r="P75" s="102">
        <f t="shared" si="27"/>
        <v>-31.082464124730535</v>
      </c>
      <c r="Q75" s="103">
        <f t="shared" si="28"/>
        <v>0.83595366156392215</v>
      </c>
      <c r="R75" s="276"/>
      <c r="S75" s="1">
        <v>0.27252314814814815</v>
      </c>
      <c r="T75" s="2">
        <v>0.32847222222222222</v>
      </c>
      <c r="U75" s="104">
        <v>6.4333333333333531</v>
      </c>
      <c r="V75" s="105">
        <v>80.566666666666663</v>
      </c>
      <c r="W75" s="106"/>
      <c r="X75" s="107"/>
      <c r="Y75" s="261"/>
      <c r="Z75" s="262"/>
      <c r="AA75" s="111">
        <f t="shared" si="29"/>
        <v>-590.56681836987991</v>
      </c>
      <c r="AB75" s="103">
        <f t="shared" si="30"/>
        <v>0.83595366156392226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2306</v>
      </c>
      <c r="G76" s="95">
        <f t="shared" si="31"/>
        <v>89910.94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2994.805194805193</v>
      </c>
      <c r="N76" s="99">
        <f t="shared" si="25"/>
        <v>157.62132604237857</v>
      </c>
      <c r="O76" s="101">
        <f t="shared" si="26"/>
        <v>0</v>
      </c>
      <c r="P76" s="102">
        <f t="shared" si="27"/>
        <v>-31.852358168147759</v>
      </c>
      <c r="Q76" s="103">
        <f t="shared" si="28"/>
        <v>0.83189033189033124</v>
      </c>
      <c r="R76" s="276"/>
      <c r="S76" s="1">
        <v>0.33263888888888887</v>
      </c>
      <c r="T76" s="2">
        <v>0.36472222222222223</v>
      </c>
      <c r="U76" s="104">
        <v>5.9999999999999787</v>
      </c>
      <c r="V76" s="105">
        <v>46.200000000000031</v>
      </c>
      <c r="W76" s="106"/>
      <c r="X76" s="107"/>
      <c r="Y76" s="261"/>
      <c r="Z76" s="262"/>
      <c r="AA76" s="191">
        <f t="shared" si="29"/>
        <v>-605.19480519480703</v>
      </c>
      <c r="AB76" s="192">
        <f t="shared" si="30"/>
        <v>0.83189033189033135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3542</v>
      </c>
      <c r="G77" s="95">
        <f t="shared" si="31"/>
        <v>110758.34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3004.5240339302582</v>
      </c>
      <c r="N77" s="99">
        <f t="shared" si="25"/>
        <v>158.13284389106622</v>
      </c>
      <c r="O77" s="101">
        <f t="shared" si="26"/>
        <v>0</v>
      </c>
      <c r="P77" s="102">
        <f t="shared" si="27"/>
        <v>-31.340840319460114</v>
      </c>
      <c r="Q77" s="103">
        <f t="shared" si="28"/>
        <v>0.83459000942507167</v>
      </c>
      <c r="R77" s="276"/>
      <c r="S77" s="1">
        <v>0.36962962962962964</v>
      </c>
      <c r="T77" s="2">
        <v>0.41874999999999996</v>
      </c>
      <c r="U77" s="104">
        <v>7.0666666666666789</v>
      </c>
      <c r="V77" s="105">
        <v>70.733333333333249</v>
      </c>
      <c r="W77" s="106"/>
      <c r="X77" s="107"/>
      <c r="Y77" s="261"/>
      <c r="Z77" s="262"/>
      <c r="AA77" s="191">
        <f t="shared" si="29"/>
        <v>-595.47596606974184</v>
      </c>
      <c r="AB77" s="192">
        <f t="shared" si="30"/>
        <v>0.83459000942507167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3196</v>
      </c>
      <c r="G78" s="115">
        <f t="shared" si="31"/>
        <v>117804.56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3178.3425414364615</v>
      </c>
      <c r="N78" s="99">
        <f t="shared" si="25"/>
        <v>151.34964483030768</v>
      </c>
      <c r="O78" s="101">
        <f t="shared" si="26"/>
        <v>0</v>
      </c>
      <c r="P78" s="102">
        <f t="shared" si="27"/>
        <v>-20.078926598263735</v>
      </c>
      <c r="Q78" s="103">
        <f t="shared" si="28"/>
        <v>0.88287292817679486</v>
      </c>
      <c r="R78" s="276"/>
      <c r="S78" s="1">
        <v>0.42291666666666661</v>
      </c>
      <c r="T78" s="2">
        <v>0.46481481481481479</v>
      </c>
      <c r="U78" s="104">
        <v>5.9999999999999787</v>
      </c>
      <c r="V78" s="105">
        <v>60.333333333333385</v>
      </c>
      <c r="W78" s="106">
        <v>0.46481481481481479</v>
      </c>
      <c r="X78" s="107">
        <v>0.50694444444444442</v>
      </c>
      <c r="Y78" s="261"/>
      <c r="Z78" s="262"/>
      <c r="AA78" s="191">
        <f t="shared" si="29"/>
        <v>-421.65745856353851</v>
      </c>
      <c r="AB78" s="192">
        <f t="shared" si="30"/>
        <v>0.88287292817679486</v>
      </c>
      <c r="AC78" s="267"/>
    </row>
    <row r="79" spans="1:29" ht="15.75" customHeight="1">
      <c r="A79" s="271"/>
      <c r="B79" s="92" t="s">
        <v>189</v>
      </c>
      <c r="C79" s="285" t="s">
        <v>208</v>
      </c>
      <c r="D79" s="285"/>
      <c r="E79" s="93">
        <v>38.630000000000003</v>
      </c>
      <c r="F79" s="98">
        <v>4834</v>
      </c>
      <c r="G79" s="115">
        <f t="shared" si="31"/>
        <v>186737.42</v>
      </c>
      <c r="H79" s="119"/>
      <c r="I79" s="97">
        <v>20</v>
      </c>
      <c r="J79" s="98">
        <v>3600</v>
      </c>
      <c r="K79" s="99">
        <f t="shared" si="33"/>
        <v>180</v>
      </c>
      <c r="L79" s="114">
        <v>20</v>
      </c>
      <c r="M79" s="98">
        <f t="shared" si="32"/>
        <v>3186.085682900035</v>
      </c>
      <c r="N79" s="99">
        <f t="shared" si="25"/>
        <v>159.30428414500176</v>
      </c>
      <c r="O79" s="120">
        <f t="shared" si="26"/>
        <v>0</v>
      </c>
      <c r="P79" s="121">
        <f t="shared" si="27"/>
        <v>-20.695715854998241</v>
      </c>
      <c r="Q79" s="122">
        <f t="shared" si="28"/>
        <v>0.88502380080556531</v>
      </c>
      <c r="R79" s="276"/>
      <c r="S79" s="1">
        <v>0.50694444444444442</v>
      </c>
      <c r="T79" s="2">
        <v>0.57016203703703705</v>
      </c>
      <c r="U79" s="104">
        <v>60.666666666666664</v>
      </c>
      <c r="V79" s="105">
        <v>91.033333333333388</v>
      </c>
      <c r="W79" s="106"/>
      <c r="X79" s="107"/>
      <c r="Y79" s="261"/>
      <c r="Z79" s="262"/>
      <c r="AA79" s="191">
        <f t="shared" si="29"/>
        <v>-413.91431709996505</v>
      </c>
      <c r="AB79" s="192">
        <f t="shared" si="30"/>
        <v>0.88502380080556531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6512</v>
      </c>
      <c r="G80" s="115">
        <f t="shared" si="31"/>
        <v>247456</v>
      </c>
      <c r="H80" s="119"/>
      <c r="I80" s="97">
        <v>21</v>
      </c>
      <c r="J80" s="98">
        <v>3600</v>
      </c>
      <c r="K80" s="99">
        <f t="shared" si="33"/>
        <v>171.42857142857142</v>
      </c>
      <c r="L80" s="114">
        <v>21</v>
      </c>
      <c r="M80" s="98">
        <f t="shared" si="32"/>
        <v>3189.1171269215092</v>
      </c>
      <c r="N80" s="99">
        <f t="shared" si="25"/>
        <v>151.86272032959567</v>
      </c>
      <c r="O80" s="120">
        <f t="shared" si="26"/>
        <v>0</v>
      </c>
      <c r="P80" s="121">
        <f t="shared" si="27"/>
        <v>-19.565851098975742</v>
      </c>
      <c r="Q80" s="122">
        <f t="shared" si="28"/>
        <v>0.88586586858930816</v>
      </c>
      <c r="R80" s="276"/>
      <c r="S80" s="1">
        <v>0.57394675925925931</v>
      </c>
      <c r="T80" s="2">
        <v>0.65902777777777777</v>
      </c>
      <c r="U80" s="104">
        <v>5.4500000000000526</v>
      </c>
      <c r="V80" s="105">
        <v>122.51666666666658</v>
      </c>
      <c r="W80" s="106"/>
      <c r="X80" s="107"/>
      <c r="Y80" s="261"/>
      <c r="Z80" s="262"/>
      <c r="AA80" s="191">
        <f t="shared" si="29"/>
        <v>-410.88287307849077</v>
      </c>
      <c r="AB80" s="192">
        <f t="shared" si="30"/>
        <v>0.88586586858930816</v>
      </c>
      <c r="AC80" s="267"/>
    </row>
    <row r="81" spans="1:29" ht="15.75" customHeight="1">
      <c r="A81" s="271"/>
      <c r="B81" s="92"/>
      <c r="C81" s="285"/>
      <c r="D81" s="285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91"/>
      <c r="AB81" s="192"/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4">AVERAGE(I73:I88)</f>
        <v>20.125</v>
      </c>
      <c r="J89" s="138">
        <f t="shared" si="34"/>
        <v>3600</v>
      </c>
      <c r="K89" s="139">
        <f t="shared" ref="K89" si="35">J89/I89</f>
        <v>178.88198757763976</v>
      </c>
      <c r="L89" s="137">
        <f t="shared" ref="L89:M89" si="36">AVERAGE(L73:L88)</f>
        <v>20.125</v>
      </c>
      <c r="M89" s="138">
        <f t="shared" si="36"/>
        <v>3072.125363137538</v>
      </c>
      <c r="N89" s="139">
        <f t="shared" ref="N89:N94" si="37">M89/L89</f>
        <v>152.65219195714474</v>
      </c>
      <c r="O89" s="140">
        <f t="shared" ref="O89:O94" si="38">L89-I89</f>
        <v>0</v>
      </c>
      <c r="P89" s="141">
        <f t="shared" ref="P89:P94" si="39">N89-K89</f>
        <v>-26.229795620495025</v>
      </c>
      <c r="Q89" s="142">
        <f t="shared" ref="Q89:Q94" si="40">N89/K89</f>
        <v>0.85336815642709374</v>
      </c>
      <c r="R89" s="277"/>
      <c r="S89" s="143">
        <f>S73</f>
        <v>0.16689814814814816</v>
      </c>
      <c r="T89" s="144">
        <f>INDEX(T73:T88,COUNTA(T73:T88))</f>
        <v>0.65902777777777777</v>
      </c>
      <c r="U89" s="145"/>
      <c r="V89" s="156"/>
      <c r="W89" s="135"/>
      <c r="X89" s="139"/>
      <c r="Y89" s="264"/>
      <c r="Z89" s="265"/>
      <c r="AA89" s="157">
        <f t="shared" ref="AA89:AA94" si="41">M89-J89</f>
        <v>-527.87463686246201</v>
      </c>
      <c r="AB89" s="142">
        <f t="shared" ref="AB89:AB94" si="42">M89/J89</f>
        <v>0.85336815642709385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1537</v>
      </c>
      <c r="G90" s="159">
        <f t="shared" ref="G90:G94" si="43">E90*F90</f>
        <v>52611.509999999995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2555.7505773672042</v>
      </c>
      <c r="N90" s="163">
        <f t="shared" si="37"/>
        <v>159.73441108545026</v>
      </c>
      <c r="O90" s="165">
        <f t="shared" si="38"/>
        <v>0</v>
      </c>
      <c r="P90" s="166">
        <f t="shared" si="39"/>
        <v>-27.765588914549738</v>
      </c>
      <c r="Q90" s="152">
        <f t="shared" si="40"/>
        <v>0.85191685912240145</v>
      </c>
      <c r="R90" s="275">
        <f>Q106</f>
        <v>0.85923960661648735</v>
      </c>
      <c r="S90" s="167">
        <v>0.25</v>
      </c>
      <c r="T90" s="168">
        <v>0.27505787037037038</v>
      </c>
      <c r="U90" s="169"/>
      <c r="V90" s="170">
        <v>36.08333333333335</v>
      </c>
      <c r="W90" s="173"/>
      <c r="X90" s="151"/>
      <c r="Y90" s="278"/>
      <c r="Z90" s="279"/>
      <c r="AA90" s="109">
        <f t="shared" si="41"/>
        <v>-444.24942263279581</v>
      </c>
      <c r="AB90" s="152">
        <f t="shared" si="42"/>
        <v>0.85191685912240145</v>
      </c>
      <c r="AC90" s="266">
        <f>AB106</f>
        <v>0.85923960661648724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1242</v>
      </c>
      <c r="G91" s="95">
        <f t="shared" si="43"/>
        <v>43184.340000000004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2549.14481185861</v>
      </c>
      <c r="N91" s="99">
        <f t="shared" si="37"/>
        <v>231.74043744169182</v>
      </c>
      <c r="O91" s="101">
        <f t="shared" si="38"/>
        <v>0</v>
      </c>
      <c r="P91" s="102">
        <f t="shared" si="39"/>
        <v>-40.986835285580923</v>
      </c>
      <c r="Q91" s="103">
        <f t="shared" si="40"/>
        <v>0.84971493728620329</v>
      </c>
      <c r="R91" s="276"/>
      <c r="S91" s="1">
        <v>0.27916666666666667</v>
      </c>
      <c r="T91" s="2">
        <v>0.29946759259259259</v>
      </c>
      <c r="U91" s="104">
        <v>5.916666666666659</v>
      </c>
      <c r="V91" s="105">
        <v>29.23333333333332</v>
      </c>
      <c r="W91" s="106"/>
      <c r="X91" s="107"/>
      <c r="Y91" s="261"/>
      <c r="Z91" s="262"/>
      <c r="AA91" s="111">
        <f t="shared" si="41"/>
        <v>-450.85518814139004</v>
      </c>
      <c r="AB91" s="103">
        <f t="shared" si="42"/>
        <v>0.84971493728620329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1680</v>
      </c>
      <c r="G92" s="95">
        <f t="shared" si="43"/>
        <v>44738.400000000001</v>
      </c>
      <c r="H92" s="113"/>
      <c r="I92" s="97">
        <v>9</v>
      </c>
      <c r="J92" s="98">
        <v>2600</v>
      </c>
      <c r="K92" s="99">
        <f t="shared" si="33"/>
        <v>288.88888888888891</v>
      </c>
      <c r="L92" s="114">
        <v>9</v>
      </c>
      <c r="M92" s="98">
        <f>F92/V92*60</f>
        <v>2227.6243093922631</v>
      </c>
      <c r="N92" s="99">
        <f t="shared" si="37"/>
        <v>247.5138121546959</v>
      </c>
      <c r="O92" s="101">
        <f t="shared" si="38"/>
        <v>0</v>
      </c>
      <c r="P92" s="102">
        <f t="shared" si="39"/>
        <v>-41.375076734193016</v>
      </c>
      <c r="Q92" s="103">
        <f t="shared" si="40"/>
        <v>0.85677858053548572</v>
      </c>
      <c r="R92" s="276"/>
      <c r="S92" s="1">
        <v>0.3659722222222222</v>
      </c>
      <c r="T92" s="2">
        <v>0.39739583333333334</v>
      </c>
      <c r="U92" s="104">
        <v>4.783333333333335</v>
      </c>
      <c r="V92" s="105">
        <v>45.250000000000043</v>
      </c>
      <c r="W92" s="106"/>
      <c r="X92" s="107"/>
      <c r="Y92" s="261"/>
      <c r="Z92" s="262"/>
      <c r="AA92" s="111">
        <f t="shared" si="41"/>
        <v>-372.37569060773694</v>
      </c>
      <c r="AB92" s="103">
        <f t="shared" si="42"/>
        <v>0.85677858053548583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4060</v>
      </c>
      <c r="G93" s="115">
        <f t="shared" si="43"/>
        <v>145469.79999999999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2844.6866485013625</v>
      </c>
      <c r="N93" s="99">
        <f t="shared" si="37"/>
        <v>237.05722070844686</v>
      </c>
      <c r="O93" s="101">
        <f t="shared" si="38"/>
        <v>0</v>
      </c>
      <c r="P93" s="102">
        <f t="shared" si="39"/>
        <v>-35.692779291553137</v>
      </c>
      <c r="Q93" s="103">
        <f t="shared" si="40"/>
        <v>0.86913738114920935</v>
      </c>
      <c r="R93" s="276"/>
      <c r="S93" s="1">
        <v>0.40303240740740742</v>
      </c>
      <c r="T93" s="2">
        <v>0.46250000000000002</v>
      </c>
      <c r="U93" s="104">
        <v>8.1166666666666831</v>
      </c>
      <c r="V93" s="105">
        <v>85.63333333333334</v>
      </c>
      <c r="W93" s="106">
        <v>0.46250000000000002</v>
      </c>
      <c r="X93" s="107">
        <v>0.50277777777777777</v>
      </c>
      <c r="Y93" s="261"/>
      <c r="Z93" s="262"/>
      <c r="AA93" s="111">
        <f t="shared" si="41"/>
        <v>-428.31335149863753</v>
      </c>
      <c r="AB93" s="103">
        <f t="shared" si="42"/>
        <v>0.86913738114920946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3089</v>
      </c>
      <c r="G94" s="115">
        <f t="shared" si="43"/>
        <v>112470.48999999999</v>
      </c>
      <c r="H94" s="119"/>
      <c r="I94" s="97">
        <v>11</v>
      </c>
      <c r="J94" s="98">
        <v>3273</v>
      </c>
      <c r="K94" s="99">
        <f t="shared" si="33"/>
        <v>297.54545454545456</v>
      </c>
      <c r="L94" s="114">
        <v>11</v>
      </c>
      <c r="M94" s="98">
        <f>F94/V94*60</f>
        <v>2836.8367346938758</v>
      </c>
      <c r="N94" s="99">
        <f t="shared" si="37"/>
        <v>257.89424860853416</v>
      </c>
      <c r="O94" s="120">
        <f t="shared" si="38"/>
        <v>0</v>
      </c>
      <c r="P94" s="121">
        <f t="shared" si="39"/>
        <v>-39.651205936920405</v>
      </c>
      <c r="Q94" s="122">
        <f t="shared" si="40"/>
        <v>0.86673899624010864</v>
      </c>
      <c r="R94" s="276"/>
      <c r="S94" s="1">
        <v>0.50277777777777777</v>
      </c>
      <c r="T94" s="2">
        <v>0.54814814814814816</v>
      </c>
      <c r="U94" s="104">
        <v>57.999999999999957</v>
      </c>
      <c r="V94" s="105">
        <v>65.333333333333371</v>
      </c>
      <c r="W94" s="106"/>
      <c r="X94" s="107"/>
      <c r="Y94" s="261"/>
      <c r="Z94" s="262"/>
      <c r="AA94" s="111">
        <f t="shared" si="41"/>
        <v>-436.16326530612423</v>
      </c>
      <c r="AB94" s="103">
        <f t="shared" si="42"/>
        <v>0.86673899624010875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4">AVERAGE(I90:I105)</f>
        <v>11.8</v>
      </c>
      <c r="J106" s="138">
        <f t="shared" si="44"/>
        <v>3029.2</v>
      </c>
      <c r="K106" s="139">
        <f t="shared" ref="K106" si="45">J106/I106</f>
        <v>256.71186440677963</v>
      </c>
      <c r="L106" s="137">
        <f t="shared" ref="L106:M106" si="46">AVERAGE(L90:L105)</f>
        <v>11.8</v>
      </c>
      <c r="M106" s="138">
        <f t="shared" si="46"/>
        <v>2602.8086163626631</v>
      </c>
      <c r="N106" s="139">
        <f t="shared" ref="N106:N111" si="47">M106/L106</f>
        <v>220.57700138666635</v>
      </c>
      <c r="O106" s="140">
        <f t="shared" ref="O106:O111" si="48">L106-I106</f>
        <v>0</v>
      </c>
      <c r="P106" s="141">
        <f t="shared" ref="P106:P111" si="49">N106-K106</f>
        <v>-36.134863020113272</v>
      </c>
      <c r="Q106" s="142">
        <f t="shared" ref="Q106:Q111" si="50">N106/K106</f>
        <v>0.85923960661648735</v>
      </c>
      <c r="R106" s="277"/>
      <c r="S106" s="143">
        <f>S90</f>
        <v>0.25</v>
      </c>
      <c r="T106" s="144">
        <f>INDEX(T90:T105,COUNTA(T90:T105))</f>
        <v>0.54814814814814816</v>
      </c>
      <c r="U106" s="145"/>
      <c r="V106" s="156"/>
      <c r="W106" s="135"/>
      <c r="X106" s="139"/>
      <c r="Y106" s="264"/>
      <c r="Z106" s="265"/>
      <c r="AA106" s="157">
        <f t="shared" ref="AA106:AA111" si="51">M106-J106</f>
        <v>-426.39138363733673</v>
      </c>
      <c r="AB106" s="142">
        <f t="shared" ref="AB106:AB111" si="52">M106/J106</f>
        <v>0.85923960661648724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718</v>
      </c>
      <c r="G107" s="159">
        <f t="shared" ref="G107:G111" si="53">E107*F107</f>
        <v>19120.34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2181.2658227848133</v>
      </c>
      <c r="N107" s="163">
        <f t="shared" si="47"/>
        <v>363.5443037974689</v>
      </c>
      <c r="O107" s="165">
        <f t="shared" si="48"/>
        <v>0</v>
      </c>
      <c r="P107" s="166">
        <f t="shared" si="49"/>
        <v>-69.789029535864415</v>
      </c>
      <c r="Q107" s="152">
        <f t="shared" si="50"/>
        <v>0.83894839337877447</v>
      </c>
      <c r="R107" s="275">
        <f>Q123</f>
        <v>0.84997271791995277</v>
      </c>
      <c r="S107" s="193">
        <v>0.30017361111111113</v>
      </c>
      <c r="T107" s="194">
        <v>0.31388888888888888</v>
      </c>
      <c r="U107" s="169"/>
      <c r="V107" s="170">
        <v>19.749999999999972</v>
      </c>
      <c r="W107" s="168"/>
      <c r="X107" s="171"/>
      <c r="Y107" s="278"/>
      <c r="Z107" s="279"/>
      <c r="AA107" s="109">
        <f t="shared" si="51"/>
        <v>-418.73417721518672</v>
      </c>
      <c r="AB107" s="152">
        <f t="shared" si="52"/>
        <v>0.83894839337877436</v>
      </c>
      <c r="AC107" s="266">
        <f>AB123</f>
        <v>0.84997271791995266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2097</v>
      </c>
      <c r="G108" s="95">
        <f t="shared" si="53"/>
        <v>64168.200000000004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2234.8134991119</v>
      </c>
      <c r="N108" s="99">
        <f t="shared" si="47"/>
        <v>372.46891651865002</v>
      </c>
      <c r="O108" s="101">
        <f t="shared" si="48"/>
        <v>0</v>
      </c>
      <c r="P108" s="102">
        <f t="shared" si="49"/>
        <v>-60.864416814683295</v>
      </c>
      <c r="Q108" s="103">
        <f t="shared" si="50"/>
        <v>0.85954365350457695</v>
      </c>
      <c r="R108" s="276"/>
      <c r="S108" s="1">
        <v>0.31736111111111109</v>
      </c>
      <c r="T108" s="2">
        <v>0.35645833333333332</v>
      </c>
      <c r="U108" s="104">
        <v>4.9999999999999822</v>
      </c>
      <c r="V108" s="105">
        <v>56.300000000000011</v>
      </c>
      <c r="W108" s="106"/>
      <c r="X108" s="113"/>
      <c r="Y108" s="261"/>
      <c r="Z108" s="262"/>
      <c r="AA108" s="111">
        <f t="shared" si="51"/>
        <v>-365.1865008881</v>
      </c>
      <c r="AB108" s="103">
        <f t="shared" si="52"/>
        <v>0.85954365350457695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1322</v>
      </c>
      <c r="G109" s="95">
        <f t="shared" si="53"/>
        <v>32693.06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2213.5813953488337</v>
      </c>
      <c r="N109" s="99">
        <f t="shared" si="47"/>
        <v>368.93023255813893</v>
      </c>
      <c r="O109" s="101">
        <f t="shared" si="48"/>
        <v>0</v>
      </c>
      <c r="P109" s="102">
        <f t="shared" si="49"/>
        <v>-64.403100775194389</v>
      </c>
      <c r="Q109" s="103">
        <f t="shared" si="50"/>
        <v>0.85137745974955137</v>
      </c>
      <c r="R109" s="276"/>
      <c r="S109" s="1">
        <v>0.35983796296296294</v>
      </c>
      <c r="T109" s="2">
        <v>0.38472222222222224</v>
      </c>
      <c r="U109" s="104">
        <v>4.8666666666666547</v>
      </c>
      <c r="V109" s="105">
        <v>35.833333333333393</v>
      </c>
      <c r="W109" s="106"/>
      <c r="X109" s="107"/>
      <c r="Y109" s="261"/>
      <c r="Z109" s="262"/>
      <c r="AA109" s="111">
        <f t="shared" si="51"/>
        <v>-386.41860465116633</v>
      </c>
      <c r="AB109" s="103">
        <f t="shared" si="52"/>
        <v>0.85137745974955137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1044</v>
      </c>
      <c r="G110" s="95">
        <f t="shared" si="53"/>
        <v>26037.360000000001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2206.9289489136745</v>
      </c>
      <c r="N110" s="99">
        <f t="shared" si="47"/>
        <v>367.8214914856124</v>
      </c>
      <c r="O110" s="101">
        <f t="shared" si="48"/>
        <v>0</v>
      </c>
      <c r="P110" s="102">
        <f t="shared" si="49"/>
        <v>-65.511841847720916</v>
      </c>
      <c r="Q110" s="103">
        <f t="shared" si="50"/>
        <v>0.84881882650525942</v>
      </c>
      <c r="R110" s="276"/>
      <c r="S110" s="1">
        <v>0.38888888888888884</v>
      </c>
      <c r="T110" s="2">
        <v>0.40859953703703705</v>
      </c>
      <c r="U110" s="104">
        <v>5.9999999999998987</v>
      </c>
      <c r="V110" s="105">
        <v>28.383333333333425</v>
      </c>
      <c r="W110" s="106"/>
      <c r="X110" s="113"/>
      <c r="Y110" s="261"/>
      <c r="Z110" s="262"/>
      <c r="AA110" s="111">
        <f t="shared" si="51"/>
        <v>-393.0710510863255</v>
      </c>
      <c r="AB110" s="103">
        <f t="shared" si="52"/>
        <v>0.84881882650525942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1535</v>
      </c>
      <c r="G111" s="95">
        <f t="shared" si="53"/>
        <v>37960.550000000003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2213.0556668001614</v>
      </c>
      <c r="N111" s="99">
        <f t="shared" si="47"/>
        <v>368.84261113336021</v>
      </c>
      <c r="O111" s="101">
        <f t="shared" si="48"/>
        <v>0</v>
      </c>
      <c r="P111" s="102">
        <f t="shared" si="49"/>
        <v>-64.490722199973106</v>
      </c>
      <c r="Q111" s="103">
        <f t="shared" si="50"/>
        <v>0.85117525646160053</v>
      </c>
      <c r="R111" s="276"/>
      <c r="S111" s="1">
        <v>0.41415509259259259</v>
      </c>
      <c r="T111" s="2">
        <v>0.44305555555555554</v>
      </c>
      <c r="U111" s="104">
        <v>7.9999999999999716</v>
      </c>
      <c r="V111" s="105">
        <v>41.616666666666646</v>
      </c>
      <c r="W111" s="106"/>
      <c r="X111" s="113"/>
      <c r="Y111" s="261"/>
      <c r="Z111" s="262"/>
      <c r="AA111" s="111">
        <f t="shared" si="51"/>
        <v>-386.94433319983864</v>
      </c>
      <c r="AB111" s="103">
        <f t="shared" si="52"/>
        <v>0.85117525646160053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2209.929066591877</v>
      </c>
      <c r="N123" s="139">
        <f>M123/L123</f>
        <v>368.32151109864617</v>
      </c>
      <c r="O123" s="140">
        <f>L123-I123</f>
        <v>0</v>
      </c>
      <c r="P123" s="141">
        <f>N123-K123</f>
        <v>-65.011822234687145</v>
      </c>
      <c r="Q123" s="142">
        <f>N123/K123</f>
        <v>0.84997271791995277</v>
      </c>
      <c r="R123" s="277"/>
      <c r="S123" s="143">
        <f>S107</f>
        <v>0.30017361111111113</v>
      </c>
      <c r="T123" s="144">
        <f>INDEX(T107:T122,COUNTA(T107:T122))</f>
        <v>0.44305555555555554</v>
      </c>
      <c r="U123" s="145"/>
      <c r="V123" s="156"/>
      <c r="W123" s="135"/>
      <c r="X123" s="139"/>
      <c r="Y123" s="264"/>
      <c r="Z123" s="265"/>
      <c r="AA123" s="157">
        <f>M123-J123</f>
        <v>-390.07093340812298</v>
      </c>
      <c r="AB123" s="142">
        <f>M123/J123</f>
        <v>0.84997271791995266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224</v>
      </c>
      <c r="D124" s="274"/>
      <c r="E124" s="158">
        <v>56.79</v>
      </c>
      <c r="F124" s="169">
        <v>2628</v>
      </c>
      <c r="G124" s="159">
        <f t="shared" ref="G124:G125" si="57">E124*F124</f>
        <v>149244.12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1719.2077048882416</v>
      </c>
      <c r="N124" s="163">
        <f>M124/L124</f>
        <v>74.748161082097454</v>
      </c>
      <c r="O124" s="165">
        <f>L124-I124</f>
        <v>0</v>
      </c>
      <c r="P124" s="166">
        <f>N124-K124</f>
        <v>-12.208360657032983</v>
      </c>
      <c r="Q124" s="152">
        <f>N124/K124</f>
        <v>0.85960385244412074</v>
      </c>
      <c r="R124" s="275">
        <f>Q140</f>
        <v>0.85784588226601599</v>
      </c>
      <c r="S124" s="167">
        <v>0.70853009259259259</v>
      </c>
      <c r="T124" s="168">
        <v>0.77222222222222225</v>
      </c>
      <c r="U124" s="169"/>
      <c r="V124" s="170">
        <v>91.716666666666725</v>
      </c>
      <c r="W124" s="87"/>
      <c r="X124" s="88"/>
      <c r="Y124" s="278"/>
      <c r="Z124" s="279"/>
      <c r="AA124" s="109">
        <f>M124-J124</f>
        <v>-280.79229511175845</v>
      </c>
      <c r="AB124" s="152">
        <f>M124/J124</f>
        <v>0.85960385244412074</v>
      </c>
      <c r="AC124" s="347">
        <f>AB140</f>
        <v>0.85784588226601588</v>
      </c>
    </row>
    <row r="125" spans="1:29" ht="15.75" customHeight="1">
      <c r="A125" s="281"/>
      <c r="B125" s="153" t="s">
        <v>176</v>
      </c>
      <c r="C125" s="259" t="s">
        <v>220</v>
      </c>
      <c r="D125" s="260"/>
      <c r="E125" s="93">
        <v>56.87</v>
      </c>
      <c r="F125" s="104">
        <v>2164</v>
      </c>
      <c r="G125" s="95">
        <f t="shared" si="57"/>
        <v>123066.68</v>
      </c>
      <c r="H125" s="96"/>
      <c r="I125" s="97">
        <v>23</v>
      </c>
      <c r="J125" s="98">
        <v>2000</v>
      </c>
      <c r="K125" s="99">
        <f t="shared" ref="K125" si="58">J125/I125</f>
        <v>86.956521739130437</v>
      </c>
      <c r="L125" s="100">
        <v>23</v>
      </c>
      <c r="M125" s="98">
        <f>F125/V125*60</f>
        <v>1712.1758241758223</v>
      </c>
      <c r="N125" s="99">
        <f>M125/L125</f>
        <v>74.442427138079225</v>
      </c>
      <c r="O125" s="101">
        <f>L125-I125</f>
        <v>0</v>
      </c>
      <c r="P125" s="102">
        <f>N125-K125</f>
        <v>-12.514094601051212</v>
      </c>
      <c r="Q125" s="103">
        <f>N125/K125</f>
        <v>0.85608791208791102</v>
      </c>
      <c r="R125" s="276"/>
      <c r="S125" s="1">
        <v>0.77581018518518519</v>
      </c>
      <c r="T125" s="2">
        <v>0.82847222222222228</v>
      </c>
      <c r="U125" s="104">
        <v>5.1666666666666217</v>
      </c>
      <c r="V125" s="105">
        <v>75.833333333333414</v>
      </c>
      <c r="W125" s="106"/>
      <c r="X125" s="107"/>
      <c r="Y125" s="261"/>
      <c r="Z125" s="262"/>
      <c r="AA125" s="111">
        <f>M125-J125</f>
        <v>-287.8241758241777</v>
      </c>
      <c r="AB125" s="103">
        <f>M125/J125</f>
        <v>0.85608791208791113</v>
      </c>
      <c r="AC125" s="293"/>
    </row>
    <row r="126" spans="1:29" ht="15.75" customHeight="1">
      <c r="A126" s="281"/>
      <c r="B126" s="153"/>
      <c r="C126" s="259"/>
      <c r="D126" s="260"/>
      <c r="E126" s="93"/>
      <c r="F126" s="10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6"/>
      <c r="S126" s="1"/>
      <c r="T126" s="2"/>
      <c r="U126" s="104"/>
      <c r="V126" s="105"/>
      <c r="W126" s="106"/>
      <c r="X126" s="107"/>
      <c r="Y126" s="261"/>
      <c r="Z126" s="262"/>
      <c r="AA126" s="111"/>
      <c r="AB126" s="103"/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23</v>
      </c>
      <c r="J140" s="138">
        <f t="shared" si="59"/>
        <v>2000</v>
      </c>
      <c r="K140" s="139">
        <f t="shared" ref="K140" si="60">J140/I140</f>
        <v>86.956521739130437</v>
      </c>
      <c r="L140" s="137">
        <f t="shared" ref="L140:M140" si="61">AVERAGE(L124:L139)</f>
        <v>23</v>
      </c>
      <c r="M140" s="138">
        <f t="shared" si="61"/>
        <v>1715.6917645320318</v>
      </c>
      <c r="N140" s="139">
        <f>M140/L140</f>
        <v>74.595294110088346</v>
      </c>
      <c r="O140" s="140">
        <f>L140-I140</f>
        <v>0</v>
      </c>
      <c r="P140" s="141">
        <f>N140-K140</f>
        <v>-12.361227629042091</v>
      </c>
      <c r="Q140" s="142">
        <f>N140/K140</f>
        <v>0.85784588226601599</v>
      </c>
      <c r="R140" s="277"/>
      <c r="S140" s="143">
        <f>S124</f>
        <v>0.70853009259259259</v>
      </c>
      <c r="T140" s="144">
        <f>INDEX(T124:T139,COUNTA(T124:T139))</f>
        <v>0.82847222222222228</v>
      </c>
      <c r="U140" s="145"/>
      <c r="V140" s="156"/>
      <c r="W140" s="188"/>
      <c r="X140" s="189"/>
      <c r="Y140" s="264"/>
      <c r="Z140" s="265"/>
      <c r="AA140" s="157">
        <f>M140-J140</f>
        <v>-284.30823546796819</v>
      </c>
      <c r="AB140" s="142">
        <f>M140/J140</f>
        <v>0.85784588226601588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2333</v>
      </c>
      <c r="G141" s="159">
        <f t="shared" ref="G141:G143" si="62">E141*F141</f>
        <v>103351.9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1711.2469437652812</v>
      </c>
      <c r="N141" s="163">
        <f>M141/L141</f>
        <v>100.66158492736949</v>
      </c>
      <c r="O141" s="165">
        <f>L141-I141</f>
        <v>0</v>
      </c>
      <c r="P141" s="166">
        <f>N141-K141</f>
        <v>-16.985473896159917</v>
      </c>
      <c r="Q141" s="152">
        <f>N141/K141</f>
        <v>0.85562347188264065</v>
      </c>
      <c r="R141" s="275">
        <f>Q157</f>
        <v>0.85525148211440327</v>
      </c>
      <c r="S141" s="167">
        <v>0.70847222222222217</v>
      </c>
      <c r="T141" s="168">
        <v>0.76527777777777772</v>
      </c>
      <c r="U141" s="169"/>
      <c r="V141" s="170">
        <v>81.8</v>
      </c>
      <c r="W141" s="168"/>
      <c r="X141" s="171"/>
      <c r="Y141" s="278"/>
      <c r="Z141" s="279"/>
      <c r="AA141" s="109">
        <f>M141-J141</f>
        <v>-288.75305623471877</v>
      </c>
      <c r="AB141" s="152">
        <f>M141/J141</f>
        <v>0.85562347188264065</v>
      </c>
      <c r="AC141" s="266">
        <f>AB157</f>
        <v>0.85525148211440327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1024</v>
      </c>
      <c r="G142" s="95">
        <f t="shared" si="62"/>
        <v>51886.080000000002</v>
      </c>
      <c r="H142" s="96"/>
      <c r="I142" s="97">
        <v>22</v>
      </c>
      <c r="J142" s="98">
        <v>2000</v>
      </c>
      <c r="K142" s="99">
        <f t="shared" ref="K142:K143" si="63">J142/I142</f>
        <v>90.909090909090907</v>
      </c>
      <c r="L142" s="100">
        <v>22</v>
      </c>
      <c r="M142" s="98">
        <f>F142/V142*60</f>
        <v>1701.1536686663592</v>
      </c>
      <c r="N142" s="99">
        <f>M142/L142</f>
        <v>77.325166757561774</v>
      </c>
      <c r="O142" s="101">
        <f>L142-I142</f>
        <v>0</v>
      </c>
      <c r="P142" s="102">
        <f>N142-K142</f>
        <v>-13.583924151529132</v>
      </c>
      <c r="Q142" s="103">
        <f>N142/K142</f>
        <v>0.85057683433317954</v>
      </c>
      <c r="R142" s="276"/>
      <c r="S142" s="1">
        <v>0.77013888888888893</v>
      </c>
      <c r="T142" s="2">
        <v>0.79521990740740744</v>
      </c>
      <c r="U142" s="104">
        <v>7.000000000000135</v>
      </c>
      <c r="V142" s="105">
        <v>36.11666666666666</v>
      </c>
      <c r="W142" s="106"/>
      <c r="X142" s="107"/>
      <c r="Y142" s="261"/>
      <c r="Z142" s="262"/>
      <c r="AA142" s="111">
        <f>M142-J142</f>
        <v>-298.84633133364082</v>
      </c>
      <c r="AB142" s="103">
        <f>M142/J142</f>
        <v>0.85057683433317954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2699</v>
      </c>
      <c r="G143" s="95">
        <f t="shared" si="62"/>
        <v>128472.40000000001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1719.1082802547796</v>
      </c>
      <c r="N143" s="99">
        <f>M143/L143</f>
        <v>74.743838271946942</v>
      </c>
      <c r="O143" s="101">
        <f>L143-I143</f>
        <v>0</v>
      </c>
      <c r="P143" s="102">
        <f>N143-K143</f>
        <v>-12.212683467183496</v>
      </c>
      <c r="Q143" s="103">
        <f>N143/K143</f>
        <v>0.85955414012738984</v>
      </c>
      <c r="R143" s="276"/>
      <c r="S143" s="1">
        <v>0.8</v>
      </c>
      <c r="T143" s="2">
        <v>0.86541666666666661</v>
      </c>
      <c r="U143" s="104">
        <v>6.8833333333333435</v>
      </c>
      <c r="V143" s="105">
        <v>94.199999999999861</v>
      </c>
      <c r="W143" s="106"/>
      <c r="X143" s="107"/>
      <c r="Y143" s="261"/>
      <c r="Z143" s="262"/>
      <c r="AA143" s="111">
        <f>M143-J143</f>
        <v>-280.89171974522037</v>
      </c>
      <c r="AB143" s="103">
        <f>M143/J143</f>
        <v>0.85955414012738984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20.666666666666668</v>
      </c>
      <c r="J157" s="138">
        <f t="shared" si="64"/>
        <v>2000</v>
      </c>
      <c r="K157" s="139">
        <f t="shared" ref="K157" si="65">J157/I157</f>
        <v>96.774193548387089</v>
      </c>
      <c r="L157" s="137">
        <f t="shared" ref="L157:M157" si="66">AVERAGE(L141:L156)</f>
        <v>20.666666666666668</v>
      </c>
      <c r="M157" s="138">
        <f t="shared" si="66"/>
        <v>1710.5029642288066</v>
      </c>
      <c r="N157" s="139">
        <f>M157/L157</f>
        <v>82.766272462684185</v>
      </c>
      <c r="O157" s="140">
        <f>L157-I157</f>
        <v>0</v>
      </c>
      <c r="P157" s="141">
        <f>N157-K157</f>
        <v>-14.007921085702904</v>
      </c>
      <c r="Q157" s="142">
        <f>N157/K157</f>
        <v>0.85525148211440327</v>
      </c>
      <c r="R157" s="277"/>
      <c r="S157" s="143">
        <f>S141</f>
        <v>0.70847222222222217</v>
      </c>
      <c r="T157" s="144">
        <f>INDEX(T141:T156,COUNTA(T141:T156))</f>
        <v>0.86541666666666661</v>
      </c>
      <c r="U157" s="145"/>
      <c r="V157" s="156"/>
      <c r="W157" s="135"/>
      <c r="X157" s="139"/>
      <c r="Y157" s="264"/>
      <c r="Z157" s="265"/>
      <c r="AA157" s="157">
        <f>M157-J157</f>
        <v>-289.4970357711934</v>
      </c>
      <c r="AB157" s="142">
        <f>M157/J157</f>
        <v>0.85525148211440327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52" priority="3" operator="greaterThan">
      <formula>0</formula>
    </cfRule>
  </conditionalFormatting>
  <conditionalFormatting sqref="P5:P157 AA5:AA157">
    <cfRule type="cellIs" dxfId="851" priority="6" operator="lessThan">
      <formula>0</formula>
    </cfRule>
  </conditionalFormatting>
  <conditionalFormatting sqref="Q5:Q157 AB5:AB157">
    <cfRule type="cellIs" dxfId="850" priority="4" operator="greaterThan">
      <formula>1</formula>
    </cfRule>
    <cfRule type="cellIs" dxfId="849" priority="5" operator="lessThan">
      <formula>0.8</formula>
    </cfRule>
  </conditionalFormatting>
  <conditionalFormatting sqref="R5:R157 AC124">
    <cfRule type="cellIs" dxfId="848" priority="7" operator="lessThan">
      <formula>0.8</formula>
    </cfRule>
  </conditionalFormatting>
  <conditionalFormatting sqref="AC5:AC22 AC56:AC91">
    <cfRule type="cellIs" dxfId="847" priority="9" operator="lessThan">
      <formula>0.8</formula>
    </cfRule>
  </conditionalFormatting>
  <conditionalFormatting sqref="AC39">
    <cfRule type="cellIs" dxfId="846" priority="12" operator="lessThan">
      <formula>0.8</formula>
    </cfRule>
  </conditionalFormatting>
  <conditionalFormatting sqref="AC54">
    <cfRule type="cellIs" dxfId="845" priority="11" operator="lessThan">
      <formula>0.8</formula>
    </cfRule>
  </conditionalFormatting>
  <conditionalFormatting sqref="AC97:AC105">
    <cfRule type="cellIs" dxfId="844" priority="10" operator="lessThan">
      <formula>0.8</formula>
    </cfRule>
  </conditionalFormatting>
  <conditionalFormatting sqref="AC107:AC112">
    <cfRule type="cellIs" dxfId="843" priority="8" operator="lessThan">
      <formula>0.8</formula>
    </cfRule>
  </conditionalFormatting>
  <conditionalFormatting sqref="AC139">
    <cfRule type="cellIs" dxfId="842" priority="2" operator="lessThan">
      <formula>0.8</formula>
    </cfRule>
  </conditionalFormatting>
  <conditionalFormatting sqref="AC141:AC157">
    <cfRule type="cellIs" dxfId="841" priority="1" operator="lessThan">
      <formula>0.8</formula>
    </cfRule>
  </conditionalFormatting>
  <dataValidations count="1">
    <dataValidation type="list" allowBlank="1" showInputMessage="1" showErrorMessage="1" sqref="Y5:Z157" xr:uid="{D3F6D101-B752-44FD-9010-E82C4813B82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201B-F1B8-4868-81B4-5FA0A5CB7E0E}">
  <sheetPr>
    <tabColor theme="9" tint="0.59999389629810485"/>
  </sheetPr>
  <dimension ref="B1:AR36"/>
  <sheetViews>
    <sheetView zoomScale="70" zoomScaleNormal="70" workbookViewId="0">
      <selection activeCell="U17" sqref="U1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281</v>
      </c>
      <c r="D3" s="248"/>
      <c r="E3" s="7" t="s">
        <v>2</v>
      </c>
      <c r="F3" s="249">
        <f>'0829(18度C)'!D1+'0829(4度C)'!D1</f>
        <v>190353</v>
      </c>
      <c r="G3" s="250"/>
      <c r="H3" s="7" t="s">
        <v>3</v>
      </c>
      <c r="I3" s="251">
        <f>'0829(18度C)'!F1+'0829(4度C)'!F1</f>
        <v>5760799.9099999992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472.0941977581781</v>
      </c>
      <c r="F6" s="226" t="e">
        <f>AVERAGE(#REF!,D13:K13)</f>
        <v>#REF!</v>
      </c>
      <c r="G6" s="227">
        <f>AVERAGE(D13:K13)</f>
        <v>175.56964223371321</v>
      </c>
      <c r="H6" s="228"/>
      <c r="I6" s="227">
        <f>AVERAGE(L13:O13)</f>
        <v>91.865357643758756</v>
      </c>
      <c r="J6" s="228"/>
      <c r="K6" s="227">
        <f>AVERAGE(D27:O27)</f>
        <v>643.39627874032908</v>
      </c>
      <c r="L6" s="228"/>
      <c r="M6" s="227">
        <f>AVERAGE(P27:X27)</f>
        <v>744.93003142901728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403.04509539053254</v>
      </c>
      <c r="F7" s="230" t="e">
        <f>AVERAGE(#REF!,D14:K14)</f>
        <v>#REF!</v>
      </c>
      <c r="G7" s="217">
        <f>AVERAGE(D14:K14)</f>
        <v>150.2202239155325</v>
      </c>
      <c r="H7" s="218"/>
      <c r="I7" s="217">
        <f>AVERAGE(L14:O14)</f>
        <v>78.649320234875432</v>
      </c>
      <c r="J7" s="218"/>
      <c r="K7" s="217">
        <f>AVERAGE(D28:O28)</f>
        <v>547.79885357866294</v>
      </c>
      <c r="L7" s="218"/>
      <c r="M7" s="217">
        <f>AVERAGE(P28:X28)</f>
        <v>637.25998594376608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0.85571751394386264</v>
      </c>
      <c r="F8" s="222" t="e">
        <f>AVERAGE(D15:K15,#REF!)</f>
        <v>#REF!</v>
      </c>
      <c r="G8" s="223">
        <f>AVERAGE(D15:K15)</f>
        <v>0.85811978938036482</v>
      </c>
      <c r="H8" s="224"/>
      <c r="I8" s="223">
        <f>AVERAGE(L15:O15)</f>
        <v>0.85620677910882792</v>
      </c>
      <c r="J8" s="224"/>
      <c r="K8" s="223">
        <f>AVERAGE(D29:O29)</f>
        <v>0.85201375893765507</v>
      </c>
      <c r="L8" s="224"/>
      <c r="M8" s="223">
        <f>AVERAGE(P29:X29)</f>
        <v>0.85707281838686422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79.47019867549669</v>
      </c>
      <c r="F13" s="24">
        <v>82.10526315789474</v>
      </c>
      <c r="G13" s="24">
        <v>83.333333333333329</v>
      </c>
      <c r="H13" s="24">
        <v>178.88198757763976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86.956521739130437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100.69804596237928</v>
      </c>
      <c r="E14" s="28">
        <v>67.971948486527594</v>
      </c>
      <c r="F14" s="28">
        <v>70.516464919335391</v>
      </c>
      <c r="G14" s="28">
        <v>71.493361731223473</v>
      </c>
      <c r="H14" s="28">
        <v>152.5757090259041</v>
      </c>
      <c r="I14" s="28">
        <v>220.27945173377839</v>
      </c>
      <c r="J14" s="28" t="s">
        <v>37</v>
      </c>
      <c r="K14" s="55">
        <v>368.00658554957937</v>
      </c>
      <c r="L14" s="27" t="s">
        <v>37</v>
      </c>
      <c r="M14" s="67" t="s">
        <v>37</v>
      </c>
      <c r="N14" s="28">
        <v>74.566520025911871</v>
      </c>
      <c r="O14" s="29">
        <v>82.73212044383898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0.87448303072592537</v>
      </c>
      <c r="E15" s="32">
        <f t="shared" si="0"/>
        <v>0.8553136851221389</v>
      </c>
      <c r="F15" s="32">
        <f t="shared" si="0"/>
        <v>0.85885438042780282</v>
      </c>
      <c r="G15" s="32">
        <f t="shared" si="0"/>
        <v>0.85792034077468171</v>
      </c>
      <c r="H15" s="32">
        <f t="shared" si="0"/>
        <v>0.85294059559619995</v>
      </c>
      <c r="I15" s="32">
        <f t="shared" si="0"/>
        <v>0.85808052636292931</v>
      </c>
      <c r="J15" s="32" t="s">
        <v>37</v>
      </c>
      <c r="K15" s="56">
        <f t="shared" ref="K15" si="1">K14/K13</f>
        <v>0.84924596665287555</v>
      </c>
      <c r="L15" s="31" t="s">
        <v>37</v>
      </c>
      <c r="M15" s="68" t="s">
        <v>37</v>
      </c>
      <c r="N15" s="32">
        <f t="shared" ref="N15:O15" si="2">N14/N13</f>
        <v>0.85751498029798645</v>
      </c>
      <c r="O15" s="33">
        <f t="shared" si="2"/>
        <v>0.8548985779196695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0.29166666666666669</v>
      </c>
      <c r="E16" s="2">
        <v>0.25</v>
      </c>
      <c r="F16" s="2">
        <v>0.33347222222222223</v>
      </c>
      <c r="G16" s="2">
        <v>0.33349537037037036</v>
      </c>
      <c r="H16" s="2">
        <v>0.16689814814814816</v>
      </c>
      <c r="I16" s="2">
        <v>0.25008101851851849</v>
      </c>
      <c r="J16" s="2" t="s">
        <v>37</v>
      </c>
      <c r="K16" s="3">
        <v>0.30353009259259262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0.56180555555555556</v>
      </c>
      <c r="E17" s="2">
        <v>0.57995370370370369</v>
      </c>
      <c r="F17" s="2">
        <v>0.5805555555555556</v>
      </c>
      <c r="G17" s="2">
        <v>0.5805555555555556</v>
      </c>
      <c r="H17" s="2">
        <v>0.65561342592592597</v>
      </c>
      <c r="I17" s="2">
        <v>0.54652777777777772</v>
      </c>
      <c r="J17" s="2" t="s">
        <v>37</v>
      </c>
      <c r="K17" s="3">
        <v>0.43289351851851854</v>
      </c>
      <c r="L17" s="1" t="s">
        <v>37</v>
      </c>
      <c r="M17" s="69" t="s">
        <v>37</v>
      </c>
      <c r="N17" s="2">
        <v>0.80208333333333337</v>
      </c>
      <c r="O17" s="4">
        <v>0.82777777777777772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25.166666666666668</v>
      </c>
      <c r="F18" s="35">
        <v>23.75</v>
      </c>
      <c r="G18" s="35">
        <v>24</v>
      </c>
      <c r="H18" s="35">
        <v>20.125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23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761.53846153846155</v>
      </c>
      <c r="W27" s="24">
        <v>942.85714285714289</v>
      </c>
      <c r="X27" s="25">
        <v>1023.5294117647059</v>
      </c>
    </row>
    <row r="28" spans="2:44" ht="39.6" customHeight="1">
      <c r="B28" s="205"/>
      <c r="C28" s="26" t="s">
        <v>38</v>
      </c>
      <c r="D28" s="28">
        <v>193.02423113288611</v>
      </c>
      <c r="E28" s="28" t="s">
        <v>37</v>
      </c>
      <c r="F28" s="28" t="s">
        <v>37</v>
      </c>
      <c r="G28" s="28">
        <v>223.45852842533603</v>
      </c>
      <c r="H28" s="28">
        <v>357.24399061138024</v>
      </c>
      <c r="I28" s="28" t="s">
        <v>37</v>
      </c>
      <c r="J28" s="28">
        <v>594.2485783915514</v>
      </c>
      <c r="K28" s="28" t="s">
        <v>37</v>
      </c>
      <c r="L28" s="28" t="s">
        <v>37</v>
      </c>
      <c r="M28" s="28">
        <v>745.03821995437215</v>
      </c>
      <c r="N28" s="28">
        <v>1003.0051716263074</v>
      </c>
      <c r="O28" s="28">
        <v>718.5732549088076</v>
      </c>
      <c r="P28" s="27">
        <v>193.3522382317463</v>
      </c>
      <c r="Q28" s="28" t="s">
        <v>37</v>
      </c>
      <c r="R28" s="28" t="s">
        <v>37</v>
      </c>
      <c r="S28" s="28">
        <v>600.76859504132244</v>
      </c>
      <c r="T28" s="28">
        <v>714.40763921651001</v>
      </c>
      <c r="U28" s="28" t="s">
        <v>37</v>
      </c>
      <c r="V28" s="28">
        <v>654.91061917368484</v>
      </c>
      <c r="W28" s="28">
        <v>800.47630560169273</v>
      </c>
      <c r="X28" s="29">
        <v>859.64451839763967</v>
      </c>
    </row>
    <row r="29" spans="2:44" ht="40.15" customHeight="1">
      <c r="B29" s="205"/>
      <c r="C29" s="30" t="s">
        <v>39</v>
      </c>
      <c r="D29" s="32">
        <f>D28/D27</f>
        <v>0.85352302070699138</v>
      </c>
      <c r="E29" s="32" t="s">
        <v>37</v>
      </c>
      <c r="F29" s="32" t="s">
        <v>37</v>
      </c>
      <c r="G29" s="32">
        <f>G28/G27</f>
        <v>0.85659102563045475</v>
      </c>
      <c r="H29" s="32">
        <f>H28/H27</f>
        <v>0.82440920910318516</v>
      </c>
      <c r="I29" s="32" t="s">
        <v>37</v>
      </c>
      <c r="J29" s="32">
        <f>J28/J27</f>
        <v>0.8803682642837799</v>
      </c>
      <c r="K29" s="32" t="s">
        <v>37</v>
      </c>
      <c r="L29" s="32" t="s">
        <v>37</v>
      </c>
      <c r="M29" s="32">
        <f>M28/M27</f>
        <v>0.85792279873533761</v>
      </c>
      <c r="N29" s="32">
        <f>N28/N27</f>
        <v>0.83583764302192287</v>
      </c>
      <c r="O29" s="32">
        <f>O28/O27</f>
        <v>0.85544435108191386</v>
      </c>
      <c r="P29" s="31">
        <f>P28/P27</f>
        <v>0.85306783945240261</v>
      </c>
      <c r="Q29" s="32" t="s">
        <v>37</v>
      </c>
      <c r="R29" s="32" t="s">
        <v>37</v>
      </c>
      <c r="S29" s="32">
        <f>S28/S27</f>
        <v>0.89002754820936658</v>
      </c>
      <c r="T29" s="32">
        <f>T28/T27</f>
        <v>0.85048528478155949</v>
      </c>
      <c r="U29" s="32" t="s">
        <v>37</v>
      </c>
      <c r="V29" s="32">
        <f>V28/V27</f>
        <v>0.85998364133918215</v>
      </c>
      <c r="W29" s="32">
        <f>W28/W27</f>
        <v>0.84899002109270438</v>
      </c>
      <c r="X29" s="33">
        <f>X28/X27</f>
        <v>0.83988257544596978</v>
      </c>
    </row>
    <row r="30" spans="2:44" ht="17.25" customHeight="1">
      <c r="B30" s="206" t="s">
        <v>40</v>
      </c>
      <c r="C30" s="15" t="s">
        <v>41</v>
      </c>
      <c r="D30" s="2">
        <v>0.41736111111111113</v>
      </c>
      <c r="E30" s="2" t="s">
        <v>37</v>
      </c>
      <c r="F30" s="2" t="s">
        <v>37</v>
      </c>
      <c r="G30" s="2">
        <v>0.29791666666666661</v>
      </c>
      <c r="H30" s="2">
        <v>0.25</v>
      </c>
      <c r="I30" s="2" t="s">
        <v>37</v>
      </c>
      <c r="J30" s="2">
        <v>0.25028935185185186</v>
      </c>
      <c r="K30" s="2" t="s">
        <v>37</v>
      </c>
      <c r="L30" s="2" t="s">
        <v>37</v>
      </c>
      <c r="M30" s="2">
        <v>0.25</v>
      </c>
      <c r="N30" s="2">
        <v>0.25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0.70856481481481481</v>
      </c>
      <c r="T30" s="2">
        <v>0.70833333333333337</v>
      </c>
      <c r="U30" s="2" t="s">
        <v>37</v>
      </c>
      <c r="V30" s="2">
        <v>0.70862268518518523</v>
      </c>
      <c r="W30" s="2">
        <v>0.70861111111111108</v>
      </c>
      <c r="X30" s="4">
        <v>0.7085069444444444</v>
      </c>
    </row>
    <row r="31" spans="2:44" ht="17.25" customHeight="1">
      <c r="B31" s="203"/>
      <c r="C31" s="15" t="s">
        <v>42</v>
      </c>
      <c r="D31" s="2">
        <v>0.49166666666666664</v>
      </c>
      <c r="E31" s="2" t="s">
        <v>37</v>
      </c>
      <c r="F31" s="2" t="s">
        <v>37</v>
      </c>
      <c r="G31" s="2">
        <v>0.35835648148148147</v>
      </c>
      <c r="H31" s="2">
        <v>0.30033564814814817</v>
      </c>
      <c r="I31" s="2" t="s">
        <v>37</v>
      </c>
      <c r="J31" s="2">
        <v>0.3215277777777778</v>
      </c>
      <c r="K31" s="2" t="s">
        <v>37</v>
      </c>
      <c r="L31" s="2" t="s">
        <v>37</v>
      </c>
      <c r="M31" s="2">
        <v>0.45221064814814815</v>
      </c>
      <c r="N31" s="2">
        <v>0.40625</v>
      </c>
      <c r="O31" s="2">
        <v>0.4</v>
      </c>
      <c r="P31" s="1">
        <v>0.83150462962962968</v>
      </c>
      <c r="Q31" s="2" t="s">
        <v>37</v>
      </c>
      <c r="R31" s="2" t="s">
        <v>37</v>
      </c>
      <c r="S31" s="2">
        <v>0.84861111111111109</v>
      </c>
      <c r="T31" s="2">
        <v>0.87152777777777779</v>
      </c>
      <c r="U31" s="2" t="s">
        <v>37</v>
      </c>
      <c r="V31" s="2">
        <v>0.87708333333333333</v>
      </c>
      <c r="W31" s="2">
        <v>0.88201388888888888</v>
      </c>
      <c r="X31" s="4">
        <v>0.95416666666666672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4.333333333333333</v>
      </c>
      <c r="W32" s="35">
        <v>3.5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84EC-0A66-43C9-9F52-9148B45DC9B7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U17" sqref="U17"/>
      <selection pane="bottomLeft" activeCell="U17" sqref="U1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101561</v>
      </c>
      <c r="E1" s="77" t="s">
        <v>3</v>
      </c>
      <c r="F1" s="78">
        <f>SUM(G5:G225)</f>
        <v>1975941.2599999998</v>
      </c>
      <c r="G1" s="79" t="s">
        <v>74</v>
      </c>
      <c r="H1" s="80">
        <f>L21+L38+L55+L72+L89+L106+L123+L140+L157+L174+L191+L208+L225</f>
        <v>78.86666666666666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45898</v>
      </c>
      <c r="B2" s="325"/>
      <c r="C2" s="82" t="s">
        <v>35</v>
      </c>
      <c r="D2" s="83">
        <f>AVERAGE(N21,N38,N55,N72,N89,N106,N123,N140,N157,N174,N191,N208,N225)</f>
        <v>589.08860697794125</v>
      </c>
      <c r="E2" s="83" t="s">
        <v>81</v>
      </c>
      <c r="F2" s="84">
        <f>F1/D1</f>
        <v>19.45570898277882</v>
      </c>
      <c r="G2" s="85" t="s">
        <v>82</v>
      </c>
      <c r="H2" s="86">
        <f>COUNT(H5:H225)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1750</v>
      </c>
      <c r="G5" s="95">
        <f t="shared" ref="G5:G7" si="0">E5*F5</f>
        <v>52237.5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2802.4911032028494</v>
      </c>
      <c r="N5" s="99">
        <f>M5/L5</f>
        <v>164.85241783546172</v>
      </c>
      <c r="O5" s="101">
        <f>L5-I5</f>
        <v>0</v>
      </c>
      <c r="P5" s="102">
        <f>N5-K5</f>
        <v>-27.676993929244162</v>
      </c>
      <c r="Q5" s="103">
        <f>N5/K5</f>
        <v>0.85624537219763186</v>
      </c>
      <c r="R5" s="276">
        <f>Q21</f>
        <v>0.85352302070699138</v>
      </c>
      <c r="S5" s="1">
        <v>0.41736111111111113</v>
      </c>
      <c r="T5" s="2">
        <v>0.44337962962962962</v>
      </c>
      <c r="U5" s="104">
        <v>4.8833333333333506</v>
      </c>
      <c r="V5" s="105">
        <v>37.466666666666633</v>
      </c>
      <c r="W5" s="106"/>
      <c r="X5" s="107"/>
      <c r="Y5" s="278"/>
      <c r="Z5" s="279"/>
      <c r="AA5" s="109">
        <f>M5-J5</f>
        <v>-470.50889679715056</v>
      </c>
      <c r="AB5" s="110">
        <f>M5/J5</f>
        <v>0.85624537219763197</v>
      </c>
      <c r="AC5" s="291">
        <f>AB21</f>
        <v>0.85352302070699149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1735</v>
      </c>
      <c r="G6" s="95">
        <f t="shared" si="0"/>
        <v>51217.2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2802.1534320323035</v>
      </c>
      <c r="N6" s="99">
        <f>M6/L6</f>
        <v>164.83255482542961</v>
      </c>
      <c r="O6" s="101">
        <f>L6-I6</f>
        <v>0</v>
      </c>
      <c r="P6" s="102">
        <f>N6-K6</f>
        <v>-27.696856939276273</v>
      </c>
      <c r="Q6" s="103">
        <f>N6/K6</f>
        <v>0.8561422034929127</v>
      </c>
      <c r="R6" s="276"/>
      <c r="S6" s="1">
        <v>0.44861111111111113</v>
      </c>
      <c r="T6" s="2">
        <v>0.47440972222222222</v>
      </c>
      <c r="U6" s="104">
        <v>7.5333333333333652</v>
      </c>
      <c r="V6" s="105">
        <v>37.14999999999997</v>
      </c>
      <c r="W6" s="106"/>
      <c r="X6" s="107"/>
      <c r="Y6" s="261"/>
      <c r="Z6" s="262"/>
      <c r="AA6" s="111">
        <f>M6-J6</f>
        <v>-470.8465679676965</v>
      </c>
      <c r="AB6" s="112">
        <f>M6/J6</f>
        <v>0.85614220349291281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659</v>
      </c>
      <c r="G7" s="95">
        <f t="shared" si="0"/>
        <v>14240.99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2116.3247100802928</v>
      </c>
      <c r="N7" s="99">
        <f>M7/L7</f>
        <v>352.72078501338211</v>
      </c>
      <c r="O7" s="101">
        <f>L7-I7</f>
        <v>0</v>
      </c>
      <c r="P7" s="102">
        <f>N7-K7</f>
        <v>-63.945881653284573</v>
      </c>
      <c r="Q7" s="103">
        <f>N7/K7</f>
        <v>0.84652988403211704</v>
      </c>
      <c r="R7" s="276"/>
      <c r="S7" s="1">
        <v>0.47869212962962965</v>
      </c>
      <c r="T7" s="2">
        <v>0.49166666666666664</v>
      </c>
      <c r="U7" s="104">
        <v>6.166666666666698</v>
      </c>
      <c r="V7" s="105">
        <v>18.68333333333327</v>
      </c>
      <c r="W7" s="106">
        <v>0.49166666666666664</v>
      </c>
      <c r="X7" s="107">
        <v>0.53135416666666668</v>
      </c>
      <c r="Y7" s="261"/>
      <c r="Z7" s="262"/>
      <c r="AA7" s="111">
        <f>M7-J7</f>
        <v>-383.67528991970721</v>
      </c>
      <c r="AB7" s="112">
        <f>M7/J7</f>
        <v>0.84652988403211715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2573.6564151051484</v>
      </c>
      <c r="N21" s="139">
        <f>M21/L21</f>
        <v>193.02423113288611</v>
      </c>
      <c r="O21" s="140">
        <f>L21-I21</f>
        <v>0</v>
      </c>
      <c r="P21" s="141">
        <f>N21-K21</f>
        <v>-33.125768867113891</v>
      </c>
      <c r="Q21" s="142">
        <f>N21/K21</f>
        <v>0.85352302070699138</v>
      </c>
      <c r="R21" s="277"/>
      <c r="S21" s="143">
        <f>S5</f>
        <v>0.41736111111111113</v>
      </c>
      <c r="T21" s="144">
        <f>INDEX(T5:T20,COUNTA(T5:T20))</f>
        <v>0.49166666666666664</v>
      </c>
      <c r="U21" s="145"/>
      <c r="V21" s="145"/>
      <c r="W21" s="146"/>
      <c r="X21" s="147"/>
      <c r="Y21" s="264"/>
      <c r="Z21" s="265"/>
      <c r="AA21" s="148">
        <f>M21-J21</f>
        <v>-441.67691822818506</v>
      </c>
      <c r="AB21" s="149">
        <f>M21/J21</f>
        <v>0.85352302070699149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1802</v>
      </c>
      <c r="G22" s="95">
        <f t="shared" ref="G22:G23" si="5">E22*F22</f>
        <v>45987.040000000001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2569.1881188118764</v>
      </c>
      <c r="N22" s="99">
        <f>M22/L22</f>
        <v>214.0990099009897</v>
      </c>
      <c r="O22" s="101">
        <f>L22-I22</f>
        <v>0</v>
      </c>
      <c r="P22" s="102">
        <f>N22-K22</f>
        <v>-35.900990099010301</v>
      </c>
      <c r="Q22" s="103">
        <f>N22/K22</f>
        <v>0.85639603960395883</v>
      </c>
      <c r="R22" s="275">
        <f>Q38</f>
        <v>0.85659102563045475</v>
      </c>
      <c r="S22" s="1">
        <v>0.29791666666666661</v>
      </c>
      <c r="T22" s="2">
        <v>0.3271412037037037</v>
      </c>
      <c r="U22" s="104">
        <v>4.9999999999999023</v>
      </c>
      <c r="V22" s="105">
        <v>42.083333333333414</v>
      </c>
      <c r="W22" s="106"/>
      <c r="X22" s="151"/>
      <c r="Y22" s="278"/>
      <c r="Z22" s="279"/>
      <c r="AA22" s="109">
        <f>M22-J22</f>
        <v>-430.81188118812361</v>
      </c>
      <c r="AB22" s="152">
        <f>M22/J22</f>
        <v>0.85639603960395883</v>
      </c>
      <c r="AC22" s="266">
        <f>AB38</f>
        <v>0.85659102563045475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1715</v>
      </c>
      <c r="G23" s="95">
        <f t="shared" si="5"/>
        <v>43972.6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2570.3580349708527</v>
      </c>
      <c r="N23" s="99">
        <f>M23/L23</f>
        <v>233.66891227007753</v>
      </c>
      <c r="O23" s="101">
        <f>L23-I23</f>
        <v>0</v>
      </c>
      <c r="P23" s="102">
        <f>N23-K23</f>
        <v>-39.058360457195221</v>
      </c>
      <c r="Q23" s="103">
        <f>N23/K23</f>
        <v>0.8567860116569509</v>
      </c>
      <c r="R23" s="276"/>
      <c r="S23" s="1">
        <v>0.33055555555555549</v>
      </c>
      <c r="T23" s="2">
        <v>0.35835648148148147</v>
      </c>
      <c r="U23" s="104">
        <v>4.9166666666665826</v>
      </c>
      <c r="V23" s="105">
        <v>40.03333333333341</v>
      </c>
      <c r="W23" s="106"/>
      <c r="X23" s="107"/>
      <c r="Y23" s="261"/>
      <c r="Z23" s="262"/>
      <c r="AA23" s="111">
        <f>M23-J23</f>
        <v>-429.64196502914729</v>
      </c>
      <c r="AB23" s="103">
        <f>M23/J23</f>
        <v>0.8567860116569509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2569.7730768913643</v>
      </c>
      <c r="N38" s="139">
        <f>M38/L38</f>
        <v>223.45852842533603</v>
      </c>
      <c r="O38" s="140">
        <f>L38-I38</f>
        <v>0</v>
      </c>
      <c r="P38" s="141">
        <f>N38-K38</f>
        <v>-37.411036792055285</v>
      </c>
      <c r="Q38" s="142">
        <f>N38/K38</f>
        <v>0.85659102563045475</v>
      </c>
      <c r="R38" s="277"/>
      <c r="S38" s="143">
        <f>S22</f>
        <v>0.29791666666666661</v>
      </c>
      <c r="T38" s="144">
        <f>INDEX(T22:T37,COUNTA(T22:T37))</f>
        <v>0.35835648148148147</v>
      </c>
      <c r="U38" s="145"/>
      <c r="V38" s="156"/>
      <c r="W38" s="135"/>
      <c r="X38" s="139"/>
      <c r="Y38" s="264"/>
      <c r="Z38" s="265"/>
      <c r="AA38" s="157">
        <f>M38-J38</f>
        <v>-430.22692310863567</v>
      </c>
      <c r="AB38" s="142">
        <f>M38/J38</f>
        <v>0.85659102563045475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761</v>
      </c>
      <c r="G39" s="159">
        <f t="shared" ref="G39:G41" si="9">E39*F39</f>
        <v>10699.66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2157.1653543307111</v>
      </c>
      <c r="N39" s="163">
        <f>M39/L39</f>
        <v>359.5275590551185</v>
      </c>
      <c r="O39" s="165">
        <f>L39-I39</f>
        <v>0</v>
      </c>
      <c r="P39" s="166">
        <f>N39-K39</f>
        <v>-73.805774278214813</v>
      </c>
      <c r="Q39" s="152">
        <f>N39/K39</f>
        <v>0.82967898243488891</v>
      </c>
      <c r="R39" s="275">
        <f>Q55</f>
        <v>0.82440920910318516</v>
      </c>
      <c r="S39" s="167">
        <v>0.25</v>
      </c>
      <c r="T39" s="168">
        <v>0.26469907407407406</v>
      </c>
      <c r="U39" s="169"/>
      <c r="V39" s="170">
        <v>21.166666666666643</v>
      </c>
      <c r="W39" s="168"/>
      <c r="X39" s="171"/>
      <c r="Y39" s="278"/>
      <c r="Z39" s="279"/>
      <c r="AA39" s="109">
        <f>M39-J39</f>
        <v>-442.83464566928888</v>
      </c>
      <c r="AB39" s="152">
        <f>M39/J39</f>
        <v>0.82967898243488891</v>
      </c>
      <c r="AC39" s="266">
        <f>AB55</f>
        <v>0.82440920910318516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874</v>
      </c>
      <c r="G40" s="95">
        <f t="shared" si="9"/>
        <v>12943.94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2159.5058339052839</v>
      </c>
      <c r="N40" s="99">
        <f>M40/L40</f>
        <v>359.91763898421397</v>
      </c>
      <c r="O40" s="101">
        <f>L40-I40</f>
        <v>0</v>
      </c>
      <c r="P40" s="102">
        <f>N40-K40</f>
        <v>-73.415694349119349</v>
      </c>
      <c r="Q40" s="103">
        <f>N40/K40</f>
        <v>0.83057916688664768</v>
      </c>
      <c r="R40" s="276"/>
      <c r="S40" s="1">
        <v>0.26944444444444443</v>
      </c>
      <c r="T40" s="2">
        <v>0.28630787037037037</v>
      </c>
      <c r="U40" s="104">
        <v>6.8333333333333357</v>
      </c>
      <c r="V40" s="105">
        <v>24.283333333333346</v>
      </c>
      <c r="W40" s="106"/>
      <c r="X40" s="113"/>
      <c r="Y40" s="261"/>
      <c r="Z40" s="262"/>
      <c r="AA40" s="111">
        <f>M40-J40</f>
        <v>-440.49416609471609</v>
      </c>
      <c r="AB40" s="103">
        <f>M40/J40</f>
        <v>0.83057916688664768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475</v>
      </c>
      <c r="G41" s="95">
        <f t="shared" si="9"/>
        <v>8488.25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2113.7206427688502</v>
      </c>
      <c r="N41" s="99">
        <f>M41/L41</f>
        <v>352.28677379480837</v>
      </c>
      <c r="O41" s="101">
        <f>L41-I41</f>
        <v>0</v>
      </c>
      <c r="P41" s="102">
        <f>N41-K41</f>
        <v>-81.046559538524946</v>
      </c>
      <c r="Q41" s="103">
        <f>N41/K41</f>
        <v>0.81296947798801933</v>
      </c>
      <c r="R41" s="276"/>
      <c r="S41" s="1">
        <v>0.29097222222222224</v>
      </c>
      <c r="T41" s="2">
        <v>0.30033564814814817</v>
      </c>
      <c r="U41" s="104">
        <v>6.7166666666667041</v>
      </c>
      <c r="V41" s="105">
        <v>13.483333333333336</v>
      </c>
      <c r="W41" s="106"/>
      <c r="X41" s="113"/>
      <c r="Y41" s="261"/>
      <c r="Z41" s="262"/>
      <c r="AA41" s="111">
        <f>M41-J41</f>
        <v>-486.27935723114979</v>
      </c>
      <c r="AB41" s="103">
        <f>M41/J41</f>
        <v>0.81296947798801933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2143.4639436682814</v>
      </c>
      <c r="N55" s="139">
        <f>M55/L55</f>
        <v>357.24399061138024</v>
      </c>
      <c r="O55" s="140">
        <f>L55-I55</f>
        <v>0</v>
      </c>
      <c r="P55" s="141">
        <f>N55-K55</f>
        <v>-76.089342721953074</v>
      </c>
      <c r="Q55" s="142">
        <f>N55/K55</f>
        <v>0.82440920910318516</v>
      </c>
      <c r="R55" s="277"/>
      <c r="S55" s="143">
        <f>S39</f>
        <v>0.25</v>
      </c>
      <c r="T55" s="144">
        <f>INDEX(T39:T54,COUNTA(T39:T54))</f>
        <v>0.30033564814814817</v>
      </c>
      <c r="U55" s="145"/>
      <c r="V55" s="156"/>
      <c r="W55" s="135"/>
      <c r="X55" s="139"/>
      <c r="Y55" s="264"/>
      <c r="Z55" s="265"/>
      <c r="AA55" s="157">
        <f>M55-J55</f>
        <v>-456.53605633171856</v>
      </c>
      <c r="AB55" s="142">
        <f>M55/J55</f>
        <v>0.82440920910318516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4064</v>
      </c>
      <c r="G56" s="159">
        <f t="shared" ref="G56" si="14">E56*F56</f>
        <v>57017.919999999998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2376.9943135662056</v>
      </c>
      <c r="N56" s="163">
        <f>M56/L56</f>
        <v>594.2485783915514</v>
      </c>
      <c r="O56" s="165">
        <f>L56-I56</f>
        <v>0</v>
      </c>
      <c r="P56" s="166">
        <f>N56-K56</f>
        <v>-80.751421608448595</v>
      </c>
      <c r="Q56" s="152">
        <f>N56/K56</f>
        <v>0.8803682642837799</v>
      </c>
      <c r="R56" s="275">
        <f>Q72</f>
        <v>0.8803682642837799</v>
      </c>
      <c r="S56" s="167">
        <v>0.25028935185185186</v>
      </c>
      <c r="T56" s="168">
        <v>0.3215277777777778</v>
      </c>
      <c r="U56" s="169"/>
      <c r="V56" s="170">
        <v>102.58333333333336</v>
      </c>
      <c r="W56" s="173"/>
      <c r="X56" s="151"/>
      <c r="Y56" s="278"/>
      <c r="Z56" s="279"/>
      <c r="AA56" s="109">
        <f>M56-J56</f>
        <v>-323.00568643379438</v>
      </c>
      <c r="AB56" s="152">
        <f>M56/J56</f>
        <v>0.8803682642837799</v>
      </c>
      <c r="AC56" s="266">
        <f>AB72</f>
        <v>0.8803682642837799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2376.9943135662056</v>
      </c>
      <c r="N72" s="139">
        <f t="shared" ref="N72:N77" si="18">M72/L72</f>
        <v>594.2485783915514</v>
      </c>
      <c r="O72" s="140">
        <f t="shared" ref="O72:O77" si="19">L72-I72</f>
        <v>0</v>
      </c>
      <c r="P72" s="141">
        <f t="shared" ref="P72:P77" si="20">N72-K72</f>
        <v>-80.751421608448595</v>
      </c>
      <c r="Q72" s="142">
        <f t="shared" ref="Q72:Q77" si="21">N72/K72</f>
        <v>0.8803682642837799</v>
      </c>
      <c r="R72" s="277"/>
      <c r="S72" s="143">
        <f>S56</f>
        <v>0.25028935185185186</v>
      </c>
      <c r="T72" s="144">
        <f>INDEX(T56:T71,COUNTA(T56:T71))</f>
        <v>0.3215277777777778</v>
      </c>
      <c r="U72" s="145"/>
      <c r="V72" s="156"/>
      <c r="W72" s="89"/>
      <c r="X72" s="91"/>
      <c r="Y72" s="264"/>
      <c r="Z72" s="265"/>
      <c r="AA72" s="157">
        <f t="shared" ref="AA72:AA77" si="22">M72-J72</f>
        <v>-323.00568643379438</v>
      </c>
      <c r="AB72" s="142">
        <f t="shared" ref="AB72:AB77" si="23">M72/J72</f>
        <v>0.8803682642837799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1232</v>
      </c>
      <c r="G73" s="159">
        <f t="shared" ref="G73:G77" si="24">E73*F73</f>
        <v>26426.399999999998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2821.374045801525</v>
      </c>
      <c r="N73" s="163">
        <f t="shared" si="18"/>
        <v>940.45801526717503</v>
      </c>
      <c r="O73" s="165">
        <f t="shared" si="19"/>
        <v>0</v>
      </c>
      <c r="P73" s="166">
        <f t="shared" si="20"/>
        <v>-159.54198473282497</v>
      </c>
      <c r="Q73" s="152">
        <f t="shared" si="21"/>
        <v>0.85496183206106824</v>
      </c>
      <c r="R73" s="275">
        <f>Q89</f>
        <v>0.85792279873533761</v>
      </c>
      <c r="S73" s="167">
        <v>0.25</v>
      </c>
      <c r="T73" s="168">
        <v>0.26819444444444446</v>
      </c>
      <c r="U73" s="169"/>
      <c r="V73" s="170">
        <v>26.200000000000017</v>
      </c>
      <c r="W73" s="173"/>
      <c r="X73" s="151"/>
      <c r="Y73" s="278"/>
      <c r="Z73" s="279"/>
      <c r="AA73" s="109">
        <f t="shared" si="22"/>
        <v>-478.62595419847503</v>
      </c>
      <c r="AB73" s="152">
        <f t="shared" si="23"/>
        <v>0.85496183206106813</v>
      </c>
      <c r="AC73" s="266">
        <f>AB89</f>
        <v>0.85792279873533761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3588</v>
      </c>
      <c r="G74" s="95">
        <f t="shared" si="24"/>
        <v>56367.48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2837.6098418277688</v>
      </c>
      <c r="N74" s="99">
        <f t="shared" si="18"/>
        <v>945.86994727592298</v>
      </c>
      <c r="O74" s="101">
        <f t="shared" si="19"/>
        <v>0</v>
      </c>
      <c r="P74" s="102">
        <f t="shared" si="20"/>
        <v>-154.13005272407702</v>
      </c>
      <c r="Q74" s="103">
        <f t="shared" si="21"/>
        <v>0.85988177025083912</v>
      </c>
      <c r="R74" s="276"/>
      <c r="S74" s="1">
        <v>0.27370370370370373</v>
      </c>
      <c r="T74" s="2">
        <v>0.3263888888888889</v>
      </c>
      <c r="U74" s="104">
        <v>7.9333333333333478</v>
      </c>
      <c r="V74" s="105">
        <v>75.866666666666646</v>
      </c>
      <c r="W74" s="106"/>
      <c r="X74" s="107"/>
      <c r="Y74" s="261"/>
      <c r="Z74" s="262"/>
      <c r="AA74" s="111">
        <f t="shared" si="22"/>
        <v>-462.39015817223117</v>
      </c>
      <c r="AB74" s="103">
        <f t="shared" si="23"/>
        <v>0.85988177025083901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2524</v>
      </c>
      <c r="G75" s="95">
        <f t="shared" si="24"/>
        <v>45154.36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2832.41895261845</v>
      </c>
      <c r="N75" s="99">
        <f t="shared" si="18"/>
        <v>708.10473815461251</v>
      </c>
      <c r="O75" s="101">
        <f t="shared" si="19"/>
        <v>0</v>
      </c>
      <c r="P75" s="102">
        <f t="shared" si="20"/>
        <v>-116.89526184538749</v>
      </c>
      <c r="Q75" s="103">
        <f t="shared" si="21"/>
        <v>0.85830877352074242</v>
      </c>
      <c r="R75" s="276"/>
      <c r="S75" s="1">
        <v>0.33055555555555549</v>
      </c>
      <c r="T75" s="2">
        <v>0.36768518518518517</v>
      </c>
      <c r="U75" s="104">
        <v>5.9999999999998987</v>
      </c>
      <c r="V75" s="105">
        <v>53.46666666666674</v>
      </c>
      <c r="W75" s="106"/>
      <c r="X75" s="107"/>
      <c r="Y75" s="261"/>
      <c r="Z75" s="262"/>
      <c r="AA75" s="111">
        <f t="shared" si="22"/>
        <v>-467.58104738154998</v>
      </c>
      <c r="AB75" s="103">
        <f t="shared" si="23"/>
        <v>0.85830877352074242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4047</v>
      </c>
      <c r="G76" s="95">
        <f t="shared" si="24"/>
        <v>67423.02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2850.5576208178377</v>
      </c>
      <c r="N76" s="99">
        <f t="shared" si="18"/>
        <v>712.63940520445942</v>
      </c>
      <c r="O76" s="101">
        <f t="shared" si="19"/>
        <v>0</v>
      </c>
      <c r="P76" s="102">
        <f t="shared" si="20"/>
        <v>-112.36059479554058</v>
      </c>
      <c r="Q76" s="103">
        <f t="shared" si="21"/>
        <v>0.86380533964176898</v>
      </c>
      <c r="R76" s="276"/>
      <c r="S76" s="1">
        <v>0.37222222222222212</v>
      </c>
      <c r="T76" s="2">
        <v>0.43137731481481484</v>
      </c>
      <c r="U76" s="104">
        <v>6.5333333333332089</v>
      </c>
      <c r="V76" s="105">
        <v>85.183333333333508</v>
      </c>
      <c r="W76" s="106"/>
      <c r="X76" s="107"/>
      <c r="Y76" s="261"/>
      <c r="Z76" s="262"/>
      <c r="AA76" s="111">
        <f t="shared" si="22"/>
        <v>-449.44237918216231</v>
      </c>
      <c r="AB76" s="103">
        <f t="shared" si="23"/>
        <v>0.86380533964176898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1181</v>
      </c>
      <c r="G77" s="95">
        <f t="shared" si="24"/>
        <v>26312.68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2813.7657180674878</v>
      </c>
      <c r="N77" s="99">
        <f t="shared" si="18"/>
        <v>562.75314361349751</v>
      </c>
      <c r="O77" s="101">
        <f t="shared" si="19"/>
        <v>0</v>
      </c>
      <c r="P77" s="102">
        <f t="shared" si="20"/>
        <v>-97.246856386502486</v>
      </c>
      <c r="Q77" s="103">
        <f t="shared" si="21"/>
        <v>0.85265627820226897</v>
      </c>
      <c r="R77" s="276"/>
      <c r="S77" s="1">
        <v>0.43472222222222212</v>
      </c>
      <c r="T77" s="2">
        <v>0.45221064814814815</v>
      </c>
      <c r="U77" s="104">
        <v>4.816666666666487</v>
      </c>
      <c r="V77" s="105">
        <v>25.183333333333486</v>
      </c>
      <c r="W77" s="106"/>
      <c r="X77" s="107"/>
      <c r="Y77" s="261"/>
      <c r="Z77" s="262"/>
      <c r="AA77" s="111">
        <f t="shared" si="22"/>
        <v>-486.2342819325122</v>
      </c>
      <c r="AB77" s="103">
        <f t="shared" si="23"/>
        <v>0.85265627820226908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2831.1452358266142</v>
      </c>
      <c r="N89" s="139">
        <f>M89/L89</f>
        <v>745.03821995437215</v>
      </c>
      <c r="O89" s="140">
        <f>L89-I89</f>
        <v>0</v>
      </c>
      <c r="P89" s="141">
        <f>N89-K89</f>
        <v>-123.38283267720681</v>
      </c>
      <c r="Q89" s="142">
        <f>N89/K89</f>
        <v>0.85792279873533761</v>
      </c>
      <c r="R89" s="277"/>
      <c r="S89" s="143">
        <f>S73</f>
        <v>0.25</v>
      </c>
      <c r="T89" s="144">
        <f>INDEX(T73:T88,COUNTA(T73:T88))</f>
        <v>0.45221064814814815</v>
      </c>
      <c r="U89" s="145"/>
      <c r="V89" s="156"/>
      <c r="W89" s="89"/>
      <c r="X89" s="91"/>
      <c r="Y89" s="264"/>
      <c r="Z89" s="265"/>
      <c r="AA89" s="157">
        <f>M89-J89</f>
        <v>-468.85476417338577</v>
      </c>
      <c r="AB89" s="142">
        <f>M89/J89</f>
        <v>0.85792279873533761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2254</v>
      </c>
      <c r="G90" s="159">
        <f t="shared" ref="G90:G92" si="29">E90*F90</f>
        <v>40977.72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3005.3333333333335</v>
      </c>
      <c r="N90" s="163">
        <f>M90/L90</f>
        <v>1001.7777777777778</v>
      </c>
      <c r="O90" s="165">
        <f>L90-I90</f>
        <v>0</v>
      </c>
      <c r="P90" s="166">
        <f>N90-K90</f>
        <v>-198.22222222222217</v>
      </c>
      <c r="Q90" s="152">
        <f>N90/K90</f>
        <v>0.8348148148148149</v>
      </c>
      <c r="R90" s="275">
        <f>Q106</f>
        <v>0.83583764302192287</v>
      </c>
      <c r="S90" s="167">
        <v>0.25</v>
      </c>
      <c r="T90" s="168">
        <v>0.28125</v>
      </c>
      <c r="U90" s="169"/>
      <c r="V90" s="170">
        <v>45</v>
      </c>
      <c r="W90" s="173"/>
      <c r="X90" s="151"/>
      <c r="Y90" s="278"/>
      <c r="Z90" s="279"/>
      <c r="AA90" s="109">
        <f>M90-J90</f>
        <v>-594.66666666666652</v>
      </c>
      <c r="AB90" s="152">
        <f>M90/J90</f>
        <v>0.8348148148148149</v>
      </c>
      <c r="AC90" s="266">
        <f>AB106</f>
        <v>0.83583764302192287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2230</v>
      </c>
      <c r="G91" s="95">
        <f t="shared" si="29"/>
        <v>40541.4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3001.1214953271037</v>
      </c>
      <c r="N91" s="99">
        <f>M91/L91</f>
        <v>1000.3738317757012</v>
      </c>
      <c r="O91" s="101">
        <f>L91-I91</f>
        <v>0</v>
      </c>
      <c r="P91" s="102">
        <f>N91-K91</f>
        <v>-199.62616822429879</v>
      </c>
      <c r="Q91" s="103">
        <f>N91/K91</f>
        <v>0.83364485981308434</v>
      </c>
      <c r="R91" s="276"/>
      <c r="S91" s="1">
        <v>0.29403935185185187</v>
      </c>
      <c r="T91" s="2">
        <v>0.32500000000000001</v>
      </c>
      <c r="U91" s="104">
        <v>18.416666666666693</v>
      </c>
      <c r="V91" s="105">
        <v>44.583333333333321</v>
      </c>
      <c r="W91" s="106"/>
      <c r="X91" s="107"/>
      <c r="Y91" s="261"/>
      <c r="Z91" s="262"/>
      <c r="AA91" s="111">
        <f>M91-J91</f>
        <v>-598.87850467289627</v>
      </c>
      <c r="AB91" s="103">
        <f>M91/J91</f>
        <v>0.83364485981308434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4963</v>
      </c>
      <c r="G92" s="95">
        <f t="shared" si="29"/>
        <v>70871.64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3020.5917159763303</v>
      </c>
      <c r="N92" s="99">
        <f>M92/L92</f>
        <v>1006.8639053254434</v>
      </c>
      <c r="O92" s="101">
        <f>L92-I92</f>
        <v>0</v>
      </c>
      <c r="P92" s="102">
        <f>N92-K92</f>
        <v>-193.1360946745566</v>
      </c>
      <c r="Q92" s="103">
        <f>N92/K92</f>
        <v>0.83905325443786949</v>
      </c>
      <c r="R92" s="276"/>
      <c r="S92" s="1">
        <v>0.33778935185185183</v>
      </c>
      <c r="T92" s="2">
        <v>0.40625</v>
      </c>
      <c r="U92" s="104">
        <v>18.416666666666615</v>
      </c>
      <c r="V92" s="105">
        <v>98.583333333333371</v>
      </c>
      <c r="W92" s="106"/>
      <c r="X92" s="107"/>
      <c r="Y92" s="261"/>
      <c r="Z92" s="262"/>
      <c r="AA92" s="111">
        <f>M92-J92</f>
        <v>-579.40828402366969</v>
      </c>
      <c r="AB92" s="103">
        <f>M92/J92</f>
        <v>0.83905325443786949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3009.0155148789222</v>
      </c>
      <c r="N106" s="139">
        <f>M106/L106</f>
        <v>1003.0051716263074</v>
      </c>
      <c r="O106" s="140">
        <f>L106-I106</f>
        <v>0</v>
      </c>
      <c r="P106" s="141">
        <f>N106-K106</f>
        <v>-196.9948283736926</v>
      </c>
      <c r="Q106" s="142">
        <f>N106/K106</f>
        <v>0.83583764302192287</v>
      </c>
      <c r="R106" s="277"/>
      <c r="S106" s="143">
        <f>S90</f>
        <v>0.25</v>
      </c>
      <c r="T106" s="144">
        <f>INDEX(T90:T105,COUNTA(T90:T105))</f>
        <v>0.40625</v>
      </c>
      <c r="U106" s="145"/>
      <c r="V106" s="156"/>
      <c r="W106" s="89"/>
      <c r="X106" s="91"/>
      <c r="Y106" s="264"/>
      <c r="Z106" s="265"/>
      <c r="AA106" s="157">
        <f>M106-J106</f>
        <v>-590.9844851210778</v>
      </c>
      <c r="AB106" s="142">
        <f>M106/J106</f>
        <v>0.83583764302192287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1606</v>
      </c>
      <c r="G107" s="159">
        <f t="shared" ref="G107:G110" si="34">E107*F107</f>
        <v>40198.18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2813.4306569343066</v>
      </c>
      <c r="N107" s="163">
        <f>M107/L107</f>
        <v>703.35766423357666</v>
      </c>
      <c r="O107" s="165">
        <f>L107-I107</f>
        <v>0</v>
      </c>
      <c r="P107" s="166">
        <f>N107-K107</f>
        <v>-121.64233576642334</v>
      </c>
      <c r="Q107" s="152">
        <f>N107/K107</f>
        <v>0.85255474452554747</v>
      </c>
      <c r="R107" s="275">
        <f>Q123</f>
        <v>0.85544435108191386</v>
      </c>
      <c r="S107" s="167">
        <v>0.25</v>
      </c>
      <c r="T107" s="168">
        <v>0.27378472222222222</v>
      </c>
      <c r="U107" s="169"/>
      <c r="V107" s="170">
        <v>34.25</v>
      </c>
      <c r="W107" s="168"/>
      <c r="X107" s="171"/>
      <c r="Y107" s="278"/>
      <c r="Z107" s="279"/>
      <c r="AA107" s="109">
        <f>M107-J107</f>
        <v>-486.56934306569337</v>
      </c>
      <c r="AB107" s="152">
        <f>M107/J107</f>
        <v>0.85255474452554747</v>
      </c>
      <c r="AC107" s="266">
        <f>AB123</f>
        <v>0.85544435108191375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1934</v>
      </c>
      <c r="G108" s="95">
        <f t="shared" si="34"/>
        <v>48021.219999999994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2822.2132144304892</v>
      </c>
      <c r="N108" s="99">
        <f>M108/L108</f>
        <v>705.5533036076223</v>
      </c>
      <c r="O108" s="101">
        <f>L108-I108</f>
        <v>0</v>
      </c>
      <c r="P108" s="102">
        <f>N108-K108</f>
        <v>-119.4466963923777</v>
      </c>
      <c r="Q108" s="103">
        <f>N108/K108</f>
        <v>0.85521612558499671</v>
      </c>
      <c r="R108" s="276"/>
      <c r="S108" s="1">
        <v>0.28402777777777782</v>
      </c>
      <c r="T108" s="2">
        <v>0.31258101851851849</v>
      </c>
      <c r="U108" s="104">
        <v>14.750000000000068</v>
      </c>
      <c r="V108" s="105">
        <v>41.116666666666568</v>
      </c>
      <c r="W108" s="106"/>
      <c r="X108" s="113"/>
      <c r="Y108" s="261"/>
      <c r="Z108" s="262"/>
      <c r="AA108" s="111">
        <f>M108-J108</f>
        <v>-477.78678556951081</v>
      </c>
      <c r="AB108" s="103">
        <f>M108/J108</f>
        <v>0.85521612558499671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728</v>
      </c>
      <c r="G109" s="95">
        <f t="shared" si="34"/>
        <v>20318.48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2559.3750000000155</v>
      </c>
      <c r="N109" s="99">
        <f>M109/L109</f>
        <v>639.84375000000387</v>
      </c>
      <c r="O109" s="101">
        <f>L109-I109</f>
        <v>0</v>
      </c>
      <c r="P109" s="102">
        <f>N109-K109</f>
        <v>-110.15624999999613</v>
      </c>
      <c r="Q109" s="103">
        <f>N109/K109</f>
        <v>0.85312500000000513</v>
      </c>
      <c r="R109" s="276"/>
      <c r="S109" s="1">
        <v>0.32569444444444451</v>
      </c>
      <c r="T109" s="2">
        <v>0.33754629629629629</v>
      </c>
      <c r="U109" s="104">
        <v>18.883333333333461</v>
      </c>
      <c r="V109" s="105">
        <v>17.066666666666563</v>
      </c>
      <c r="W109" s="106"/>
      <c r="X109" s="113"/>
      <c r="Y109" s="261"/>
      <c r="Z109" s="262"/>
      <c r="AA109" s="111">
        <f>M109-J109</f>
        <v>-440.62499999998454</v>
      </c>
      <c r="AB109" s="103">
        <f>M109/J109</f>
        <v>0.85312500000000513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3007</v>
      </c>
      <c r="G110" s="95">
        <f t="shared" si="34"/>
        <v>90210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2583.5799522673019</v>
      </c>
      <c r="N110" s="99">
        <f>M110/L110</f>
        <v>861.19331742243401</v>
      </c>
      <c r="O110" s="101">
        <f>L110-I110</f>
        <v>0</v>
      </c>
      <c r="P110" s="102">
        <f>N110-K110</f>
        <v>-138.80668257756599</v>
      </c>
      <c r="Q110" s="103">
        <f>N110/K110</f>
        <v>0.86119331742243399</v>
      </c>
      <c r="R110" s="276"/>
      <c r="S110" s="1">
        <v>0.35150462962962964</v>
      </c>
      <c r="T110" s="2">
        <v>0.4</v>
      </c>
      <c r="U110" s="104">
        <v>20.100000000000023</v>
      </c>
      <c r="V110" s="105">
        <v>69.833333333333357</v>
      </c>
      <c r="W110" s="106"/>
      <c r="X110" s="107"/>
      <c r="Y110" s="261"/>
      <c r="Z110" s="262"/>
      <c r="AA110" s="111">
        <f>M110-J110</f>
        <v>-416.42004773269809</v>
      </c>
      <c r="AB110" s="103">
        <f>M110/J110</f>
        <v>0.86119331742243399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2694.6497059080284</v>
      </c>
      <c r="N123" s="139">
        <f>M123/L123</f>
        <v>718.5732549088076</v>
      </c>
      <c r="O123" s="140">
        <f>L123-I123</f>
        <v>0</v>
      </c>
      <c r="P123" s="141">
        <f>N123-K123</f>
        <v>-121.4267450911924</v>
      </c>
      <c r="Q123" s="142">
        <f>N123/K123</f>
        <v>0.85544435108191386</v>
      </c>
      <c r="R123" s="277"/>
      <c r="S123" s="143">
        <f>S107</f>
        <v>0.25</v>
      </c>
      <c r="T123" s="144">
        <f>INDEX(T107:T122,COUNTA(T107:T122))</f>
        <v>0.4</v>
      </c>
      <c r="U123" s="145"/>
      <c r="V123" s="156"/>
      <c r="W123" s="135"/>
      <c r="X123" s="139"/>
      <c r="Y123" s="264"/>
      <c r="Z123" s="265"/>
      <c r="AA123" s="157">
        <f>M123-J123</f>
        <v>-455.35029409197159</v>
      </c>
      <c r="AB123" s="142">
        <f>M123/J123</f>
        <v>0.85544435108191375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1961</v>
      </c>
      <c r="G124" s="159">
        <f t="shared" ref="G124:G127" si="38">E124*F124</f>
        <v>57888.72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2801.4285714285706</v>
      </c>
      <c r="N124" s="163">
        <f>M124/L124</f>
        <v>164.7899159663865</v>
      </c>
      <c r="O124" s="165">
        <f>L124-I124</f>
        <v>0</v>
      </c>
      <c r="P124" s="166">
        <f>N124-K124</f>
        <v>-27.739495798319382</v>
      </c>
      <c r="Q124" s="152">
        <f>N124/K124</f>
        <v>0.85592073676399949</v>
      </c>
      <c r="R124" s="275">
        <f>Q140</f>
        <v>0.85306783945240261</v>
      </c>
      <c r="S124" s="167">
        <v>0.70833333333333337</v>
      </c>
      <c r="T124" s="168">
        <v>0.73750000000000004</v>
      </c>
      <c r="U124" s="169"/>
      <c r="V124" s="170">
        <v>42.000000000000014</v>
      </c>
      <c r="W124" s="168"/>
      <c r="X124" s="171"/>
      <c r="Y124" s="278"/>
      <c r="Z124" s="279"/>
      <c r="AA124" s="109">
        <f>M124-J124</f>
        <v>-471.57142857142935</v>
      </c>
      <c r="AB124" s="152">
        <f>M124/J124</f>
        <v>0.8559207367639996</v>
      </c>
      <c r="AC124" s="266">
        <f>AB140</f>
        <v>0.85306783945240261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1982</v>
      </c>
      <c r="G125" s="95">
        <f t="shared" si="38"/>
        <v>59162.700000000004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2800.3139717425415</v>
      </c>
      <c r="N125" s="99">
        <f>M125/L125</f>
        <v>164.72435127897302</v>
      </c>
      <c r="O125" s="101">
        <f>L125-I125</f>
        <v>0</v>
      </c>
      <c r="P125" s="102">
        <f>N125-K125</f>
        <v>-27.805060485732866</v>
      </c>
      <c r="Q125" s="103">
        <f>N125/K125</f>
        <v>0.85558019301635846</v>
      </c>
      <c r="R125" s="276"/>
      <c r="S125" s="1">
        <v>0.74305555555555558</v>
      </c>
      <c r="T125" s="2">
        <v>0.77254629629629634</v>
      </c>
      <c r="U125" s="104">
        <v>7.9999999999999716</v>
      </c>
      <c r="V125" s="105">
        <v>42.466666666666697</v>
      </c>
      <c r="W125" s="106"/>
      <c r="X125" s="113"/>
      <c r="Y125" s="261"/>
      <c r="Z125" s="262"/>
      <c r="AA125" s="111">
        <f>M125-J125</f>
        <v>-472.68602825745847</v>
      </c>
      <c r="AB125" s="103">
        <f>M125/J125</f>
        <v>0.85558019301635857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1501</v>
      </c>
      <c r="G126" s="95">
        <f t="shared" si="38"/>
        <v>42883.57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3044.2816901408569</v>
      </c>
      <c r="N126" s="99">
        <f>M126/L126</f>
        <v>234.17551462621975</v>
      </c>
      <c r="O126" s="101">
        <f>L126-I126</f>
        <v>0</v>
      </c>
      <c r="P126" s="102">
        <f>N126-K126</f>
        <v>-42.747562296857154</v>
      </c>
      <c r="Q126" s="103">
        <f>N126/K126</f>
        <v>0.8456338028169047</v>
      </c>
      <c r="R126" s="276"/>
      <c r="S126" s="1">
        <v>0.77598379629629632</v>
      </c>
      <c r="T126" s="2">
        <v>0.79652777777777772</v>
      </c>
      <c r="U126" s="104">
        <v>4.9499999999999744</v>
      </c>
      <c r="V126" s="105">
        <v>29.583333333333215</v>
      </c>
      <c r="W126" s="106"/>
      <c r="X126" s="113"/>
      <c r="Y126" s="261"/>
      <c r="Z126" s="262"/>
      <c r="AA126" s="111">
        <f>M126-J126</f>
        <v>-555.71830985914312</v>
      </c>
      <c r="AB126" s="103">
        <f>M126/J126</f>
        <v>0.8456338028169047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1942</v>
      </c>
      <c r="G127" s="95">
        <f t="shared" si="38"/>
        <v>49792.880000000005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2568.4055841293161</v>
      </c>
      <c r="N127" s="99">
        <f>M127/L127</f>
        <v>233.49141673902875</v>
      </c>
      <c r="O127" s="101">
        <f>L127-I127</f>
        <v>0</v>
      </c>
      <c r="P127" s="102">
        <f>N127-K127</f>
        <v>-39.235855988243998</v>
      </c>
      <c r="Q127" s="103">
        <f>N127/K127</f>
        <v>0.85613519470977206</v>
      </c>
      <c r="R127" s="276"/>
      <c r="S127" s="1">
        <v>0.8</v>
      </c>
      <c r="T127" s="2">
        <v>0.83150462962962968</v>
      </c>
      <c r="U127" s="104">
        <v>5.0000000000001421</v>
      </c>
      <c r="V127" s="105">
        <v>45.366666666666674</v>
      </c>
      <c r="W127" s="106"/>
      <c r="X127" s="107"/>
      <c r="Y127" s="261"/>
      <c r="Z127" s="262"/>
      <c r="AA127" s="111">
        <f>M127-J127</f>
        <v>-431.59441587068386</v>
      </c>
      <c r="AB127" s="103">
        <f>M127/J127</f>
        <v>0.85613519470977206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2803.6074543603213</v>
      </c>
      <c r="N140" s="139">
        <f>M140/L140</f>
        <v>193.3522382317463</v>
      </c>
      <c r="O140" s="140">
        <f>L140-I140</f>
        <v>0</v>
      </c>
      <c r="P140" s="141">
        <f>N140-K140</f>
        <v>-33.302934182046812</v>
      </c>
      <c r="Q140" s="142">
        <f>N140/K140</f>
        <v>0.85306783945240261</v>
      </c>
      <c r="R140" s="277"/>
      <c r="S140" s="143">
        <f>S124</f>
        <v>0.70833333333333337</v>
      </c>
      <c r="T140" s="144">
        <f>INDEX(T124:T139,COUNTA(T124:T139))</f>
        <v>0.83150462962962968</v>
      </c>
      <c r="U140" s="145"/>
      <c r="V140" s="156"/>
      <c r="W140" s="135"/>
      <c r="X140" s="139"/>
      <c r="Y140" s="264"/>
      <c r="Z140" s="265"/>
      <c r="AA140" s="157">
        <f>M140-J140</f>
        <v>-482.8925456396787</v>
      </c>
      <c r="AB140" s="142">
        <f>M140/J140</f>
        <v>0.85306783945240261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8077</v>
      </c>
      <c r="G141" s="159">
        <f t="shared" ref="G141" si="42">E141*F141</f>
        <v>113320.31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2403.0743801652898</v>
      </c>
      <c r="N141" s="163">
        <f>M141/L141</f>
        <v>600.76859504132244</v>
      </c>
      <c r="O141" s="165">
        <f>L141-I141</f>
        <v>0</v>
      </c>
      <c r="P141" s="166">
        <f>N141-K141</f>
        <v>-74.231404958677558</v>
      </c>
      <c r="Q141" s="152">
        <f>N141/K141</f>
        <v>0.89002754820936658</v>
      </c>
      <c r="R141" s="275">
        <f>Q157</f>
        <v>0.89002754820936658</v>
      </c>
      <c r="S141" s="167">
        <v>0.70856481481481481</v>
      </c>
      <c r="T141" s="168">
        <v>0.84861111111111109</v>
      </c>
      <c r="U141" s="169"/>
      <c r="V141" s="170">
        <v>201.66666666666663</v>
      </c>
      <c r="W141" s="168"/>
      <c r="X141" s="171"/>
      <c r="Y141" s="278"/>
      <c r="Z141" s="279"/>
      <c r="AA141" s="109">
        <f>M141-J141</f>
        <v>-296.92561983471023</v>
      </c>
      <c r="AB141" s="152">
        <f>M141/J141</f>
        <v>0.89002754820936658</v>
      </c>
      <c r="AC141" s="266">
        <f>AB157</f>
        <v>0.89002754820936658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2403.0743801652898</v>
      </c>
      <c r="N157" s="139">
        <f>M157/L157</f>
        <v>600.76859504132244</v>
      </c>
      <c r="O157" s="140">
        <f>L157-I157</f>
        <v>0</v>
      </c>
      <c r="P157" s="141">
        <f>N157-K157</f>
        <v>-74.231404958677558</v>
      </c>
      <c r="Q157" s="142">
        <f>N157/K157</f>
        <v>0.89002754820936658</v>
      </c>
      <c r="R157" s="277"/>
      <c r="S157" s="143">
        <f>S141</f>
        <v>0.70856481481481481</v>
      </c>
      <c r="T157" s="144">
        <f>INDEX(T141:T156,COUNTA(T141:T156))</f>
        <v>0.84861111111111109</v>
      </c>
      <c r="U157" s="145"/>
      <c r="V157" s="156"/>
      <c r="W157" s="135"/>
      <c r="X157" s="139"/>
      <c r="Y157" s="264"/>
      <c r="Z157" s="265"/>
      <c r="AA157" s="157">
        <f>M157-J157</f>
        <v>-296.92561983471023</v>
      </c>
      <c r="AB157" s="142">
        <f>M157/J157</f>
        <v>0.89002754820936658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1264</v>
      </c>
      <c r="G158" s="159">
        <f t="shared" ref="G158:G161" si="46">E158*F158</f>
        <v>34861.119999999995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2525.194228634854</v>
      </c>
      <c r="N158" s="163">
        <f>M158/L158</f>
        <v>631.29855715871349</v>
      </c>
      <c r="O158" s="165">
        <f>L158-I158</f>
        <v>0</v>
      </c>
      <c r="P158" s="166">
        <f>N158-K158</f>
        <v>-118.70144284128651</v>
      </c>
      <c r="Q158" s="152">
        <f>N158/K158</f>
        <v>0.84173140954495129</v>
      </c>
      <c r="R158" s="275">
        <f>Q174</f>
        <v>0.85048528478155949</v>
      </c>
      <c r="S158" s="167">
        <v>0.70833333333333337</v>
      </c>
      <c r="T158" s="168">
        <v>0.72918981481481482</v>
      </c>
      <c r="U158" s="169"/>
      <c r="V158" s="170">
        <v>30.033333333333285</v>
      </c>
      <c r="W158" s="173"/>
      <c r="X158" s="151"/>
      <c r="Y158" s="278"/>
      <c r="Z158" s="279"/>
      <c r="AA158" s="109">
        <f>M158-J158</f>
        <v>-474.80577136514603</v>
      </c>
      <c r="AB158" s="152">
        <f>M158/J158</f>
        <v>0.84173140954495129</v>
      </c>
      <c r="AC158" s="266">
        <f>AB174</f>
        <v>0.8504852847815596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1015</v>
      </c>
      <c r="G159" s="95">
        <f t="shared" si="46"/>
        <v>24512.25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2516.5289256198403</v>
      </c>
      <c r="N159" s="99">
        <f>M159/L159</f>
        <v>629.13223140496007</v>
      </c>
      <c r="O159" s="101">
        <f>L159-I159</f>
        <v>0</v>
      </c>
      <c r="P159" s="102">
        <f>N159-K159</f>
        <v>-120.86776859503993</v>
      </c>
      <c r="Q159" s="103">
        <f>N159/K159</f>
        <v>0.83884297520661344</v>
      </c>
      <c r="R159" s="276"/>
      <c r="S159" s="1">
        <v>0.73263888888888895</v>
      </c>
      <c r="T159" s="2">
        <v>0.74944444444444447</v>
      </c>
      <c r="U159" s="104">
        <v>4.9666666666667503</v>
      </c>
      <c r="V159" s="105">
        <v>24.199999999999946</v>
      </c>
      <c r="W159" s="106"/>
      <c r="X159" s="107"/>
      <c r="Y159" s="261"/>
      <c r="Z159" s="262"/>
      <c r="AA159" s="111">
        <f>M159-J159</f>
        <v>-483.47107438015973</v>
      </c>
      <c r="AB159" s="103">
        <f>M159/J159</f>
        <v>0.83884297520661344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2903</v>
      </c>
      <c r="G160" s="95">
        <f t="shared" si="46"/>
        <v>45606.130000000005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2832.9628625643845</v>
      </c>
      <c r="N160" s="99">
        <f>M160/L160</f>
        <v>944.32095418812821</v>
      </c>
      <c r="O160" s="101">
        <f>L160-I160</f>
        <v>0</v>
      </c>
      <c r="P160" s="102">
        <f>N160-K160</f>
        <v>-155.67904581187179</v>
      </c>
      <c r="Q160" s="103">
        <f>N160/K160</f>
        <v>0.85847359471648022</v>
      </c>
      <c r="R160" s="276"/>
      <c r="S160" s="1">
        <v>0.75416666666666676</v>
      </c>
      <c r="T160" s="2">
        <v>0.79686342592592596</v>
      </c>
      <c r="U160" s="104">
        <v>6.8000000000001037</v>
      </c>
      <c r="V160" s="105">
        <v>61.483333333333249</v>
      </c>
      <c r="W160" s="106"/>
      <c r="X160" s="107"/>
      <c r="Y160" s="261"/>
      <c r="Z160" s="262"/>
      <c r="AA160" s="111">
        <f>M160-J160</f>
        <v>-467.03713743561548</v>
      </c>
      <c r="AB160" s="103">
        <f>M160/J160</f>
        <v>0.8584735947164801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4862</v>
      </c>
      <c r="G161" s="95">
        <f t="shared" si="46"/>
        <v>86981.180000000008</v>
      </c>
      <c r="H161" s="96"/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2841.4285714285711</v>
      </c>
      <c r="N161" s="99">
        <f>M161/L161</f>
        <v>710.35714285714278</v>
      </c>
      <c r="O161" s="101">
        <f>L161-I161</f>
        <v>0</v>
      </c>
      <c r="P161" s="102">
        <f>N161-K161</f>
        <v>-114.64285714285722</v>
      </c>
      <c r="Q161" s="103">
        <f>N161/K161</f>
        <v>0.86103896103896094</v>
      </c>
      <c r="R161" s="276"/>
      <c r="S161" s="1">
        <v>0.80023148148148149</v>
      </c>
      <c r="T161" s="2">
        <v>0.87152777777777779</v>
      </c>
      <c r="U161" s="104">
        <v>4.8499999999999588</v>
      </c>
      <c r="V161" s="105">
        <v>102.66666666666667</v>
      </c>
      <c r="W161" s="106"/>
      <c r="X161" s="107"/>
      <c r="Y161" s="261"/>
      <c r="Z161" s="262"/>
      <c r="AA161" s="111">
        <f>M161-J161</f>
        <v>-458.5714285714289</v>
      </c>
      <c r="AB161" s="103">
        <f>M161/J161</f>
        <v>0.86103896103896094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2679.0286470619126</v>
      </c>
      <c r="N174" s="139">
        <f>M174/L174</f>
        <v>714.40763921651001</v>
      </c>
      <c r="O174" s="140">
        <f>L174-I174</f>
        <v>0</v>
      </c>
      <c r="P174" s="141">
        <f>N174-K174</f>
        <v>-125.59236078348999</v>
      </c>
      <c r="Q174" s="142">
        <f>N174/K174</f>
        <v>0.85048528478155949</v>
      </c>
      <c r="R174" s="277"/>
      <c r="S174" s="143">
        <f>S158</f>
        <v>0.70833333333333337</v>
      </c>
      <c r="T174" s="144">
        <f>INDEX(T158:T173,COUNTA(T158:T173))</f>
        <v>0.87152777777777779</v>
      </c>
      <c r="U174" s="145"/>
      <c r="V174" s="156"/>
      <c r="W174" s="89"/>
      <c r="X174" s="91"/>
      <c r="Y174" s="264"/>
      <c r="Z174" s="265"/>
      <c r="AA174" s="157">
        <f>M174-J174</f>
        <v>-470.97135293808742</v>
      </c>
      <c r="AB174" s="142">
        <f>M174/J174</f>
        <v>0.8504852847815596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1675</v>
      </c>
      <c r="G175" s="159">
        <f t="shared" ref="G175:G177" si="51">E175*F175</f>
        <v>37319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2824.3559718969668</v>
      </c>
      <c r="N175" s="163">
        <f>M175/L175</f>
        <v>564.87119437939339</v>
      </c>
      <c r="O175" s="165">
        <f>L175-I175</f>
        <v>0</v>
      </c>
      <c r="P175" s="166">
        <f>N175-K175</f>
        <v>-95.128805620606613</v>
      </c>
      <c r="Q175" s="152">
        <f>N175/K175</f>
        <v>0.85586544602938397</v>
      </c>
      <c r="R175" s="275">
        <f>Q191</f>
        <v>0.85998364133918215</v>
      </c>
      <c r="S175" s="167">
        <v>0.70862268518518523</v>
      </c>
      <c r="T175" s="168">
        <v>0.73333333333333328</v>
      </c>
      <c r="U175" s="169"/>
      <c r="V175" s="170">
        <v>35.583333333333194</v>
      </c>
      <c r="W175" s="173"/>
      <c r="X175" s="151"/>
      <c r="Y175" s="278"/>
      <c r="Z175" s="279"/>
      <c r="AA175" s="109">
        <f>M175-J175</f>
        <v>-475.64402810303318</v>
      </c>
      <c r="AB175" s="152">
        <f>M175/J175</f>
        <v>0.85586544602938386</v>
      </c>
      <c r="AC175" s="266">
        <f>AB191</f>
        <v>0.85998364133918204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1792</v>
      </c>
      <c r="G176" s="95">
        <f t="shared" si="51"/>
        <v>32578.559999999998</v>
      </c>
      <c r="H176" s="96"/>
      <c r="I176" s="97">
        <v>4</v>
      </c>
      <c r="J176" s="98">
        <v>3300</v>
      </c>
      <c r="K176" s="99">
        <f t="shared" ref="K176:K213" si="52">J176/I176</f>
        <v>825</v>
      </c>
      <c r="L176" s="100">
        <v>4</v>
      </c>
      <c r="M176" s="98">
        <f>F176/V176*60</f>
        <v>2831.9578577699763</v>
      </c>
      <c r="N176" s="99">
        <f>M176/L176</f>
        <v>707.98946444249407</v>
      </c>
      <c r="O176" s="101">
        <f>L176-I176</f>
        <v>0</v>
      </c>
      <c r="P176" s="102">
        <f>N176-K176</f>
        <v>-117.01053555750593</v>
      </c>
      <c r="Q176" s="103">
        <f>N176/K176</f>
        <v>0.85816904780908376</v>
      </c>
      <c r="R176" s="276"/>
      <c r="S176" s="1">
        <v>0.73821759259259256</v>
      </c>
      <c r="T176" s="2">
        <v>0.76458333333333328</v>
      </c>
      <c r="U176" s="104">
        <v>7.033333333333367</v>
      </c>
      <c r="V176" s="105">
        <v>37.966666666666633</v>
      </c>
      <c r="W176" s="106"/>
      <c r="X176" s="107"/>
      <c r="Y176" s="261"/>
      <c r="Z176" s="262"/>
      <c r="AA176" s="111">
        <f>M176-J176</f>
        <v>-468.04214223002373</v>
      </c>
      <c r="AB176" s="103">
        <f>M176/J176</f>
        <v>0.85816904780908376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7374</v>
      </c>
      <c r="G177" s="95">
        <f t="shared" si="51"/>
        <v>122850.84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>F177/V177*60</f>
        <v>2857.5242195909586</v>
      </c>
      <c r="N177" s="99">
        <f>M177/L177</f>
        <v>714.38105489773966</v>
      </c>
      <c r="O177" s="101">
        <f>L177-I177</f>
        <v>0</v>
      </c>
      <c r="P177" s="102">
        <f>N177-K177</f>
        <v>-110.61894510226034</v>
      </c>
      <c r="Q177" s="103">
        <f>N177/K177</f>
        <v>0.86591643017907838</v>
      </c>
      <c r="R177" s="276"/>
      <c r="S177" s="1">
        <v>0.76956018518518521</v>
      </c>
      <c r="T177" s="2">
        <v>0.87708333333333333</v>
      </c>
      <c r="U177" s="104">
        <v>7.1666666666667744</v>
      </c>
      <c r="V177" s="105">
        <v>154.83333333333329</v>
      </c>
      <c r="W177" s="106"/>
      <c r="X177" s="107"/>
      <c r="Y177" s="261"/>
      <c r="Z177" s="262"/>
      <c r="AA177" s="111">
        <f>M177-J177</f>
        <v>-442.47578040904136</v>
      </c>
      <c r="AB177" s="103">
        <f>M177/J177</f>
        <v>0.86591643017907838</v>
      </c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4.333333333333333</v>
      </c>
      <c r="J191" s="138">
        <f t="shared" si="53"/>
        <v>3300</v>
      </c>
      <c r="K191" s="139">
        <f t="shared" ref="K191" si="54">J191/I191</f>
        <v>761.53846153846155</v>
      </c>
      <c r="L191" s="137">
        <f t="shared" ref="L191:M191" si="55">AVERAGE(L175:L190)</f>
        <v>4.333333333333333</v>
      </c>
      <c r="M191" s="138">
        <f t="shared" si="55"/>
        <v>2837.9460164193006</v>
      </c>
      <c r="N191" s="139">
        <f>M191/L191</f>
        <v>654.91061917368484</v>
      </c>
      <c r="O191" s="140">
        <f>L191-I191</f>
        <v>0</v>
      </c>
      <c r="P191" s="141">
        <f>N191-K191</f>
        <v>-106.62784236477671</v>
      </c>
      <c r="Q191" s="142">
        <f>N191/K191</f>
        <v>0.85998364133918215</v>
      </c>
      <c r="R191" s="277"/>
      <c r="S191" s="143">
        <f>S175</f>
        <v>0.70862268518518523</v>
      </c>
      <c r="T191" s="144">
        <f>INDEX(T175:T190,COUNTA(T175:T190))</f>
        <v>0.87708333333333333</v>
      </c>
      <c r="U191" s="145"/>
      <c r="V191" s="156"/>
      <c r="W191" s="89"/>
      <c r="X191" s="91"/>
      <c r="Y191" s="264"/>
      <c r="Z191" s="265"/>
      <c r="AA191" s="157">
        <f>M191-J191</f>
        <v>-462.05398358069942</v>
      </c>
      <c r="AB191" s="142">
        <f>M191/J191</f>
        <v>0.85998364133918204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2263</v>
      </c>
      <c r="G192" s="159">
        <f t="shared" ref="G192:G193" si="56">E192*F192</f>
        <v>41141.339999999997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2581.3688212927723</v>
      </c>
      <c r="N192" s="163">
        <f>M192/L192</f>
        <v>645.34220532319307</v>
      </c>
      <c r="O192" s="165">
        <f>L192-I192</f>
        <v>0</v>
      </c>
      <c r="P192" s="166">
        <f>N192-K192</f>
        <v>-104.65779467680693</v>
      </c>
      <c r="Q192" s="152">
        <f>N192/K192</f>
        <v>0.86045627376425737</v>
      </c>
      <c r="R192" s="275">
        <f>Q208</f>
        <v>0.84899002109270438</v>
      </c>
      <c r="S192" s="167">
        <v>0.70861111111111108</v>
      </c>
      <c r="T192" s="168">
        <v>0.74513888888888891</v>
      </c>
      <c r="U192" s="169"/>
      <c r="V192" s="170">
        <v>52.600000000000065</v>
      </c>
      <c r="W192" s="173"/>
      <c r="X192" s="151"/>
      <c r="Y192" s="278"/>
      <c r="Z192" s="279"/>
      <c r="AA192" s="109">
        <f>M192-J192</f>
        <v>-418.63117870722772</v>
      </c>
      <c r="AB192" s="152">
        <f>M192/J192</f>
        <v>0.86045627376425737</v>
      </c>
      <c r="AC192" s="266">
        <f>AB208</f>
        <v>0.84899002109270438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9149</v>
      </c>
      <c r="G193" s="95">
        <f t="shared" si="56"/>
        <v>130647.72</v>
      </c>
      <c r="H193" s="96"/>
      <c r="I193" s="97">
        <v>3</v>
      </c>
      <c r="J193" s="98">
        <v>3600</v>
      </c>
      <c r="K193" s="99">
        <f t="shared" si="52"/>
        <v>1200</v>
      </c>
      <c r="L193" s="100">
        <v>3</v>
      </c>
      <c r="M193" s="98">
        <f>F193/V193*60</f>
        <v>3021.9653179190764</v>
      </c>
      <c r="N193" s="99">
        <f>M193/L193</f>
        <v>1007.3217726396921</v>
      </c>
      <c r="O193" s="101">
        <f>L193-I193</f>
        <v>0</v>
      </c>
      <c r="P193" s="102">
        <f>N193-K193</f>
        <v>-192.67822736030791</v>
      </c>
      <c r="Q193" s="103">
        <f>N193/K193</f>
        <v>0.83943481053307678</v>
      </c>
      <c r="R193" s="276"/>
      <c r="S193" s="1">
        <v>0.75586805555555558</v>
      </c>
      <c r="T193" s="2">
        <v>0.88201388888888888</v>
      </c>
      <c r="U193" s="104">
        <v>15.450000000000017</v>
      </c>
      <c r="V193" s="105">
        <v>181.64999999999995</v>
      </c>
      <c r="W193" s="106"/>
      <c r="X193" s="107"/>
      <c r="Y193" s="261"/>
      <c r="Z193" s="262"/>
      <c r="AA193" s="111">
        <f>M193-J193</f>
        <v>-578.03468208092363</v>
      </c>
      <c r="AB193" s="103">
        <f>M193/J193</f>
        <v>0.83943481053307678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7">AVERAGE(I192:I207)</f>
        <v>3.5</v>
      </c>
      <c r="J208" s="138">
        <f t="shared" si="57"/>
        <v>3300</v>
      </c>
      <c r="K208" s="139">
        <f t="shared" ref="K208" si="58">J208/I208</f>
        <v>942.85714285714289</v>
      </c>
      <c r="L208" s="137">
        <f t="shared" ref="L208:M208" si="59">AVERAGE(L192:L207)</f>
        <v>3.5</v>
      </c>
      <c r="M208" s="138">
        <f t="shared" si="59"/>
        <v>2801.6670696059246</v>
      </c>
      <c r="N208" s="139">
        <f t="shared" ref="N208:N213" si="60">M208/L208</f>
        <v>800.47630560169273</v>
      </c>
      <c r="O208" s="140">
        <f t="shared" ref="O208:O213" si="61">L208-I208</f>
        <v>0</v>
      </c>
      <c r="P208" s="141">
        <f t="shared" ref="P208:P213" si="62">N208-K208</f>
        <v>-142.38083725545016</v>
      </c>
      <c r="Q208" s="142">
        <f t="shared" ref="Q208:Q213" si="63">N208/K208</f>
        <v>0.84899002109270438</v>
      </c>
      <c r="R208" s="277"/>
      <c r="S208" s="143">
        <f>S192</f>
        <v>0.70861111111111108</v>
      </c>
      <c r="T208" s="144">
        <f>INDEX(T192:T207,COUNTA(T192:T207))</f>
        <v>0.88201388888888888</v>
      </c>
      <c r="U208" s="145"/>
      <c r="V208" s="156"/>
      <c r="W208" s="89"/>
      <c r="X208" s="91"/>
      <c r="Y208" s="264"/>
      <c r="Z208" s="265"/>
      <c r="AA208" s="157">
        <f t="shared" ref="AA208:AA213" si="64">M208-J208</f>
        <v>-498.33293039407545</v>
      </c>
      <c r="AB208" s="142">
        <f t="shared" ref="AB208:AB213" si="65">M208/J208</f>
        <v>0.84899002109270438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1030</v>
      </c>
      <c r="G209" s="159">
        <f t="shared" ref="G209:G213" si="66">E209*F209</f>
        <v>18725.400000000001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2978.313253012042</v>
      </c>
      <c r="N209" s="163">
        <f t="shared" si="60"/>
        <v>992.77108433734736</v>
      </c>
      <c r="O209" s="165">
        <f t="shared" si="61"/>
        <v>0</v>
      </c>
      <c r="P209" s="166">
        <f t="shared" si="62"/>
        <v>-207.22891566265264</v>
      </c>
      <c r="Q209" s="152">
        <f t="shared" si="63"/>
        <v>0.82730923694778946</v>
      </c>
      <c r="R209" s="275">
        <f>Q225</f>
        <v>0.83988257544596978</v>
      </c>
      <c r="S209" s="167">
        <v>0.7085069444444444</v>
      </c>
      <c r="T209" s="168">
        <v>0.72291666666666665</v>
      </c>
      <c r="U209" s="169"/>
      <c r="V209" s="170">
        <v>20.750000000000046</v>
      </c>
      <c r="W209" s="168"/>
      <c r="X209" s="171"/>
      <c r="Y209" s="278"/>
      <c r="Z209" s="279"/>
      <c r="AA209" s="174">
        <f t="shared" si="64"/>
        <v>-621.68674698795803</v>
      </c>
      <c r="AB209" s="152">
        <f t="shared" si="65"/>
        <v>0.82730923694778946</v>
      </c>
      <c r="AC209" s="266">
        <f>AB225</f>
        <v>0.83988257544596978</v>
      </c>
    </row>
    <row r="210" spans="1:29" ht="15.75" customHeight="1">
      <c r="A210" s="270"/>
      <c r="B210" s="92" t="s">
        <v>117</v>
      </c>
      <c r="C210" s="259" t="s">
        <v>153</v>
      </c>
      <c r="D210" s="260"/>
      <c r="E210" s="93">
        <v>18.18</v>
      </c>
      <c r="F210" s="94">
        <v>2193</v>
      </c>
      <c r="G210" s="95">
        <f t="shared" si="66"/>
        <v>39868.74</v>
      </c>
      <c r="H210" s="96"/>
      <c r="I210" s="97">
        <v>3</v>
      </c>
      <c r="J210" s="98">
        <v>3600</v>
      </c>
      <c r="K210" s="99">
        <f t="shared" si="52"/>
        <v>1200</v>
      </c>
      <c r="L210" s="100">
        <v>3</v>
      </c>
      <c r="M210" s="98">
        <f>F210/V210*60</f>
        <v>2996.1290322580689</v>
      </c>
      <c r="N210" s="99">
        <f t="shared" si="60"/>
        <v>998.70967741935635</v>
      </c>
      <c r="O210" s="101">
        <f t="shared" si="61"/>
        <v>0</v>
      </c>
      <c r="P210" s="102">
        <f t="shared" si="62"/>
        <v>-201.29032258064365</v>
      </c>
      <c r="Q210" s="103">
        <f t="shared" si="63"/>
        <v>0.83225806451613027</v>
      </c>
      <c r="R210" s="276"/>
      <c r="S210" s="1">
        <v>0.73275462962962967</v>
      </c>
      <c r="T210" s="2">
        <v>0.76325231481481481</v>
      </c>
      <c r="U210" s="104">
        <v>14.16666666666675</v>
      </c>
      <c r="V210" s="105">
        <v>43.9166666666666</v>
      </c>
      <c r="W210" s="106"/>
      <c r="X210" s="113"/>
      <c r="Y210" s="261"/>
      <c r="Z210" s="262"/>
      <c r="AA210" s="175">
        <f t="shared" si="64"/>
        <v>-603.87096774193105</v>
      </c>
      <c r="AB210" s="103">
        <f t="shared" si="65"/>
        <v>0.83225806451613027</v>
      </c>
      <c r="AC210" s="267"/>
    </row>
    <row r="211" spans="1:29" ht="15.75" customHeight="1">
      <c r="A211" s="270"/>
      <c r="B211" s="92" t="s">
        <v>117</v>
      </c>
      <c r="C211" s="259" t="s">
        <v>149</v>
      </c>
      <c r="D211" s="260"/>
      <c r="E211" s="93">
        <v>24.83</v>
      </c>
      <c r="F211" s="94">
        <v>2772</v>
      </c>
      <c r="G211" s="95">
        <f t="shared" si="66"/>
        <v>68828.759999999995</v>
      </c>
      <c r="H211" s="96"/>
      <c r="I211" s="97">
        <v>4</v>
      </c>
      <c r="J211" s="98">
        <v>3300</v>
      </c>
      <c r="K211" s="99">
        <f t="shared" si="52"/>
        <v>825</v>
      </c>
      <c r="L211" s="100">
        <v>4</v>
      </c>
      <c r="M211" s="98">
        <f>F211/V211*60</f>
        <v>2823.7691001697826</v>
      </c>
      <c r="N211" s="99">
        <f t="shared" si="60"/>
        <v>705.94227504244566</v>
      </c>
      <c r="O211" s="101">
        <f t="shared" si="61"/>
        <v>0</v>
      </c>
      <c r="P211" s="102">
        <f t="shared" si="62"/>
        <v>-119.05772495755434</v>
      </c>
      <c r="Q211" s="103">
        <f t="shared" si="63"/>
        <v>0.8556876061120553</v>
      </c>
      <c r="R211" s="276"/>
      <c r="S211" s="1">
        <v>0.77576388888888892</v>
      </c>
      <c r="T211" s="2">
        <v>0.81666666666666665</v>
      </c>
      <c r="U211" s="104">
        <v>18.016666666666712</v>
      </c>
      <c r="V211" s="105">
        <v>58.899999999999935</v>
      </c>
      <c r="W211" s="106"/>
      <c r="X211" s="113"/>
      <c r="Y211" s="261"/>
      <c r="Z211" s="262"/>
      <c r="AA211" s="175">
        <f t="shared" si="64"/>
        <v>-476.23089983021737</v>
      </c>
      <c r="AB211" s="103">
        <f t="shared" si="65"/>
        <v>0.8556876061120553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2090</v>
      </c>
      <c r="G212" s="95">
        <f t="shared" si="66"/>
        <v>52312.700000000004</v>
      </c>
      <c r="H212" s="96"/>
      <c r="I212" s="97">
        <v>4</v>
      </c>
      <c r="J212" s="98">
        <v>3300</v>
      </c>
      <c r="K212" s="99">
        <f t="shared" si="52"/>
        <v>825</v>
      </c>
      <c r="L212" s="100">
        <v>4</v>
      </c>
      <c r="M212" s="98">
        <f>F212/V212*60</f>
        <v>2821.1473565804326</v>
      </c>
      <c r="N212" s="99">
        <f t="shared" si="60"/>
        <v>705.28683914510816</v>
      </c>
      <c r="O212" s="101">
        <f t="shared" si="61"/>
        <v>0</v>
      </c>
      <c r="P212" s="102">
        <f t="shared" si="62"/>
        <v>-119.71316085489184</v>
      </c>
      <c r="Q212" s="103">
        <f t="shared" si="63"/>
        <v>0.85489313835770686</v>
      </c>
      <c r="R212" s="276"/>
      <c r="S212" s="1">
        <v>0.82848379629629632</v>
      </c>
      <c r="T212" s="2">
        <v>0.85935185185185181</v>
      </c>
      <c r="U212" s="104">
        <v>17.016666666666715</v>
      </c>
      <c r="V212" s="105">
        <v>44.449999999999918</v>
      </c>
      <c r="W212" s="106">
        <v>0.85935185185185181</v>
      </c>
      <c r="X212" s="107">
        <v>0.91817129629629635</v>
      </c>
      <c r="Y212" s="261"/>
      <c r="Z212" s="262"/>
      <c r="AA212" s="175">
        <f t="shared" si="64"/>
        <v>-478.85264341956736</v>
      </c>
      <c r="AB212" s="103">
        <f t="shared" si="65"/>
        <v>0.85489313835770686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2587</v>
      </c>
      <c r="G213" s="95">
        <f t="shared" si="66"/>
        <v>47031.659999999996</v>
      </c>
      <c r="H213" s="113"/>
      <c r="I213" s="97">
        <v>3</v>
      </c>
      <c r="J213" s="98">
        <v>3600</v>
      </c>
      <c r="K213" s="99">
        <f t="shared" si="52"/>
        <v>1200</v>
      </c>
      <c r="L213" s="114">
        <v>3</v>
      </c>
      <c r="M213" s="98">
        <f>F213/V213*60</f>
        <v>2994.5980707395497</v>
      </c>
      <c r="N213" s="99">
        <f t="shared" si="60"/>
        <v>998.19935691318324</v>
      </c>
      <c r="O213" s="101">
        <f t="shared" si="61"/>
        <v>0</v>
      </c>
      <c r="P213" s="102">
        <f t="shared" si="62"/>
        <v>-201.80064308681676</v>
      </c>
      <c r="Q213" s="103">
        <f t="shared" si="63"/>
        <v>0.8318327974276527</v>
      </c>
      <c r="R213" s="276"/>
      <c r="S213" s="1">
        <v>0.91817129629629635</v>
      </c>
      <c r="T213" s="2">
        <v>0.95416666666666672</v>
      </c>
      <c r="U213" s="104">
        <v>84.700000000000131</v>
      </c>
      <c r="V213" s="105">
        <v>51.833333333333336</v>
      </c>
      <c r="W213" s="106"/>
      <c r="X213" s="107"/>
      <c r="Y213" s="261"/>
      <c r="Z213" s="262"/>
      <c r="AA213" s="175">
        <f t="shared" si="64"/>
        <v>-605.40192926045029</v>
      </c>
      <c r="AB213" s="103">
        <f t="shared" si="65"/>
        <v>0.8318327974276527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7">AVERAGE(I209:I224)</f>
        <v>3.4</v>
      </c>
      <c r="J225" s="138">
        <f t="shared" si="67"/>
        <v>3480</v>
      </c>
      <c r="K225" s="139">
        <f t="shared" ref="K225" si="68">J225/I225</f>
        <v>1023.5294117647059</v>
      </c>
      <c r="L225" s="137">
        <f t="shared" ref="L225:M225" si="69">AVERAGE(L209:L224)</f>
        <v>3.4</v>
      </c>
      <c r="M225" s="138">
        <f t="shared" si="69"/>
        <v>2922.791362551975</v>
      </c>
      <c r="N225" s="139">
        <f>M225/L225</f>
        <v>859.64451839763967</v>
      </c>
      <c r="O225" s="140">
        <f>L225-I225</f>
        <v>0</v>
      </c>
      <c r="P225" s="141">
        <f>N225-K225</f>
        <v>-163.88489336706618</v>
      </c>
      <c r="Q225" s="142">
        <f>N225/K225</f>
        <v>0.83988257544596978</v>
      </c>
      <c r="R225" s="277"/>
      <c r="S225" s="143">
        <f>S209</f>
        <v>0.7085069444444444</v>
      </c>
      <c r="T225" s="144">
        <f>INDEX(T209:T224,COUNTA(T209:T224))</f>
        <v>0.95416666666666672</v>
      </c>
      <c r="U225" s="145"/>
      <c r="V225" s="156"/>
      <c r="W225" s="135"/>
      <c r="X225" s="139"/>
      <c r="Y225" s="264"/>
      <c r="Z225" s="265"/>
      <c r="AA225" s="177">
        <f>M225-J225</f>
        <v>-557.208637448025</v>
      </c>
      <c r="AB225" s="142">
        <f>M225/J225</f>
        <v>0.83988257544596978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840" priority="1" operator="greaterThan">
      <formula>0</formula>
    </cfRule>
  </conditionalFormatting>
  <conditionalFormatting sqref="P5:P225 AA5:AA225">
    <cfRule type="cellIs" dxfId="839" priority="4" operator="lessThan">
      <formula>0</formula>
    </cfRule>
  </conditionalFormatting>
  <conditionalFormatting sqref="Q5:Q225 AB5:AB225">
    <cfRule type="cellIs" dxfId="838" priority="2" operator="greaterThan">
      <formula>1</formula>
    </cfRule>
    <cfRule type="cellIs" dxfId="837" priority="3" operator="lessThan">
      <formula>0.8</formula>
    </cfRule>
  </conditionalFormatting>
  <conditionalFormatting sqref="AC5:AC23 R5:R225 AC124:AC129">
    <cfRule type="cellIs" dxfId="836" priority="5" operator="lessThan">
      <formula>0.8</formula>
    </cfRule>
  </conditionalFormatting>
  <conditionalFormatting sqref="AC29:AC37">
    <cfRule type="cellIs" dxfId="835" priority="15" operator="lessThan">
      <formula>0.8</formula>
    </cfRule>
  </conditionalFormatting>
  <conditionalFormatting sqref="AC39:AC44">
    <cfRule type="cellIs" dxfId="834" priority="14" operator="lessThan">
      <formula>0.8</formula>
    </cfRule>
  </conditionalFormatting>
  <conditionalFormatting sqref="AC56">
    <cfRule type="cellIs" dxfId="833" priority="16" operator="lessThan">
      <formula>0.8</formula>
    </cfRule>
  </conditionalFormatting>
  <conditionalFormatting sqref="AC73">
    <cfRule type="cellIs" dxfId="832" priority="13" operator="lessThan">
      <formula>0.8</formula>
    </cfRule>
  </conditionalFormatting>
  <conditionalFormatting sqref="AC90">
    <cfRule type="cellIs" dxfId="831" priority="7" operator="lessThan">
      <formula>0.8</formula>
    </cfRule>
  </conditionalFormatting>
  <conditionalFormatting sqref="AC107:AC112">
    <cfRule type="cellIs" dxfId="830" priority="6" operator="lessThan">
      <formula>0.8</formula>
    </cfRule>
  </conditionalFormatting>
  <conditionalFormatting sqref="AC141:AC146">
    <cfRule type="cellIs" dxfId="829" priority="12" operator="lessThan">
      <formula>0.8</formula>
    </cfRule>
  </conditionalFormatting>
  <conditionalFormatting sqref="AC158">
    <cfRule type="cellIs" dxfId="828" priority="11" operator="lessThan">
      <formula>0.8</formula>
    </cfRule>
  </conditionalFormatting>
  <conditionalFormatting sqref="AC175">
    <cfRule type="cellIs" dxfId="827" priority="10" operator="lessThan">
      <formula>0.8</formula>
    </cfRule>
  </conditionalFormatting>
  <conditionalFormatting sqref="AC192">
    <cfRule type="cellIs" dxfId="826" priority="9" operator="lessThan">
      <formula>0.8</formula>
    </cfRule>
  </conditionalFormatting>
  <conditionalFormatting sqref="AC209:AC214">
    <cfRule type="cellIs" dxfId="825" priority="8" operator="lessThan">
      <formula>0.8</formula>
    </cfRule>
  </conditionalFormatting>
  <dataValidations count="1">
    <dataValidation type="list" allowBlank="1" showInputMessage="1" showErrorMessage="1" sqref="Y5:Z225" xr:uid="{4FB4E610-F0F6-431E-8FF4-A2C2DBF912FE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D779-9FD2-41AB-96CF-BA534C746E32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U17" sqref="U17"/>
      <selection pane="bottomLeft" activeCell="U17" sqref="U1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88792</v>
      </c>
      <c r="E1" s="77" t="s">
        <v>3</v>
      </c>
      <c r="F1" s="78">
        <f>SUM(G5:G157)</f>
        <v>3784858.6499999994</v>
      </c>
      <c r="G1" s="79" t="s">
        <v>74</v>
      </c>
      <c r="H1" s="80">
        <f>L21+L38+L55+L72+L89+L106+L123+L140+L157</f>
        <v>171.00833333333333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45898</v>
      </c>
      <c r="B2" s="325"/>
      <c r="C2" s="82" t="s">
        <v>35</v>
      </c>
      <c r="D2" s="83">
        <f>AVERAGE(N21,N38,N55,N72,N89,N106,N123,N140,N157)</f>
        <v>134.31557865316427</v>
      </c>
      <c r="E2" s="83" t="s">
        <v>81</v>
      </c>
      <c r="F2" s="84">
        <f>F1/D1</f>
        <v>42.626122285791503</v>
      </c>
      <c r="G2" s="85" t="s">
        <v>82</v>
      </c>
      <c r="H2" s="86">
        <f>COUNT(H5:H157)</f>
        <v>0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3111</v>
      </c>
      <c r="G5" s="159">
        <f t="shared" ref="G5:G6" si="0">E5*F5</f>
        <v>61286.7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1059.8656193810921</v>
      </c>
      <c r="N5" s="163">
        <f>M5/L5</f>
        <v>81.528124567776317</v>
      </c>
      <c r="O5" s="179">
        <f>L5-I5</f>
        <v>0</v>
      </c>
      <c r="P5" s="180">
        <f>N5-K5</f>
        <v>-10.77956773991599</v>
      </c>
      <c r="Q5" s="132">
        <f>N5/K5</f>
        <v>0.88322134948424347</v>
      </c>
      <c r="R5" s="276">
        <f>Q21</f>
        <v>0.87448303072592537</v>
      </c>
      <c r="S5" s="167">
        <v>0.29166666666666669</v>
      </c>
      <c r="T5" s="168">
        <v>0.41396990740740741</v>
      </c>
      <c r="U5" s="169"/>
      <c r="V5" s="170">
        <v>176.11666666666665</v>
      </c>
      <c r="W5" s="87"/>
      <c r="X5" s="88"/>
      <c r="Y5" s="278"/>
      <c r="Z5" s="279"/>
      <c r="AA5" s="109">
        <f>M5-J5</f>
        <v>-140.13438061890793</v>
      </c>
      <c r="AB5" s="110">
        <f>M5/J5</f>
        <v>0.88322134948424336</v>
      </c>
      <c r="AC5" s="291">
        <f>AB21</f>
        <v>0.87448303072592537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1654</v>
      </c>
      <c r="G6" s="95">
        <f t="shared" si="0"/>
        <v>49570.38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2263.1698973774241</v>
      </c>
      <c r="N6" s="99">
        <f>M6/L6</f>
        <v>113.1584948688712</v>
      </c>
      <c r="O6" s="101">
        <f>L6-I6</f>
        <v>0</v>
      </c>
      <c r="P6" s="102">
        <f>N6-K6</f>
        <v>-16.841505131128798</v>
      </c>
      <c r="Q6" s="103">
        <f>N6/K6</f>
        <v>0.87044996052977852</v>
      </c>
      <c r="R6" s="276"/>
      <c r="S6" s="1">
        <v>0.53135416666666668</v>
      </c>
      <c r="T6" s="2">
        <v>0.56180555555555556</v>
      </c>
      <c r="U6" s="104">
        <v>57.150000000000063</v>
      </c>
      <c r="V6" s="105">
        <v>43.84999999999998</v>
      </c>
      <c r="W6" s="106"/>
      <c r="X6" s="107"/>
      <c r="Y6" s="261"/>
      <c r="Z6" s="262"/>
      <c r="AA6" s="111">
        <f>M6-J6</f>
        <v>-336.83010262257585</v>
      </c>
      <c r="AB6" s="112">
        <f>M6/J6</f>
        <v>0.87044996052977852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1661.5177583792581</v>
      </c>
      <c r="N21" s="139">
        <f t="shared" ref="N21:N27" si="5">M21/L21</f>
        <v>100.69804596237928</v>
      </c>
      <c r="O21" s="140">
        <f t="shared" ref="O21:O27" si="6">L21-I21</f>
        <v>0</v>
      </c>
      <c r="P21" s="141">
        <f t="shared" ref="P21:P27" si="7">N21-K21</f>
        <v>-14.453469189135873</v>
      </c>
      <c r="Q21" s="142">
        <f t="shared" ref="Q21:Q27" si="8">N21/K21</f>
        <v>0.87448303072592537</v>
      </c>
      <c r="R21" s="277"/>
      <c r="S21" s="143">
        <f>S5</f>
        <v>0.29166666666666669</v>
      </c>
      <c r="T21" s="144">
        <f>INDEX(T5:T20,COUNTA(T5:T20))</f>
        <v>0.56180555555555556</v>
      </c>
      <c r="U21" s="145"/>
      <c r="V21" s="145"/>
      <c r="W21" s="146"/>
      <c r="X21" s="147"/>
      <c r="Y21" s="264"/>
      <c r="Z21" s="265"/>
      <c r="AA21" s="148">
        <f t="shared" ref="AA21:AA27" si="9">M21-J21</f>
        <v>-238.48224162074189</v>
      </c>
      <c r="AB21" s="149">
        <f t="shared" ref="AB21:AB27" si="10">M21/J21</f>
        <v>0.87448303072592537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1344</v>
      </c>
      <c r="G22" s="159">
        <f t="shared" ref="G22:G27" si="11">E22*F22</f>
        <v>96606.720000000001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1700.0702740688673</v>
      </c>
      <c r="N22" s="163">
        <f t="shared" si="5"/>
        <v>65.387318233417972</v>
      </c>
      <c r="O22" s="165">
        <f t="shared" si="6"/>
        <v>0</v>
      </c>
      <c r="P22" s="166">
        <f t="shared" si="7"/>
        <v>-11.535758689658948</v>
      </c>
      <c r="Q22" s="152">
        <f t="shared" si="8"/>
        <v>0.85003513703443367</v>
      </c>
      <c r="R22" s="275">
        <f>Q38</f>
        <v>0.8553136851221389</v>
      </c>
      <c r="S22" s="167">
        <v>0.25</v>
      </c>
      <c r="T22" s="168">
        <v>0.28293981481481484</v>
      </c>
      <c r="U22" s="169"/>
      <c r="V22" s="170">
        <v>47.433333333333366</v>
      </c>
      <c r="W22" s="181"/>
      <c r="X22" s="163"/>
      <c r="Y22" s="278"/>
      <c r="Z22" s="279"/>
      <c r="AA22" s="109">
        <f t="shared" si="9"/>
        <v>-299.92972593113268</v>
      </c>
      <c r="AB22" s="152">
        <f t="shared" si="10"/>
        <v>0.85003513703443367</v>
      </c>
      <c r="AC22" s="347">
        <f>AB38</f>
        <v>0.8553136851221389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3593</v>
      </c>
      <c r="G23" s="95">
        <f t="shared" si="11"/>
        <v>203974.61000000002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1742.2952586206891</v>
      </c>
      <c r="N23" s="99">
        <f t="shared" si="5"/>
        <v>67.011356100795737</v>
      </c>
      <c r="O23" s="101">
        <f t="shared" si="6"/>
        <v>0</v>
      </c>
      <c r="P23" s="102">
        <f t="shared" si="7"/>
        <v>-9.9117208222811826</v>
      </c>
      <c r="Q23" s="103">
        <f t="shared" si="8"/>
        <v>0.87114762931034462</v>
      </c>
      <c r="R23" s="276"/>
      <c r="S23" s="1">
        <v>0.28629629629629627</v>
      </c>
      <c r="T23" s="2">
        <v>0.37222222222222223</v>
      </c>
      <c r="U23" s="104">
        <v>4.8333333333332629</v>
      </c>
      <c r="V23" s="105">
        <v>123.73333333333338</v>
      </c>
      <c r="W23" s="106"/>
      <c r="X23" s="107"/>
      <c r="Y23" s="261"/>
      <c r="Z23" s="262"/>
      <c r="AA23" s="111">
        <f t="shared" si="9"/>
        <v>-257.70474137931092</v>
      </c>
      <c r="AB23" s="103">
        <f t="shared" si="10"/>
        <v>0.87114762931034451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1208</v>
      </c>
      <c r="G24" s="95">
        <f t="shared" si="11"/>
        <v>69218.399999999994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1701.4084507042244</v>
      </c>
      <c r="N24" s="99">
        <f t="shared" si="5"/>
        <v>65.43878656554709</v>
      </c>
      <c r="O24" s="101">
        <f t="shared" si="6"/>
        <v>0</v>
      </c>
      <c r="P24" s="102">
        <f t="shared" si="7"/>
        <v>-11.484290357529829</v>
      </c>
      <c r="Q24" s="103">
        <f t="shared" si="8"/>
        <v>0.85070422535211221</v>
      </c>
      <c r="R24" s="276"/>
      <c r="S24" s="1">
        <v>0.37736111111111109</v>
      </c>
      <c r="T24" s="2">
        <v>0.40694444444444444</v>
      </c>
      <c r="U24" s="104">
        <v>7.3999999999999577</v>
      </c>
      <c r="V24" s="105">
        <v>42.600000000000023</v>
      </c>
      <c r="W24" s="106"/>
      <c r="X24" s="107"/>
      <c r="Y24" s="261"/>
      <c r="Z24" s="262"/>
      <c r="AA24" s="111">
        <f t="shared" si="9"/>
        <v>-298.59154929577562</v>
      </c>
      <c r="AB24" s="103">
        <f t="shared" si="10"/>
        <v>0.85070422535211221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1322</v>
      </c>
      <c r="G25" s="95">
        <f t="shared" si="11"/>
        <v>68558.92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1699.7142857142869</v>
      </c>
      <c r="N25" s="99">
        <f t="shared" si="5"/>
        <v>65.373626373626422</v>
      </c>
      <c r="O25" s="101">
        <f t="shared" si="6"/>
        <v>0</v>
      </c>
      <c r="P25" s="102">
        <f t="shared" si="7"/>
        <v>-11.549450549450498</v>
      </c>
      <c r="Q25" s="103">
        <f t="shared" si="8"/>
        <v>0.84985714285714353</v>
      </c>
      <c r="R25" s="276"/>
      <c r="S25" s="1">
        <v>0.41203703703703703</v>
      </c>
      <c r="T25" s="2">
        <v>0.44444444444444442</v>
      </c>
      <c r="U25" s="104">
        <v>7.3333333333333339</v>
      </c>
      <c r="V25" s="105">
        <v>46.666666666666636</v>
      </c>
      <c r="W25" s="106">
        <v>0.44444444444444442</v>
      </c>
      <c r="X25" s="107">
        <v>0.48402777777777772</v>
      </c>
      <c r="Y25" s="261"/>
      <c r="Z25" s="262"/>
      <c r="AA25" s="111">
        <f t="shared" si="9"/>
        <v>-300.28571428571308</v>
      </c>
      <c r="AB25" s="103">
        <f t="shared" si="10"/>
        <v>0.84985714285714342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2118</v>
      </c>
      <c r="G26" s="95">
        <f t="shared" si="11"/>
        <v>119518.74</v>
      </c>
      <c r="H26" s="113"/>
      <c r="I26" s="97">
        <v>22</v>
      </c>
      <c r="J26" s="98">
        <v>2000</v>
      </c>
      <c r="K26" s="99">
        <f t="shared" si="13"/>
        <v>90.909090909090907</v>
      </c>
      <c r="L26" s="114">
        <v>22</v>
      </c>
      <c r="M26" s="98">
        <f t="shared" si="12"/>
        <v>1711.1310592459597</v>
      </c>
      <c r="N26" s="99">
        <f t="shared" si="5"/>
        <v>77.778684511179989</v>
      </c>
      <c r="O26" s="101">
        <f t="shared" si="6"/>
        <v>0</v>
      </c>
      <c r="P26" s="102">
        <f t="shared" si="7"/>
        <v>-13.130406397910917</v>
      </c>
      <c r="Q26" s="103">
        <f t="shared" si="8"/>
        <v>0.85556552962297994</v>
      </c>
      <c r="R26" s="276"/>
      <c r="S26" s="1">
        <v>0.48402777777777772</v>
      </c>
      <c r="T26" s="2">
        <v>0.53560185185185183</v>
      </c>
      <c r="U26" s="104">
        <v>56.999999999999957</v>
      </c>
      <c r="V26" s="105">
        <v>74.266666666666708</v>
      </c>
      <c r="W26" s="106"/>
      <c r="X26" s="107"/>
      <c r="Y26" s="261"/>
      <c r="Z26" s="262"/>
      <c r="AA26" s="111">
        <f t="shared" si="9"/>
        <v>-288.8689407540403</v>
      </c>
      <c r="AB26" s="103">
        <f t="shared" si="10"/>
        <v>0.85556552962297983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1599</v>
      </c>
      <c r="G27" s="115">
        <f t="shared" si="11"/>
        <v>91622.7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1709.1448931116379</v>
      </c>
      <c r="N27" s="99">
        <f t="shared" si="5"/>
        <v>68.365795724465514</v>
      </c>
      <c r="O27" s="101">
        <f t="shared" si="6"/>
        <v>0</v>
      </c>
      <c r="P27" s="102">
        <f t="shared" si="7"/>
        <v>-11.634204275534486</v>
      </c>
      <c r="Q27" s="103">
        <f t="shared" si="8"/>
        <v>0.85457244655581888</v>
      </c>
      <c r="R27" s="276"/>
      <c r="S27" s="1">
        <v>0.54097222222222219</v>
      </c>
      <c r="T27" s="2">
        <v>0.57995370370370369</v>
      </c>
      <c r="U27" s="104">
        <v>7.7333333333333165</v>
      </c>
      <c r="V27" s="105">
        <v>56.133333333333368</v>
      </c>
      <c r="W27" s="106"/>
      <c r="X27" s="107"/>
      <c r="Y27" s="261"/>
      <c r="Z27" s="262"/>
      <c r="AA27" s="111">
        <f t="shared" si="9"/>
        <v>-290.85510688836212</v>
      </c>
      <c r="AB27" s="103">
        <f t="shared" si="10"/>
        <v>0.85457244655581899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1710.6273702442777</v>
      </c>
      <c r="N38" s="139">
        <f>M38/L38</f>
        <v>67.971948486527594</v>
      </c>
      <c r="O38" s="140">
        <f>L38-I38</f>
        <v>0</v>
      </c>
      <c r="P38" s="141">
        <f>N38-K38</f>
        <v>-11.498250188969095</v>
      </c>
      <c r="Q38" s="142">
        <f>N38/K38</f>
        <v>0.8553136851221389</v>
      </c>
      <c r="R38" s="277"/>
      <c r="S38" s="143">
        <f>S22</f>
        <v>0.25</v>
      </c>
      <c r="T38" s="144">
        <f>INDEX(T22:T37,COUNTA(T22:T37))</f>
        <v>0.57995370370370369</v>
      </c>
      <c r="U38" s="145"/>
      <c r="V38" s="156"/>
      <c r="W38" s="135"/>
      <c r="X38" s="139"/>
      <c r="Y38" s="264"/>
      <c r="Z38" s="265"/>
      <c r="AA38" s="157">
        <f>M38-J38</f>
        <v>-289.3726297557223</v>
      </c>
      <c r="AB38" s="142">
        <f>M38/J38</f>
        <v>0.8553136851221389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1680</v>
      </c>
      <c r="G39" s="159">
        <f t="shared" ref="G39:G42" si="17">E39*F39</f>
        <v>83193.600000000006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1714.2857142857144</v>
      </c>
      <c r="N39" s="163">
        <f>M39/L39</f>
        <v>71.428571428571431</v>
      </c>
      <c r="O39" s="165">
        <f>L39-I39</f>
        <v>0</v>
      </c>
      <c r="P39" s="166">
        <f>N39-K39</f>
        <v>-11.904761904761898</v>
      </c>
      <c r="Q39" s="152">
        <f>N39/K39</f>
        <v>0.85714285714285721</v>
      </c>
      <c r="R39" s="275">
        <f>Q55</f>
        <v>0.85885438042780282</v>
      </c>
      <c r="S39" s="167">
        <v>0.33347222222222223</v>
      </c>
      <c r="T39" s="168">
        <v>0.37430555555555556</v>
      </c>
      <c r="U39" s="169"/>
      <c r="V39" s="170">
        <v>58.8</v>
      </c>
      <c r="W39" s="87"/>
      <c r="X39" s="88"/>
      <c r="Y39" s="278"/>
      <c r="Z39" s="279"/>
      <c r="AA39" s="109">
        <f>M39-J39</f>
        <v>-285.71428571428555</v>
      </c>
      <c r="AB39" s="152">
        <f>M39/J39</f>
        <v>0.85714285714285721</v>
      </c>
      <c r="AC39" s="347">
        <f>AB55</f>
        <v>0.85885438042780293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1870</v>
      </c>
      <c r="G40" s="95">
        <f t="shared" si="17"/>
        <v>96903.4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1544.0366972477073</v>
      </c>
      <c r="N40" s="99">
        <f>M40/L40</f>
        <v>67.132030315117703</v>
      </c>
      <c r="O40" s="101">
        <f>L40-I40</f>
        <v>0</v>
      </c>
      <c r="P40" s="102">
        <f>N40-K40</f>
        <v>-11.128839250099688</v>
      </c>
      <c r="Q40" s="103">
        <f>N40/K40</f>
        <v>0.85779816513761509</v>
      </c>
      <c r="R40" s="276"/>
      <c r="S40" s="1">
        <v>0.37800925925925927</v>
      </c>
      <c r="T40" s="2">
        <v>0.4284722222222222</v>
      </c>
      <c r="U40" s="104">
        <v>5.333333333333341</v>
      </c>
      <c r="V40" s="105">
        <v>72.666666666666629</v>
      </c>
      <c r="W40" s="106"/>
      <c r="X40" s="107"/>
      <c r="Y40" s="261"/>
      <c r="Z40" s="262"/>
      <c r="AA40" s="111">
        <f>M40-J40</f>
        <v>-255.96330275229275</v>
      </c>
      <c r="AB40" s="103">
        <f>M40/J40</f>
        <v>0.85779816513761509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1646</v>
      </c>
      <c r="G41" s="95">
        <f t="shared" si="17"/>
        <v>97673.64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1713.5916714864097</v>
      </c>
      <c r="N41" s="99">
        <f>M41/L41</f>
        <v>71.3996529786004</v>
      </c>
      <c r="O41" s="101">
        <f>L41-I41</f>
        <v>0</v>
      </c>
      <c r="P41" s="102">
        <f>N41-K41</f>
        <v>-11.933680354732928</v>
      </c>
      <c r="Q41" s="103">
        <f>N41/K41</f>
        <v>0.85679583574320484</v>
      </c>
      <c r="R41" s="276"/>
      <c r="S41" s="1">
        <v>0.43289351851851854</v>
      </c>
      <c r="T41" s="2">
        <v>0.47291666666666665</v>
      </c>
      <c r="U41" s="104">
        <v>6.3666666666667293</v>
      </c>
      <c r="V41" s="105">
        <v>57.633333333333283</v>
      </c>
      <c r="W41" s="106">
        <v>0.47291666666666665</v>
      </c>
      <c r="X41" s="107">
        <v>0.51192129629629635</v>
      </c>
      <c r="Y41" s="261"/>
      <c r="Z41" s="262"/>
      <c r="AA41" s="111">
        <f>M41-J41</f>
        <v>-286.40832851359028</v>
      </c>
      <c r="AB41" s="103">
        <f>M41/J41</f>
        <v>0.85679583574320484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2845</v>
      </c>
      <c r="G42" s="95">
        <f t="shared" si="17"/>
        <v>166916.15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1727.150084317032</v>
      </c>
      <c r="N42" s="99">
        <f>M42/L42</f>
        <v>71.964586846543</v>
      </c>
      <c r="O42" s="101">
        <f>L42-I42</f>
        <v>0</v>
      </c>
      <c r="P42" s="102">
        <f>N42-K42</f>
        <v>-11.368746486790329</v>
      </c>
      <c r="Q42" s="103">
        <f>N42/K42</f>
        <v>0.86357504215851599</v>
      </c>
      <c r="R42" s="276"/>
      <c r="S42" s="1">
        <v>0.51192129629629635</v>
      </c>
      <c r="T42" s="2">
        <v>0.5805555555555556</v>
      </c>
      <c r="U42" s="104">
        <v>56.166666666666757</v>
      </c>
      <c r="V42" s="105">
        <v>98.833333333333329</v>
      </c>
      <c r="W42" s="106"/>
      <c r="X42" s="107"/>
      <c r="Y42" s="261"/>
      <c r="Z42" s="262"/>
      <c r="AA42" s="111">
        <f>M42-J42</f>
        <v>-272.849915682968</v>
      </c>
      <c r="AB42" s="103">
        <f>M42/J42</f>
        <v>0.86357504215851599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1674.7660418342157</v>
      </c>
      <c r="N55" s="139">
        <f>M55/L55</f>
        <v>70.516464919335391</v>
      </c>
      <c r="O55" s="140">
        <f>L55-I55</f>
        <v>0</v>
      </c>
      <c r="P55" s="141">
        <f>N55-K55</f>
        <v>-11.588798238559349</v>
      </c>
      <c r="Q55" s="142">
        <f>N55/K55</f>
        <v>0.85885438042780282</v>
      </c>
      <c r="R55" s="277"/>
      <c r="S55" s="143">
        <f>S39</f>
        <v>0.33347222222222223</v>
      </c>
      <c r="T55" s="144">
        <f>INDEX(T39:T54,COUNTA(T39:T54))</f>
        <v>0.5805555555555556</v>
      </c>
      <c r="U55" s="145"/>
      <c r="V55" s="156"/>
      <c r="W55" s="188"/>
      <c r="X55" s="189"/>
      <c r="Y55" s="264"/>
      <c r="Z55" s="265"/>
      <c r="AA55" s="157">
        <f>M55-J55</f>
        <v>-275.23395816578432</v>
      </c>
      <c r="AB55" s="142">
        <f>M55/J55</f>
        <v>0.85885438042780293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1499</v>
      </c>
      <c r="G56" s="159">
        <f t="shared" ref="G56:G59" si="21">E56*F56</f>
        <v>71007.62999999999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1704.4851547694238</v>
      </c>
      <c r="N56" s="163">
        <f>M56/L56</f>
        <v>81.165959750924941</v>
      </c>
      <c r="O56" s="165">
        <f>L56-I56</f>
        <v>0</v>
      </c>
      <c r="P56" s="166">
        <f>N56-K56</f>
        <v>-14.0721354871703</v>
      </c>
      <c r="Q56" s="152">
        <f>N56/K56</f>
        <v>0.85224257738471187</v>
      </c>
      <c r="R56" s="275">
        <f>Q72</f>
        <v>0.85792034077468171</v>
      </c>
      <c r="S56" s="167">
        <v>0.33349537037037036</v>
      </c>
      <c r="T56" s="168">
        <v>0.37013888888888891</v>
      </c>
      <c r="U56" s="169"/>
      <c r="V56" s="170">
        <v>52.766666666666708</v>
      </c>
      <c r="W56" s="168"/>
      <c r="X56" s="171"/>
      <c r="Y56" s="278"/>
      <c r="Z56" s="279"/>
      <c r="AA56" s="109">
        <f>M56-J56</f>
        <v>-295.51484523057616</v>
      </c>
      <c r="AB56" s="152">
        <f>M56/J56</f>
        <v>0.85224257738471187</v>
      </c>
      <c r="AC56" s="266">
        <f>AB72</f>
        <v>0.85792034077468171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784</v>
      </c>
      <c r="G57" s="95">
        <f t="shared" si="21"/>
        <v>41842.079999999994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1695.1351351351339</v>
      </c>
      <c r="N57" s="99">
        <f>M57/L57</f>
        <v>67.805405405405352</v>
      </c>
      <c r="O57" s="101">
        <f>L57-I57</f>
        <v>0</v>
      </c>
      <c r="P57" s="102">
        <f>N57-K57</f>
        <v>-12.194594594594648</v>
      </c>
      <c r="Q57" s="103">
        <f>N57/K57</f>
        <v>0.8475675675675669</v>
      </c>
      <c r="R57" s="276"/>
      <c r="S57" s="1">
        <v>0.3737847222222222</v>
      </c>
      <c r="T57" s="2">
        <v>0.39305555555555555</v>
      </c>
      <c r="U57" s="104">
        <v>5.2499999999999414</v>
      </c>
      <c r="V57" s="105">
        <v>27.750000000000021</v>
      </c>
      <c r="W57" s="106"/>
      <c r="X57" s="107"/>
      <c r="Y57" s="261"/>
      <c r="Z57" s="262"/>
      <c r="AA57" s="111">
        <f>M57-J57</f>
        <v>-304.86486486486615</v>
      </c>
      <c r="AB57" s="103">
        <f>M57/J57</f>
        <v>0.8475675675675669</v>
      </c>
      <c r="AC57" s="267"/>
    </row>
    <row r="58" spans="1:29" ht="15.75" customHeight="1">
      <c r="A58" s="281"/>
      <c r="B58" s="153" t="s">
        <v>180</v>
      </c>
      <c r="C58" s="259" t="s">
        <v>197</v>
      </c>
      <c r="D58" s="260"/>
      <c r="E58" s="93">
        <v>77.34</v>
      </c>
      <c r="F58" s="94">
        <v>2137</v>
      </c>
      <c r="G58" s="95">
        <f t="shared" si="21"/>
        <v>165275.58000000002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1715.7002676181983</v>
      </c>
      <c r="N58" s="99">
        <f>M58/L58</f>
        <v>68.628010704727927</v>
      </c>
      <c r="O58" s="101">
        <f>L58-I58</f>
        <v>0</v>
      </c>
      <c r="P58" s="102">
        <f>N58-K58</f>
        <v>-11.371989295272073</v>
      </c>
      <c r="Q58" s="103">
        <f>N58/K58</f>
        <v>0.85785013380909914</v>
      </c>
      <c r="R58" s="276"/>
      <c r="S58" s="1">
        <v>0.39740740740740743</v>
      </c>
      <c r="T58" s="2">
        <v>0.44930555555555557</v>
      </c>
      <c r="U58" s="104">
        <v>6.2666666666667137</v>
      </c>
      <c r="V58" s="105">
        <v>74.73333333333332</v>
      </c>
      <c r="W58" s="106">
        <v>0.44930555555555557</v>
      </c>
      <c r="X58" s="107">
        <v>0.48833333333333334</v>
      </c>
      <c r="Y58" s="261"/>
      <c r="Z58" s="262"/>
      <c r="AA58" s="111">
        <f>M58-J58</f>
        <v>-284.29973238180173</v>
      </c>
      <c r="AB58" s="103">
        <f>M58/J58</f>
        <v>0.85785013380909914</v>
      </c>
      <c r="AC58" s="267"/>
    </row>
    <row r="59" spans="1:29" ht="15.75" customHeight="1">
      <c r="A59" s="281"/>
      <c r="B59" s="153" t="s">
        <v>180</v>
      </c>
      <c r="C59" s="259" t="s">
        <v>182</v>
      </c>
      <c r="D59" s="260"/>
      <c r="E59" s="93">
        <v>59.52</v>
      </c>
      <c r="F59" s="94">
        <v>3869</v>
      </c>
      <c r="G59" s="95">
        <f t="shared" si="21"/>
        <v>230282.88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1748.0421686746979</v>
      </c>
      <c r="N59" s="99">
        <f>M59/L59</f>
        <v>69.921686746987916</v>
      </c>
      <c r="O59" s="101">
        <f>L59-I59</f>
        <v>0</v>
      </c>
      <c r="P59" s="102">
        <f>N59-K59</f>
        <v>-10.078313253012084</v>
      </c>
      <c r="Q59" s="103">
        <f>N59/K59</f>
        <v>0.87402108433734893</v>
      </c>
      <c r="R59" s="276"/>
      <c r="S59" s="1">
        <v>0.48833333333333334</v>
      </c>
      <c r="T59" s="2">
        <v>0.5805555555555556</v>
      </c>
      <c r="U59" s="104">
        <v>56.199999999999989</v>
      </c>
      <c r="V59" s="105">
        <v>132.80000000000007</v>
      </c>
      <c r="W59" s="106"/>
      <c r="X59" s="107"/>
      <c r="Y59" s="261"/>
      <c r="Z59" s="262"/>
      <c r="AA59" s="111">
        <f>M59-J59</f>
        <v>-251.9578313253021</v>
      </c>
      <c r="AB59" s="103">
        <f>M59/J59</f>
        <v>0.87402108433734893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2">AVERAGE(I56:I71)</f>
        <v>24</v>
      </c>
      <c r="J72" s="138">
        <f t="shared" si="22"/>
        <v>2000</v>
      </c>
      <c r="K72" s="139">
        <f t="shared" ref="K72" si="23">J72/I72</f>
        <v>83.333333333333329</v>
      </c>
      <c r="L72" s="137">
        <f t="shared" ref="L72:M72" si="24">AVERAGE(L56:L71)</f>
        <v>24</v>
      </c>
      <c r="M72" s="138">
        <f t="shared" si="24"/>
        <v>1715.8406815493634</v>
      </c>
      <c r="N72" s="139">
        <f t="shared" ref="N72:N80" si="25">M72/L72</f>
        <v>71.493361731223473</v>
      </c>
      <c r="O72" s="140">
        <f t="shared" ref="O72:O80" si="26">L72-I72</f>
        <v>0</v>
      </c>
      <c r="P72" s="141">
        <f t="shared" ref="P72:P80" si="27">N72-K72</f>
        <v>-11.839971602109856</v>
      </c>
      <c r="Q72" s="142">
        <f t="shared" ref="Q72:Q80" si="28">N72/K72</f>
        <v>0.85792034077468171</v>
      </c>
      <c r="R72" s="277"/>
      <c r="S72" s="143">
        <f>S56</f>
        <v>0.33349537037037036</v>
      </c>
      <c r="T72" s="144">
        <f>INDEX(T56:T71,COUNTA(T56:T71))</f>
        <v>0.5805555555555556</v>
      </c>
      <c r="U72" s="145"/>
      <c r="V72" s="156"/>
      <c r="W72" s="135"/>
      <c r="X72" s="139"/>
      <c r="Y72" s="264"/>
      <c r="Z72" s="265"/>
      <c r="AA72" s="157">
        <f t="shared" ref="AA72:AA80" si="29">M72-J72</f>
        <v>-284.15931845063665</v>
      </c>
      <c r="AB72" s="142">
        <f t="shared" ref="AB72:AB80" si="30">M72/J72</f>
        <v>0.85792034077468171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4197</v>
      </c>
      <c r="G73" s="159">
        <f t="shared" ref="G73:G80" si="31">E73*F73</f>
        <v>159234.18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0" si="32">F73/V73*60</f>
        <v>3009.800796812749</v>
      </c>
      <c r="N73" s="163">
        <f t="shared" si="25"/>
        <v>143.32384746727377</v>
      </c>
      <c r="O73" s="165">
        <f t="shared" si="26"/>
        <v>0</v>
      </c>
      <c r="P73" s="166">
        <f t="shared" si="27"/>
        <v>-28.104723961297651</v>
      </c>
      <c r="Q73" s="152">
        <f t="shared" si="28"/>
        <v>0.83605577689243038</v>
      </c>
      <c r="R73" s="275">
        <f>Q89</f>
        <v>0.85294059559619995</v>
      </c>
      <c r="S73" s="167">
        <v>0.16689814814814816</v>
      </c>
      <c r="T73" s="168">
        <v>0.22500000000000001</v>
      </c>
      <c r="U73" s="169"/>
      <c r="V73" s="170">
        <v>83.666666666666657</v>
      </c>
      <c r="W73" s="168"/>
      <c r="X73" s="171"/>
      <c r="Y73" s="278"/>
      <c r="Z73" s="279"/>
      <c r="AA73" s="109">
        <f t="shared" si="29"/>
        <v>-590.19920318725099</v>
      </c>
      <c r="AB73" s="152">
        <f t="shared" si="30"/>
        <v>0.83605577689243027</v>
      </c>
      <c r="AC73" s="266">
        <f>AB89</f>
        <v>0.85294059559620006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2635</v>
      </c>
      <c r="G74" s="95">
        <f t="shared" si="31"/>
        <v>84478.1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3001.8987341772158</v>
      </c>
      <c r="N74" s="99">
        <f t="shared" si="25"/>
        <v>142.94755877034362</v>
      </c>
      <c r="O74" s="101">
        <f t="shared" si="26"/>
        <v>0</v>
      </c>
      <c r="P74" s="102">
        <f t="shared" si="27"/>
        <v>-28.481012658227797</v>
      </c>
      <c r="Q74" s="103">
        <f t="shared" si="28"/>
        <v>0.83386075949367122</v>
      </c>
      <c r="R74" s="276"/>
      <c r="S74" s="1">
        <v>0.2300925925925926</v>
      </c>
      <c r="T74" s="2">
        <v>0.26666666666666666</v>
      </c>
      <c r="U74" s="104">
        <v>7.3333333333333339</v>
      </c>
      <c r="V74" s="105">
        <v>52.66666666666665</v>
      </c>
      <c r="W74" s="106"/>
      <c r="X74" s="107"/>
      <c r="Y74" s="261"/>
      <c r="Z74" s="262"/>
      <c r="AA74" s="111">
        <f t="shared" si="29"/>
        <v>-598.10126582278417</v>
      </c>
      <c r="AB74" s="103">
        <f t="shared" si="30"/>
        <v>0.83386075949367111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3935</v>
      </c>
      <c r="G75" s="95">
        <f t="shared" si="31"/>
        <v>111321.15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3007.0048821906212</v>
      </c>
      <c r="N75" s="99">
        <f t="shared" si="25"/>
        <v>158.26341485213797</v>
      </c>
      <c r="O75" s="101">
        <f t="shared" si="26"/>
        <v>0</v>
      </c>
      <c r="P75" s="102">
        <f t="shared" si="27"/>
        <v>-31.210269358388359</v>
      </c>
      <c r="Q75" s="103">
        <f t="shared" si="28"/>
        <v>0.83527913394183928</v>
      </c>
      <c r="R75" s="276"/>
      <c r="S75" s="1">
        <v>0.27255787037037038</v>
      </c>
      <c r="T75" s="2">
        <v>0.32708333333333328</v>
      </c>
      <c r="U75" s="104">
        <v>8.4833333333333538</v>
      </c>
      <c r="V75" s="105">
        <v>78.51666666666658</v>
      </c>
      <c r="W75" s="106"/>
      <c r="X75" s="107"/>
      <c r="Y75" s="261"/>
      <c r="Z75" s="262"/>
      <c r="AA75" s="111">
        <f t="shared" si="29"/>
        <v>-592.99511780937883</v>
      </c>
      <c r="AB75" s="103">
        <f t="shared" si="30"/>
        <v>0.83527913394183917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2151</v>
      </c>
      <c r="G76" s="95">
        <f t="shared" si="31"/>
        <v>83867.490000000005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2993.2740626207869</v>
      </c>
      <c r="N76" s="99">
        <f t="shared" si="25"/>
        <v>157.54074013793615</v>
      </c>
      <c r="O76" s="101">
        <f t="shared" si="26"/>
        <v>0</v>
      </c>
      <c r="P76" s="102">
        <f t="shared" si="27"/>
        <v>-31.932944072590175</v>
      </c>
      <c r="Q76" s="103">
        <f t="shared" si="28"/>
        <v>0.83146501739466294</v>
      </c>
      <c r="R76" s="276"/>
      <c r="S76" s="1">
        <v>0.33263888888888882</v>
      </c>
      <c r="T76" s="2">
        <v>0.36258101851851854</v>
      </c>
      <c r="U76" s="104">
        <v>7.9999999999999716</v>
      </c>
      <c r="V76" s="105">
        <v>43.116666666666802</v>
      </c>
      <c r="W76" s="106"/>
      <c r="X76" s="107"/>
      <c r="Y76" s="261"/>
      <c r="Z76" s="262"/>
      <c r="AA76" s="191">
        <f t="shared" si="29"/>
        <v>-606.72593737921306</v>
      </c>
      <c r="AB76" s="192">
        <f t="shared" si="30"/>
        <v>0.83146501739466305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3538</v>
      </c>
      <c r="G77" s="95">
        <f t="shared" si="31"/>
        <v>110633.26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3003.9622641509486</v>
      </c>
      <c r="N77" s="99">
        <f t="shared" si="25"/>
        <v>158.10327706057623</v>
      </c>
      <c r="O77" s="101">
        <f t="shared" si="26"/>
        <v>0</v>
      </c>
      <c r="P77" s="102">
        <f t="shared" si="27"/>
        <v>-31.370407149950097</v>
      </c>
      <c r="Q77" s="103">
        <f t="shared" si="28"/>
        <v>0.83443396226415223</v>
      </c>
      <c r="R77" s="276"/>
      <c r="S77" s="1">
        <v>0.3662037037037037</v>
      </c>
      <c r="T77" s="2">
        <v>0.41527777777777769</v>
      </c>
      <c r="U77" s="104">
        <v>5.2166666666666295</v>
      </c>
      <c r="V77" s="105">
        <v>70.666666666666544</v>
      </c>
      <c r="W77" s="106"/>
      <c r="X77" s="107"/>
      <c r="Y77" s="261"/>
      <c r="Z77" s="262"/>
      <c r="AA77" s="191">
        <f t="shared" si="29"/>
        <v>-596.03773584905139</v>
      </c>
      <c r="AB77" s="192">
        <f t="shared" si="30"/>
        <v>0.83443396226415234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3244</v>
      </c>
      <c r="G78" s="115">
        <f t="shared" si="31"/>
        <v>119573.84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3177.7959183673393</v>
      </c>
      <c r="N78" s="99">
        <f t="shared" si="25"/>
        <v>151.32361516034948</v>
      </c>
      <c r="O78" s="101">
        <f t="shared" si="26"/>
        <v>0</v>
      </c>
      <c r="P78" s="102">
        <f t="shared" si="27"/>
        <v>-20.10495626822194</v>
      </c>
      <c r="Q78" s="103">
        <f t="shared" si="28"/>
        <v>0.882721088435372</v>
      </c>
      <c r="R78" s="276"/>
      <c r="S78" s="1">
        <v>0.42013888888888878</v>
      </c>
      <c r="T78" s="2">
        <v>0.4626736111111111</v>
      </c>
      <c r="U78" s="104">
        <v>6.9999999999999751</v>
      </c>
      <c r="V78" s="105">
        <v>61.250000000000142</v>
      </c>
      <c r="W78" s="106">
        <v>0.4626736111111111</v>
      </c>
      <c r="X78" s="107">
        <v>0.50509259259259254</v>
      </c>
      <c r="Y78" s="261"/>
      <c r="Z78" s="262"/>
      <c r="AA78" s="191">
        <f t="shared" si="29"/>
        <v>-422.20408163266075</v>
      </c>
      <c r="AB78" s="192">
        <f t="shared" si="30"/>
        <v>0.882721088435372</v>
      </c>
      <c r="AC78" s="267"/>
    </row>
    <row r="79" spans="1:29" ht="15.75" customHeight="1">
      <c r="A79" s="271"/>
      <c r="B79" s="92" t="s">
        <v>189</v>
      </c>
      <c r="C79" s="285" t="s">
        <v>208</v>
      </c>
      <c r="D79" s="285"/>
      <c r="E79" s="93">
        <v>38.630000000000003</v>
      </c>
      <c r="F79" s="98">
        <v>4816</v>
      </c>
      <c r="G79" s="115">
        <f t="shared" si="31"/>
        <v>186042.08000000002</v>
      </c>
      <c r="H79" s="119"/>
      <c r="I79" s="97">
        <v>20</v>
      </c>
      <c r="J79" s="98">
        <v>3600</v>
      </c>
      <c r="K79" s="99">
        <f t="shared" si="33"/>
        <v>180</v>
      </c>
      <c r="L79" s="114">
        <v>20</v>
      </c>
      <c r="M79" s="98">
        <f t="shared" si="32"/>
        <v>3184.7171197648781</v>
      </c>
      <c r="N79" s="99">
        <f t="shared" si="25"/>
        <v>159.23585598824391</v>
      </c>
      <c r="O79" s="120">
        <f t="shared" si="26"/>
        <v>0</v>
      </c>
      <c r="P79" s="121">
        <f t="shared" si="27"/>
        <v>-20.764144011756088</v>
      </c>
      <c r="Q79" s="122">
        <f t="shared" si="28"/>
        <v>0.8846436443791329</v>
      </c>
      <c r="R79" s="276"/>
      <c r="S79" s="1">
        <v>0.50509259259259254</v>
      </c>
      <c r="T79" s="2">
        <v>0.5681018518518518</v>
      </c>
      <c r="U79" s="104">
        <v>61.083333333333265</v>
      </c>
      <c r="V79" s="105">
        <v>90.733333333333348</v>
      </c>
      <c r="W79" s="106"/>
      <c r="X79" s="107"/>
      <c r="Y79" s="261"/>
      <c r="Z79" s="262"/>
      <c r="AA79" s="191">
        <f t="shared" si="29"/>
        <v>-415.28288023512187</v>
      </c>
      <c r="AB79" s="192">
        <f t="shared" si="30"/>
        <v>0.88464364437913279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6430</v>
      </c>
      <c r="G80" s="115">
        <f t="shared" si="31"/>
        <v>244340</v>
      </c>
      <c r="H80" s="119"/>
      <c r="I80" s="97">
        <v>21</v>
      </c>
      <c r="J80" s="98">
        <v>3600</v>
      </c>
      <c r="K80" s="99">
        <f t="shared" si="33"/>
        <v>171.42857142857142</v>
      </c>
      <c r="L80" s="114">
        <v>21</v>
      </c>
      <c r="M80" s="98">
        <f t="shared" si="32"/>
        <v>3186.2353750860257</v>
      </c>
      <c r="N80" s="99">
        <f t="shared" si="25"/>
        <v>151.72549405171551</v>
      </c>
      <c r="O80" s="120">
        <f t="shared" si="26"/>
        <v>0</v>
      </c>
      <c r="P80" s="121">
        <f t="shared" si="27"/>
        <v>-19.703077376855902</v>
      </c>
      <c r="Q80" s="122">
        <f t="shared" si="28"/>
        <v>0.88506538196834061</v>
      </c>
      <c r="R80" s="276"/>
      <c r="S80" s="1">
        <v>0.57152777777777775</v>
      </c>
      <c r="T80" s="2">
        <v>0.65561342592592597</v>
      </c>
      <c r="U80" s="104">
        <v>4.9333333333333584</v>
      </c>
      <c r="V80" s="105">
        <v>121.08333333333346</v>
      </c>
      <c r="W80" s="106"/>
      <c r="X80" s="107"/>
      <c r="Y80" s="261"/>
      <c r="Z80" s="262"/>
      <c r="AA80" s="191">
        <f t="shared" si="29"/>
        <v>-413.76462491397433</v>
      </c>
      <c r="AB80" s="192">
        <f t="shared" si="30"/>
        <v>0.8850653819683405</v>
      </c>
      <c r="AC80" s="267"/>
    </row>
    <row r="81" spans="1:29" ht="15.75" customHeight="1">
      <c r="A81" s="271"/>
      <c r="B81" s="92"/>
      <c r="C81" s="285"/>
      <c r="D81" s="285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91"/>
      <c r="AB81" s="192"/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4">AVERAGE(I73:I88)</f>
        <v>20.125</v>
      </c>
      <c r="J89" s="138">
        <f t="shared" si="34"/>
        <v>3600</v>
      </c>
      <c r="K89" s="139">
        <f t="shared" ref="K89" si="35">J89/I89</f>
        <v>178.88198757763976</v>
      </c>
      <c r="L89" s="137">
        <f t="shared" ref="L89:M89" si="36">AVERAGE(L73:L88)</f>
        <v>20.125</v>
      </c>
      <c r="M89" s="138">
        <f t="shared" si="36"/>
        <v>3070.5861441463203</v>
      </c>
      <c r="N89" s="139">
        <f t="shared" ref="N89:N94" si="37">M89/L89</f>
        <v>152.5757090259041</v>
      </c>
      <c r="O89" s="140">
        <f t="shared" ref="O89:O94" si="38">L89-I89</f>
        <v>0</v>
      </c>
      <c r="P89" s="141">
        <f t="shared" ref="P89:P94" si="39">N89-K89</f>
        <v>-26.306278551735659</v>
      </c>
      <c r="Q89" s="142">
        <f t="shared" ref="Q89:Q94" si="40">N89/K89</f>
        <v>0.85294059559619995</v>
      </c>
      <c r="R89" s="277"/>
      <c r="S89" s="143">
        <f>S73</f>
        <v>0.16689814814814816</v>
      </c>
      <c r="T89" s="144">
        <f>INDEX(T73:T88,COUNTA(T73:T88))</f>
        <v>0.65561342592592597</v>
      </c>
      <c r="U89" s="145"/>
      <c r="V89" s="156"/>
      <c r="W89" s="135"/>
      <c r="X89" s="139"/>
      <c r="Y89" s="264"/>
      <c r="Z89" s="265"/>
      <c r="AA89" s="157">
        <f t="shared" ref="AA89:AA94" si="41">M89-J89</f>
        <v>-529.41385585367971</v>
      </c>
      <c r="AB89" s="142">
        <f t="shared" ref="AB89:AB94" si="42">M89/J89</f>
        <v>0.85294059559620006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1440</v>
      </c>
      <c r="G90" s="159">
        <f t="shared" ref="G90:G94" si="43">E90*F90</f>
        <v>49291.199999999997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2549.9262174126848</v>
      </c>
      <c r="N90" s="163">
        <f t="shared" si="37"/>
        <v>159.3703885882928</v>
      </c>
      <c r="O90" s="165">
        <f t="shared" si="38"/>
        <v>0</v>
      </c>
      <c r="P90" s="166">
        <f t="shared" si="39"/>
        <v>-28.129611411707202</v>
      </c>
      <c r="Q90" s="152">
        <f t="shared" si="40"/>
        <v>0.84997540580422826</v>
      </c>
      <c r="R90" s="275">
        <f>Q106</f>
        <v>0.85808052636292931</v>
      </c>
      <c r="S90" s="167">
        <v>0.25008101851851849</v>
      </c>
      <c r="T90" s="168">
        <v>0.27361111111111114</v>
      </c>
      <c r="U90" s="169"/>
      <c r="V90" s="170">
        <v>33.883333333333411</v>
      </c>
      <c r="W90" s="173"/>
      <c r="X90" s="151"/>
      <c r="Y90" s="278"/>
      <c r="Z90" s="279"/>
      <c r="AA90" s="109">
        <f t="shared" si="41"/>
        <v>-450.07378258731524</v>
      </c>
      <c r="AB90" s="152">
        <f t="shared" si="42"/>
        <v>0.84997540580422826</v>
      </c>
      <c r="AC90" s="266">
        <f>AB106</f>
        <v>0.85808052636292931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1101</v>
      </c>
      <c r="G91" s="95">
        <f t="shared" si="43"/>
        <v>38281.770000000004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2544.0308087291392</v>
      </c>
      <c r="N91" s="99">
        <f t="shared" si="37"/>
        <v>231.27552806628537</v>
      </c>
      <c r="O91" s="101">
        <f t="shared" si="38"/>
        <v>0</v>
      </c>
      <c r="P91" s="102">
        <f t="shared" si="39"/>
        <v>-41.451744660987373</v>
      </c>
      <c r="Q91" s="103">
        <f t="shared" si="40"/>
        <v>0.84801026957637959</v>
      </c>
      <c r="R91" s="276"/>
      <c r="S91" s="1">
        <v>0.27641203703703704</v>
      </c>
      <c r="T91" s="2">
        <v>0.29444444444444445</v>
      </c>
      <c r="U91" s="104">
        <v>4.0333333333332977</v>
      </c>
      <c r="V91" s="105">
        <v>25.966666666666676</v>
      </c>
      <c r="W91" s="106"/>
      <c r="X91" s="107"/>
      <c r="Y91" s="261"/>
      <c r="Z91" s="262"/>
      <c r="AA91" s="111">
        <f t="shared" si="41"/>
        <v>-455.96919127086085</v>
      </c>
      <c r="AB91" s="103">
        <f t="shared" si="42"/>
        <v>0.8480102695763797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1583</v>
      </c>
      <c r="G92" s="95">
        <f t="shared" si="43"/>
        <v>42155.29</v>
      </c>
      <c r="H92" s="113"/>
      <c r="I92" s="97">
        <v>9</v>
      </c>
      <c r="J92" s="98">
        <v>2600</v>
      </c>
      <c r="K92" s="99">
        <f t="shared" si="33"/>
        <v>288.88888888888891</v>
      </c>
      <c r="L92" s="114">
        <v>9</v>
      </c>
      <c r="M92" s="98">
        <f>F92/V92*60</f>
        <v>2226.0937500000009</v>
      </c>
      <c r="N92" s="99">
        <f t="shared" si="37"/>
        <v>247.34375000000011</v>
      </c>
      <c r="O92" s="101">
        <f t="shared" si="38"/>
        <v>0</v>
      </c>
      <c r="P92" s="102">
        <f t="shared" si="39"/>
        <v>-41.5451388888888</v>
      </c>
      <c r="Q92" s="103">
        <f t="shared" si="40"/>
        <v>0.85618990384615412</v>
      </c>
      <c r="R92" s="276"/>
      <c r="S92" s="1">
        <v>0.36412037037037037</v>
      </c>
      <c r="T92" s="2">
        <v>0.39374999999999999</v>
      </c>
      <c r="U92" s="104">
        <v>8.3000000000000185</v>
      </c>
      <c r="V92" s="105">
        <v>42.66666666666665</v>
      </c>
      <c r="W92" s="106"/>
      <c r="X92" s="107"/>
      <c r="Y92" s="261"/>
      <c r="Z92" s="262"/>
      <c r="AA92" s="111">
        <f t="shared" si="41"/>
        <v>-373.90624999999909</v>
      </c>
      <c r="AB92" s="103">
        <f t="shared" si="42"/>
        <v>0.85618990384615423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3990</v>
      </c>
      <c r="G93" s="115">
        <f t="shared" si="43"/>
        <v>142961.69999999998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2844.3564356435591</v>
      </c>
      <c r="N93" s="99">
        <f t="shared" si="37"/>
        <v>237.0297029702966</v>
      </c>
      <c r="O93" s="101">
        <f t="shared" si="38"/>
        <v>0</v>
      </c>
      <c r="P93" s="102">
        <f t="shared" si="39"/>
        <v>-35.720297029703403</v>
      </c>
      <c r="Q93" s="103">
        <f t="shared" si="40"/>
        <v>0.86903649118348891</v>
      </c>
      <c r="R93" s="276"/>
      <c r="S93" s="1">
        <v>0.39861111111111103</v>
      </c>
      <c r="T93" s="2">
        <v>0.45706018518518521</v>
      </c>
      <c r="U93" s="104">
        <v>6.9999999999998952</v>
      </c>
      <c r="V93" s="105">
        <v>84.166666666666828</v>
      </c>
      <c r="W93" s="106">
        <v>0.45706018518518521</v>
      </c>
      <c r="X93" s="107">
        <v>0.49818287037037035</v>
      </c>
      <c r="Y93" s="261"/>
      <c r="Z93" s="262"/>
      <c r="AA93" s="111">
        <f t="shared" si="41"/>
        <v>-428.64356435644095</v>
      </c>
      <c r="AB93" s="103">
        <f t="shared" si="42"/>
        <v>0.86903649118348891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3286</v>
      </c>
      <c r="G94" s="115">
        <f t="shared" si="43"/>
        <v>119643.26</v>
      </c>
      <c r="H94" s="119"/>
      <c r="I94" s="97">
        <v>11</v>
      </c>
      <c r="J94" s="98">
        <v>3273</v>
      </c>
      <c r="K94" s="99">
        <f t="shared" si="33"/>
        <v>297.54545454545456</v>
      </c>
      <c r="L94" s="114">
        <v>11</v>
      </c>
      <c r="M94" s="98">
        <f>F94/V94*60</f>
        <v>2832.0804405075432</v>
      </c>
      <c r="N94" s="99">
        <f t="shared" si="37"/>
        <v>257.46185822795849</v>
      </c>
      <c r="O94" s="120">
        <f t="shared" si="38"/>
        <v>0</v>
      </c>
      <c r="P94" s="121">
        <f t="shared" si="39"/>
        <v>-40.083596317496074</v>
      </c>
      <c r="Q94" s="122">
        <f t="shared" si="40"/>
        <v>0.86528580522686926</v>
      </c>
      <c r="R94" s="276"/>
      <c r="S94" s="1">
        <v>0.49818287037037035</v>
      </c>
      <c r="T94" s="2">
        <v>0.54652777777777772</v>
      </c>
      <c r="U94" s="104">
        <v>59.216666666666598</v>
      </c>
      <c r="V94" s="105">
        <v>69.616666666666617</v>
      </c>
      <c r="W94" s="106"/>
      <c r="X94" s="107"/>
      <c r="Y94" s="261"/>
      <c r="Z94" s="262"/>
      <c r="AA94" s="111">
        <f t="shared" si="41"/>
        <v>-440.91955949245676</v>
      </c>
      <c r="AB94" s="103">
        <f t="shared" si="42"/>
        <v>0.86528580522686926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4">AVERAGE(I90:I105)</f>
        <v>11.8</v>
      </c>
      <c r="J106" s="138">
        <f t="shared" si="44"/>
        <v>3029.2</v>
      </c>
      <c r="K106" s="139">
        <f t="shared" ref="K106" si="45">J106/I106</f>
        <v>256.71186440677963</v>
      </c>
      <c r="L106" s="137">
        <f t="shared" ref="L106:M106" si="46">AVERAGE(L90:L105)</f>
        <v>11.8</v>
      </c>
      <c r="M106" s="138">
        <f t="shared" si="46"/>
        <v>2599.2975304585852</v>
      </c>
      <c r="N106" s="139">
        <f t="shared" ref="N106:N111" si="47">M106/L106</f>
        <v>220.27945173377839</v>
      </c>
      <c r="O106" s="140">
        <f t="shared" ref="O106:O111" si="48">L106-I106</f>
        <v>0</v>
      </c>
      <c r="P106" s="141">
        <f t="shared" ref="P106:P111" si="49">N106-K106</f>
        <v>-36.432412673001238</v>
      </c>
      <c r="Q106" s="142">
        <f t="shared" ref="Q106:Q111" si="50">N106/K106</f>
        <v>0.85808052636292931</v>
      </c>
      <c r="R106" s="277"/>
      <c r="S106" s="143">
        <f>S90</f>
        <v>0.25008101851851849</v>
      </c>
      <c r="T106" s="144">
        <f>INDEX(T90:T105,COUNTA(T90:T105))</f>
        <v>0.54652777777777772</v>
      </c>
      <c r="U106" s="145"/>
      <c r="V106" s="156"/>
      <c r="W106" s="135"/>
      <c r="X106" s="139"/>
      <c r="Y106" s="264"/>
      <c r="Z106" s="265"/>
      <c r="AA106" s="157">
        <f t="shared" ref="AA106:AA111" si="51">M106-J106</f>
        <v>-429.90246954141458</v>
      </c>
      <c r="AB106" s="142">
        <f t="shared" ref="AB106:AB111" si="52">M106/J106</f>
        <v>0.85808052636292931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650</v>
      </c>
      <c r="G107" s="159">
        <f t="shared" ref="G107:G111" si="53">E107*F107</f>
        <v>17309.5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2176.7441860465178</v>
      </c>
      <c r="N107" s="163">
        <f t="shared" si="47"/>
        <v>362.79069767441962</v>
      </c>
      <c r="O107" s="165">
        <f t="shared" si="48"/>
        <v>0</v>
      </c>
      <c r="P107" s="166">
        <f t="shared" si="49"/>
        <v>-70.542635658913696</v>
      </c>
      <c r="Q107" s="152">
        <f t="shared" si="50"/>
        <v>0.83720930232558377</v>
      </c>
      <c r="R107" s="275">
        <f>Q123</f>
        <v>0.84924596665287555</v>
      </c>
      <c r="S107" s="193">
        <v>0.30353009259259262</v>
      </c>
      <c r="T107" s="194">
        <v>0.31597222222222221</v>
      </c>
      <c r="U107" s="169"/>
      <c r="V107" s="170">
        <v>17.916666666666615</v>
      </c>
      <c r="W107" s="168"/>
      <c r="X107" s="171"/>
      <c r="Y107" s="278"/>
      <c r="Z107" s="279"/>
      <c r="AA107" s="109">
        <f t="shared" si="51"/>
        <v>-423.25581395348217</v>
      </c>
      <c r="AB107" s="152">
        <f t="shared" si="52"/>
        <v>0.83720930232558377</v>
      </c>
      <c r="AC107" s="266">
        <f>AB123</f>
        <v>0.84924596665287555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1851</v>
      </c>
      <c r="G108" s="95">
        <f t="shared" si="53"/>
        <v>56640.600000000006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2232.3618090452251</v>
      </c>
      <c r="N108" s="99">
        <f t="shared" si="47"/>
        <v>372.06030150753753</v>
      </c>
      <c r="O108" s="101">
        <f t="shared" si="48"/>
        <v>0</v>
      </c>
      <c r="P108" s="102">
        <f t="shared" si="49"/>
        <v>-61.273031825795783</v>
      </c>
      <c r="Q108" s="103">
        <f t="shared" si="50"/>
        <v>0.85860069578662512</v>
      </c>
      <c r="R108" s="276"/>
      <c r="S108" s="1">
        <v>0.32170138888888888</v>
      </c>
      <c r="T108" s="2">
        <v>0.35625000000000001</v>
      </c>
      <c r="U108" s="104">
        <v>8.2500000000000107</v>
      </c>
      <c r="V108" s="105">
        <v>49.750000000000021</v>
      </c>
      <c r="W108" s="106"/>
      <c r="X108" s="113"/>
      <c r="Y108" s="261"/>
      <c r="Z108" s="262"/>
      <c r="AA108" s="111">
        <f t="shared" si="51"/>
        <v>-367.63819095477493</v>
      </c>
      <c r="AB108" s="103">
        <f t="shared" si="52"/>
        <v>0.85860069578662501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1255</v>
      </c>
      <c r="G109" s="95">
        <f t="shared" si="53"/>
        <v>31036.15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2212.5367286973492</v>
      </c>
      <c r="N109" s="99">
        <f t="shared" si="47"/>
        <v>368.75612144955818</v>
      </c>
      <c r="O109" s="101">
        <f t="shared" si="48"/>
        <v>0</v>
      </c>
      <c r="P109" s="102">
        <f t="shared" si="49"/>
        <v>-64.577211883775135</v>
      </c>
      <c r="Q109" s="103">
        <f t="shared" si="50"/>
        <v>0.85097566488359588</v>
      </c>
      <c r="R109" s="276"/>
      <c r="S109" s="1">
        <v>0.35972222222222217</v>
      </c>
      <c r="T109" s="2">
        <v>0.38335648148148149</v>
      </c>
      <c r="U109" s="104">
        <v>4.9999999999999023</v>
      </c>
      <c r="V109" s="105">
        <v>34.033333333333431</v>
      </c>
      <c r="W109" s="106"/>
      <c r="X109" s="107"/>
      <c r="Y109" s="261"/>
      <c r="Z109" s="262"/>
      <c r="AA109" s="111">
        <f t="shared" si="51"/>
        <v>-387.46327130265081</v>
      </c>
      <c r="AB109" s="103">
        <f t="shared" si="52"/>
        <v>0.85097566488359588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953</v>
      </c>
      <c r="G110" s="95">
        <f t="shared" si="53"/>
        <v>23767.82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2206.3022508038584</v>
      </c>
      <c r="N110" s="99">
        <f t="shared" si="47"/>
        <v>367.71704180064307</v>
      </c>
      <c r="O110" s="101">
        <f t="shared" si="48"/>
        <v>0</v>
      </c>
      <c r="P110" s="102">
        <f t="shared" si="49"/>
        <v>-65.616291532690241</v>
      </c>
      <c r="Q110" s="103">
        <f t="shared" si="50"/>
        <v>0.84857778877071477</v>
      </c>
      <c r="R110" s="276"/>
      <c r="S110" s="1">
        <v>0.38686342592592593</v>
      </c>
      <c r="T110" s="2">
        <v>0.40486111111111112</v>
      </c>
      <c r="U110" s="104">
        <v>5.0499999999999901</v>
      </c>
      <c r="V110" s="105">
        <v>25.916666666666668</v>
      </c>
      <c r="W110" s="106"/>
      <c r="X110" s="113"/>
      <c r="Y110" s="261"/>
      <c r="Z110" s="262"/>
      <c r="AA110" s="111">
        <f t="shared" si="51"/>
        <v>-393.69774919614156</v>
      </c>
      <c r="AB110" s="103">
        <f t="shared" si="52"/>
        <v>0.84857778877071477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1304</v>
      </c>
      <c r="G111" s="95">
        <f t="shared" si="53"/>
        <v>32247.920000000002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2212.2525918944316</v>
      </c>
      <c r="N111" s="99">
        <f t="shared" si="47"/>
        <v>368.70876531573862</v>
      </c>
      <c r="O111" s="101">
        <f t="shared" si="48"/>
        <v>0</v>
      </c>
      <c r="P111" s="102">
        <f t="shared" si="49"/>
        <v>-64.624568017594697</v>
      </c>
      <c r="Q111" s="103">
        <f t="shared" si="50"/>
        <v>0.85086638149785843</v>
      </c>
      <c r="R111" s="276"/>
      <c r="S111" s="1">
        <v>0.40833333333333327</v>
      </c>
      <c r="T111" s="195">
        <v>0.43289351851851854</v>
      </c>
      <c r="U111" s="104">
        <v>4.9999999999999023</v>
      </c>
      <c r="V111" s="105">
        <v>35.366666666666788</v>
      </c>
      <c r="W111" s="106"/>
      <c r="X111" s="113"/>
      <c r="Y111" s="261"/>
      <c r="Z111" s="262"/>
      <c r="AA111" s="111">
        <f t="shared" si="51"/>
        <v>-387.74740810556841</v>
      </c>
      <c r="AB111" s="103">
        <f t="shared" si="52"/>
        <v>0.85086638149785832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2208.0395132974763</v>
      </c>
      <c r="N123" s="139">
        <f>M123/L123</f>
        <v>368.00658554957937</v>
      </c>
      <c r="O123" s="140">
        <f>L123-I123</f>
        <v>0</v>
      </c>
      <c r="P123" s="141">
        <f>N123-K123</f>
        <v>-65.326747783753945</v>
      </c>
      <c r="Q123" s="142">
        <f>N123/K123</f>
        <v>0.84924596665287555</v>
      </c>
      <c r="R123" s="277"/>
      <c r="S123" s="143">
        <f>S107</f>
        <v>0.30353009259259262</v>
      </c>
      <c r="T123" s="144">
        <f>INDEX(T107:T122,COUNTA(T107:T122))</f>
        <v>0.43289351851851854</v>
      </c>
      <c r="U123" s="145"/>
      <c r="V123" s="156"/>
      <c r="W123" s="135"/>
      <c r="X123" s="139"/>
      <c r="Y123" s="264"/>
      <c r="Z123" s="265"/>
      <c r="AA123" s="157">
        <f>M123-J123</f>
        <v>-391.96048670252367</v>
      </c>
      <c r="AB123" s="142">
        <f>M123/J123</f>
        <v>0.84924596665287555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224</v>
      </c>
      <c r="D124" s="274"/>
      <c r="E124" s="158">
        <v>56.79</v>
      </c>
      <c r="F124" s="169">
        <v>2019</v>
      </c>
      <c r="G124" s="159">
        <f t="shared" ref="G124:G125" si="57">E124*F124</f>
        <v>114659.01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1718.7041853866192</v>
      </c>
      <c r="N124" s="163">
        <f>M124/L124</f>
        <v>74.726268929853006</v>
      </c>
      <c r="O124" s="165">
        <f>L124-I124</f>
        <v>0</v>
      </c>
      <c r="P124" s="166">
        <f>N124-K124</f>
        <v>-12.230252809277431</v>
      </c>
      <c r="Q124" s="152">
        <f>N124/K124</f>
        <v>0.85935209269330959</v>
      </c>
      <c r="R124" s="275">
        <f>Q140</f>
        <v>0.85751498029798645</v>
      </c>
      <c r="S124" s="167">
        <v>0.70833333333333337</v>
      </c>
      <c r="T124" s="168">
        <v>0.75728009259259255</v>
      </c>
      <c r="U124" s="169"/>
      <c r="V124" s="170">
        <v>70.483333333333206</v>
      </c>
      <c r="W124" s="87"/>
      <c r="X124" s="88"/>
      <c r="Y124" s="278"/>
      <c r="Z124" s="279"/>
      <c r="AA124" s="109">
        <f>M124-J124</f>
        <v>-281.2958146133808</v>
      </c>
      <c r="AB124" s="152">
        <f>M124/J124</f>
        <v>0.85935209269330959</v>
      </c>
      <c r="AC124" s="347">
        <f>AB140</f>
        <v>0.85751498029798656</v>
      </c>
    </row>
    <row r="125" spans="1:29" ht="15.75" customHeight="1">
      <c r="A125" s="281"/>
      <c r="B125" s="153" t="s">
        <v>176</v>
      </c>
      <c r="C125" s="259" t="s">
        <v>220</v>
      </c>
      <c r="D125" s="260"/>
      <c r="E125" s="93">
        <v>56.87</v>
      </c>
      <c r="F125" s="104">
        <v>1641</v>
      </c>
      <c r="G125" s="95">
        <f t="shared" si="57"/>
        <v>93323.67</v>
      </c>
      <c r="H125" s="96"/>
      <c r="I125" s="97">
        <v>23</v>
      </c>
      <c r="J125" s="98">
        <v>2000</v>
      </c>
      <c r="K125" s="99">
        <f t="shared" ref="K125" si="58">J125/I125</f>
        <v>86.956521739130437</v>
      </c>
      <c r="L125" s="100">
        <v>23</v>
      </c>
      <c r="M125" s="98">
        <f>F125/V125*60</f>
        <v>1711.3557358053272</v>
      </c>
      <c r="N125" s="99">
        <f>M125/L125</f>
        <v>74.406771121970749</v>
      </c>
      <c r="O125" s="101">
        <f>L125-I125</f>
        <v>0</v>
      </c>
      <c r="P125" s="102">
        <f>N125-K125</f>
        <v>-12.549750617159688</v>
      </c>
      <c r="Q125" s="103">
        <f>N125/K125</f>
        <v>0.85567786790266354</v>
      </c>
      <c r="R125" s="276"/>
      <c r="S125" s="1">
        <v>0.7621296296296296</v>
      </c>
      <c r="T125" s="2">
        <v>0.80208333333333337</v>
      </c>
      <c r="U125" s="104">
        <v>6.9833333333333591</v>
      </c>
      <c r="V125" s="105">
        <v>57.533333333333431</v>
      </c>
      <c r="W125" s="106"/>
      <c r="X125" s="107"/>
      <c r="Y125" s="261"/>
      <c r="Z125" s="262"/>
      <c r="AA125" s="111">
        <f>M125-J125</f>
        <v>-288.64426419467281</v>
      </c>
      <c r="AB125" s="103">
        <f>M125/J125</f>
        <v>0.85567786790266365</v>
      </c>
      <c r="AC125" s="293"/>
    </row>
    <row r="126" spans="1:29" ht="15.75" customHeight="1">
      <c r="A126" s="281"/>
      <c r="B126" s="153"/>
      <c r="C126" s="259"/>
      <c r="D126" s="260"/>
      <c r="E126" s="93"/>
      <c r="F126" s="10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6"/>
      <c r="S126" s="1"/>
      <c r="T126" s="2"/>
      <c r="U126" s="104"/>
      <c r="V126" s="105"/>
      <c r="W126" s="106"/>
      <c r="X126" s="107"/>
      <c r="Y126" s="261"/>
      <c r="Z126" s="262"/>
      <c r="AA126" s="111"/>
      <c r="AB126" s="103"/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23</v>
      </c>
      <c r="J140" s="138">
        <f t="shared" si="59"/>
        <v>2000</v>
      </c>
      <c r="K140" s="139">
        <f t="shared" ref="K140" si="60">J140/I140</f>
        <v>86.956521739130437</v>
      </c>
      <c r="L140" s="137">
        <f t="shared" ref="L140:M140" si="61">AVERAGE(L124:L139)</f>
        <v>23</v>
      </c>
      <c r="M140" s="138">
        <f t="shared" si="61"/>
        <v>1715.0299605959731</v>
      </c>
      <c r="N140" s="139">
        <f>M140/L140</f>
        <v>74.566520025911871</v>
      </c>
      <c r="O140" s="140">
        <f>L140-I140</f>
        <v>0</v>
      </c>
      <c r="P140" s="141">
        <f>N140-K140</f>
        <v>-12.390001713218567</v>
      </c>
      <c r="Q140" s="142">
        <f>N140/K140</f>
        <v>0.85751498029798645</v>
      </c>
      <c r="R140" s="277"/>
      <c r="S140" s="143">
        <f>S124</f>
        <v>0.70833333333333337</v>
      </c>
      <c r="T140" s="144">
        <f>INDEX(T124:T139,COUNTA(T124:T139))</f>
        <v>0.80208333333333337</v>
      </c>
      <c r="U140" s="145"/>
      <c r="V140" s="156"/>
      <c r="W140" s="188"/>
      <c r="X140" s="189"/>
      <c r="Y140" s="264"/>
      <c r="Z140" s="265"/>
      <c r="AA140" s="157">
        <f>M140-J140</f>
        <v>-284.97003940402692</v>
      </c>
      <c r="AB140" s="142">
        <f>M140/J140</f>
        <v>0.85751498029798656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1683</v>
      </c>
      <c r="G141" s="159">
        <f t="shared" ref="G141:G143" si="62">E141*F141</f>
        <v>74556.899999999994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1711.0420785088986</v>
      </c>
      <c r="N141" s="163">
        <f>M141/L141</f>
        <v>100.64953402993521</v>
      </c>
      <c r="O141" s="165">
        <f>L141-I141</f>
        <v>0</v>
      </c>
      <c r="P141" s="166">
        <f>N141-K141</f>
        <v>-16.997524793594195</v>
      </c>
      <c r="Q141" s="152">
        <f>N141/K141</f>
        <v>0.85552103925444933</v>
      </c>
      <c r="R141" s="275">
        <f>Q157</f>
        <v>0.8548985779196695</v>
      </c>
      <c r="S141" s="167">
        <v>0.70833333333333337</v>
      </c>
      <c r="T141" s="168">
        <v>0.7493171296296296</v>
      </c>
      <c r="U141" s="169"/>
      <c r="V141" s="170">
        <v>59.016666666666566</v>
      </c>
      <c r="W141" s="168"/>
      <c r="X141" s="171"/>
      <c r="Y141" s="278"/>
      <c r="Z141" s="279"/>
      <c r="AA141" s="109">
        <f>M141-J141</f>
        <v>-288.95792149110139</v>
      </c>
      <c r="AB141" s="152">
        <f>M141/J141</f>
        <v>0.85552103925444933</v>
      </c>
      <c r="AC141" s="266">
        <f>AB157</f>
        <v>0.8548985779196695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729</v>
      </c>
      <c r="G142" s="95">
        <f t="shared" si="62"/>
        <v>36938.43</v>
      </c>
      <c r="H142" s="96"/>
      <c r="I142" s="97">
        <v>22</v>
      </c>
      <c r="J142" s="98">
        <v>2000</v>
      </c>
      <c r="K142" s="99">
        <f t="shared" ref="K142:K143" si="63">J142/I142</f>
        <v>90.909090909090907</v>
      </c>
      <c r="L142" s="100">
        <v>22</v>
      </c>
      <c r="M142" s="98">
        <f>F142/V142*60</f>
        <v>1700.8425145819851</v>
      </c>
      <c r="N142" s="99">
        <f>M142/L142</f>
        <v>77.311023390090227</v>
      </c>
      <c r="O142" s="101">
        <f>L142-I142</f>
        <v>0</v>
      </c>
      <c r="P142" s="102">
        <f>N142-K142</f>
        <v>-13.598067519000679</v>
      </c>
      <c r="Q142" s="103">
        <f>N142/K142</f>
        <v>0.85042125729099249</v>
      </c>
      <c r="R142" s="276"/>
      <c r="S142" s="1">
        <v>0.75505787037037042</v>
      </c>
      <c r="T142" s="2">
        <v>0.7729166666666667</v>
      </c>
      <c r="U142" s="104">
        <v>8.2666666666667865</v>
      </c>
      <c r="V142" s="105">
        <v>25.716666666666637</v>
      </c>
      <c r="W142" s="106"/>
      <c r="X142" s="107"/>
      <c r="Y142" s="261"/>
      <c r="Z142" s="262"/>
      <c r="AA142" s="111">
        <f>M142-J142</f>
        <v>-299.15748541801486</v>
      </c>
      <c r="AB142" s="103">
        <f>M142/J142</f>
        <v>0.8504212572909926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2082</v>
      </c>
      <c r="G143" s="95">
        <f t="shared" si="62"/>
        <v>99103.2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1717.5068744271332</v>
      </c>
      <c r="N143" s="99">
        <f>M143/L143</f>
        <v>74.674211931614494</v>
      </c>
      <c r="O143" s="101">
        <f>L143-I143</f>
        <v>0</v>
      </c>
      <c r="P143" s="102">
        <f>N143-K143</f>
        <v>-12.282309807515944</v>
      </c>
      <c r="Q143" s="103">
        <f>N143/K143</f>
        <v>0.85875343721356667</v>
      </c>
      <c r="R143" s="276"/>
      <c r="S143" s="1">
        <v>0.77726851851851853</v>
      </c>
      <c r="T143" s="2">
        <v>0.82777777777777772</v>
      </c>
      <c r="U143" s="104">
        <v>6.2666666666666337</v>
      </c>
      <c r="V143" s="105">
        <v>72.733333333333249</v>
      </c>
      <c r="W143" s="106"/>
      <c r="X143" s="107"/>
      <c r="Y143" s="261"/>
      <c r="Z143" s="262"/>
      <c r="AA143" s="111">
        <f>M143-J143</f>
        <v>-282.4931255728668</v>
      </c>
      <c r="AB143" s="103">
        <f>M143/J143</f>
        <v>0.85875343721356656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20.666666666666668</v>
      </c>
      <c r="J157" s="138">
        <f t="shared" si="64"/>
        <v>2000</v>
      </c>
      <c r="K157" s="139">
        <f t="shared" ref="K157" si="65">J157/I157</f>
        <v>96.774193548387089</v>
      </c>
      <c r="L157" s="137">
        <f t="shared" ref="L157:M157" si="66">AVERAGE(L141:L156)</f>
        <v>20.666666666666668</v>
      </c>
      <c r="M157" s="138">
        <f t="shared" si="66"/>
        <v>1709.797155839339</v>
      </c>
      <c r="N157" s="139">
        <f>M157/L157</f>
        <v>82.73212044383898</v>
      </c>
      <c r="O157" s="140">
        <f>L157-I157</f>
        <v>0</v>
      </c>
      <c r="P157" s="141">
        <f>N157-K157</f>
        <v>-14.042073104548109</v>
      </c>
      <c r="Q157" s="142">
        <f>N157/K157</f>
        <v>0.8548985779196695</v>
      </c>
      <c r="R157" s="277"/>
      <c r="S157" s="143">
        <f>S141</f>
        <v>0.70833333333333337</v>
      </c>
      <c r="T157" s="144">
        <f>INDEX(T141:T156,COUNTA(T141:T156))</f>
        <v>0.82777777777777772</v>
      </c>
      <c r="U157" s="145"/>
      <c r="V157" s="156"/>
      <c r="W157" s="135"/>
      <c r="X157" s="139"/>
      <c r="Y157" s="264"/>
      <c r="Z157" s="265"/>
      <c r="AA157" s="157">
        <f>M157-J157</f>
        <v>-290.20284416066102</v>
      </c>
      <c r="AB157" s="142">
        <f>M157/J157</f>
        <v>0.8548985779196695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824" priority="3" operator="greaterThan">
      <formula>0</formula>
    </cfRule>
  </conditionalFormatting>
  <conditionalFormatting sqref="P5:P157 AA5:AA157">
    <cfRule type="cellIs" dxfId="823" priority="6" operator="lessThan">
      <formula>0</formula>
    </cfRule>
  </conditionalFormatting>
  <conditionalFormatting sqref="Q5:Q157 AB5:AB157">
    <cfRule type="cellIs" dxfId="822" priority="4" operator="greaterThan">
      <formula>1</formula>
    </cfRule>
    <cfRule type="cellIs" dxfId="821" priority="5" operator="lessThan">
      <formula>0.8</formula>
    </cfRule>
  </conditionalFormatting>
  <conditionalFormatting sqref="R5:R157 AC124">
    <cfRule type="cellIs" dxfId="820" priority="7" operator="lessThan">
      <formula>0.8</formula>
    </cfRule>
  </conditionalFormatting>
  <conditionalFormatting sqref="AC5:AC22 AC56:AC91">
    <cfRule type="cellIs" dxfId="819" priority="9" operator="lessThan">
      <formula>0.8</formula>
    </cfRule>
  </conditionalFormatting>
  <conditionalFormatting sqref="AC39">
    <cfRule type="cellIs" dxfId="818" priority="12" operator="lessThan">
      <formula>0.8</formula>
    </cfRule>
  </conditionalFormatting>
  <conditionalFormatting sqref="AC54">
    <cfRule type="cellIs" dxfId="817" priority="11" operator="lessThan">
      <formula>0.8</formula>
    </cfRule>
  </conditionalFormatting>
  <conditionalFormatting sqref="AC97:AC105">
    <cfRule type="cellIs" dxfId="816" priority="10" operator="lessThan">
      <formula>0.8</formula>
    </cfRule>
  </conditionalFormatting>
  <conditionalFormatting sqref="AC107:AC112">
    <cfRule type="cellIs" dxfId="815" priority="8" operator="lessThan">
      <formula>0.8</formula>
    </cfRule>
  </conditionalFormatting>
  <conditionalFormatting sqref="AC139">
    <cfRule type="cellIs" dxfId="814" priority="2" operator="lessThan">
      <formula>0.8</formula>
    </cfRule>
  </conditionalFormatting>
  <conditionalFormatting sqref="AC141:AC157">
    <cfRule type="cellIs" dxfId="813" priority="1" operator="lessThan">
      <formula>0.8</formula>
    </cfRule>
  </conditionalFormatting>
  <dataValidations count="1">
    <dataValidation type="list" allowBlank="1" showInputMessage="1" showErrorMessage="1" sqref="Y5:Z157" xr:uid="{F44ADA39-B183-4BBD-8DDA-E334ABBE847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1B41-644A-4B22-B7DD-2444226497F3}">
  <sheetPr>
    <tabColor theme="8" tint="0.59999389629810485"/>
  </sheetPr>
  <dimension ref="B1:AR36"/>
  <sheetViews>
    <sheetView zoomScale="70" zoomScaleNormal="70" workbookViewId="0">
      <selection activeCell="U13" sqref="U1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278</v>
      </c>
      <c r="D3" s="248"/>
      <c r="E3" s="7" t="s">
        <v>2</v>
      </c>
      <c r="F3" s="249">
        <f>'0828(18度C)'!D1+'0828(4度C)'!D1</f>
        <v>223084</v>
      </c>
      <c r="G3" s="250"/>
      <c r="H3" s="7" t="s">
        <v>3</v>
      </c>
      <c r="I3" s="251">
        <f>'0828(18度C)'!F1+'0828(4度C)'!F1</f>
        <v>6765305.7300000004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475.62772068558843</v>
      </c>
      <c r="F6" s="226" t="e">
        <f>AVERAGE(#REF!,D13:K13)</f>
        <v>#REF!</v>
      </c>
      <c r="G6" s="227">
        <f>AVERAGE(D13:K13)</f>
        <v>175.65459184230909</v>
      </c>
      <c r="H6" s="228"/>
      <c r="I6" s="227">
        <f>AVERAGE(L13:O13)</f>
        <v>91.865357643758756</v>
      </c>
      <c r="J6" s="228"/>
      <c r="K6" s="227">
        <f>AVERAGE(D27:O27)</f>
        <v>643.39627874032908</v>
      </c>
      <c r="L6" s="228"/>
      <c r="M6" s="227">
        <f>AVERAGE(P27:X27)</f>
        <v>757.78717428616017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405.53459916348964</v>
      </c>
      <c r="F7" s="230" t="e">
        <f>AVERAGE(#REF!,D14:K14)</f>
        <v>#REF!</v>
      </c>
      <c r="G7" s="217">
        <f>AVERAGE(D14:K14)</f>
        <v>150.10645141171699</v>
      </c>
      <c r="H7" s="218"/>
      <c r="I7" s="217">
        <f>AVERAGE(L14:O14)</f>
        <v>78.599813220117056</v>
      </c>
      <c r="J7" s="218"/>
      <c r="K7" s="217">
        <f>AVERAGE(D28:O28)</f>
        <v>547.39037228467794</v>
      </c>
      <c r="L7" s="218"/>
      <c r="M7" s="217">
        <f>AVERAGE(P28:X28)</f>
        <v>647.01396488029525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0.85499711307998194</v>
      </c>
      <c r="F8" s="222" t="e">
        <f>AVERAGE(D15:K15,#REF!)</f>
        <v>#REF!</v>
      </c>
      <c r="G8" s="223">
        <f>AVERAGE(D15:K15)</f>
        <v>0.85770481164052637</v>
      </c>
      <c r="H8" s="224"/>
      <c r="I8" s="223">
        <f>AVERAGE(L15:O15)</f>
        <v>0.85565995301619102</v>
      </c>
      <c r="J8" s="224"/>
      <c r="K8" s="223">
        <f>AVERAGE(D29:O29)</f>
        <v>0.85140539100348234</v>
      </c>
      <c r="L8" s="224"/>
      <c r="M8" s="223">
        <f>AVERAGE(P29:X29)</f>
        <v>0.85580752720319309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80.924855491329481</v>
      </c>
      <c r="F13" s="24">
        <v>82.10526315789474</v>
      </c>
      <c r="G13" s="24">
        <v>83.333333333333329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86.956521739130437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100.67018447146879</v>
      </c>
      <c r="E14" s="28">
        <v>69.176147743378337</v>
      </c>
      <c r="F14" s="28">
        <v>70.497687188182823</v>
      </c>
      <c r="G14" s="28">
        <v>71.426254491504451</v>
      </c>
      <c r="H14" s="28">
        <v>152.32997937056808</v>
      </c>
      <c r="I14" s="28">
        <v>220.22422678362864</v>
      </c>
      <c r="J14" s="28" t="s">
        <v>37</v>
      </c>
      <c r="K14" s="55">
        <v>366.42067983328769</v>
      </c>
      <c r="L14" s="27" t="s">
        <v>37</v>
      </c>
      <c r="M14" s="67" t="s">
        <v>37</v>
      </c>
      <c r="N14" s="28">
        <v>74.506085271396685</v>
      </c>
      <c r="O14" s="29">
        <v>82.693541168837442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0.87424107567328158</v>
      </c>
      <c r="E15" s="32">
        <f t="shared" si="0"/>
        <v>0.85481953997174653</v>
      </c>
      <c r="F15" s="32">
        <f t="shared" si="0"/>
        <v>0.85862567729197026</v>
      </c>
      <c r="G15" s="32">
        <f t="shared" si="0"/>
        <v>0.85711505389805343</v>
      </c>
      <c r="H15" s="32">
        <f t="shared" si="0"/>
        <v>0.85568074831615404</v>
      </c>
      <c r="I15" s="32">
        <f t="shared" si="0"/>
        <v>0.85786540210181506</v>
      </c>
      <c r="J15" s="32" t="s">
        <v>37</v>
      </c>
      <c r="K15" s="56">
        <f t="shared" ref="K15" si="1">K14/K13</f>
        <v>0.8455861842306639</v>
      </c>
      <c r="L15" s="31" t="s">
        <v>37</v>
      </c>
      <c r="M15" s="68" t="s">
        <v>37</v>
      </c>
      <c r="N15" s="32">
        <f t="shared" ref="N15:O15" si="2">N14/N13</f>
        <v>0.85681998062106191</v>
      </c>
      <c r="O15" s="33">
        <f t="shared" si="2"/>
        <v>0.85449992541132025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0.2502199074074074</v>
      </c>
      <c r="E16" s="2">
        <v>0.25032407407407409</v>
      </c>
      <c r="F16" s="2">
        <v>0.33333333333333331</v>
      </c>
      <c r="G16" s="2">
        <v>0.33333333333333331</v>
      </c>
      <c r="H16" s="2">
        <v>0.16700231481481481</v>
      </c>
      <c r="I16" s="2">
        <v>0.25</v>
      </c>
      <c r="J16" s="2" t="s">
        <v>37</v>
      </c>
      <c r="K16" s="3">
        <v>0.31550925925925927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0.55833333333333335</v>
      </c>
      <c r="E17" s="2">
        <v>0.62708333333333333</v>
      </c>
      <c r="F17" s="2">
        <v>0.64031249999999995</v>
      </c>
      <c r="G17" s="2">
        <v>0.64930555555555558</v>
      </c>
      <c r="H17" s="2">
        <v>0.70075231481481481</v>
      </c>
      <c r="I17" s="2">
        <v>0.58611111111111114</v>
      </c>
      <c r="J17" s="2" t="s">
        <v>37</v>
      </c>
      <c r="K17" s="3">
        <v>0.46180555555555558</v>
      </c>
      <c r="L17" s="1" t="s">
        <v>37</v>
      </c>
      <c r="M17" s="69" t="s">
        <v>37</v>
      </c>
      <c r="N17" s="2">
        <v>0.80304398148148148</v>
      </c>
      <c r="O17" s="4">
        <v>0.8208333333333333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24.714285714285715</v>
      </c>
      <c r="F18" s="35">
        <v>23.75</v>
      </c>
      <c r="G18" s="35">
        <v>24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23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761.53846153846155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192.97919548181946</v>
      </c>
      <c r="E28" s="28" t="s">
        <v>37</v>
      </c>
      <c r="F28" s="28" t="s">
        <v>37</v>
      </c>
      <c r="G28" s="28">
        <v>223.34376438919904</v>
      </c>
      <c r="H28" s="28">
        <v>356.69029994866423</v>
      </c>
      <c r="I28" s="28" t="s">
        <v>37</v>
      </c>
      <c r="J28" s="28">
        <v>594.23769507803115</v>
      </c>
      <c r="K28" s="28" t="s">
        <v>37</v>
      </c>
      <c r="L28" s="28" t="s">
        <v>37</v>
      </c>
      <c r="M28" s="28">
        <v>744.58015786524936</v>
      </c>
      <c r="N28" s="28">
        <v>1002.4502687324798</v>
      </c>
      <c r="O28" s="28">
        <v>717.45122449730286</v>
      </c>
      <c r="P28" s="27">
        <v>193.26926358501998</v>
      </c>
      <c r="Q28" s="28" t="s">
        <v>37</v>
      </c>
      <c r="R28" s="28" t="s">
        <v>37</v>
      </c>
      <c r="S28" s="28">
        <v>600.73057338941783</v>
      </c>
      <c r="T28" s="28">
        <v>713.42825402389303</v>
      </c>
      <c r="U28" s="28" t="s">
        <v>37</v>
      </c>
      <c r="V28" s="28">
        <v>654.15600208771343</v>
      </c>
      <c r="W28" s="28">
        <v>861.40747072104216</v>
      </c>
      <c r="X28" s="29">
        <v>859.09222547468585</v>
      </c>
    </row>
    <row r="29" spans="2:44" ht="40.15" customHeight="1">
      <c r="B29" s="205"/>
      <c r="C29" s="30" t="s">
        <v>39</v>
      </c>
      <c r="D29" s="32">
        <f>D28/D27</f>
        <v>0.85332388008763849</v>
      </c>
      <c r="E29" s="32" t="s">
        <v>37</v>
      </c>
      <c r="F29" s="32" t="s">
        <v>37</v>
      </c>
      <c r="G29" s="32">
        <f>G28/G27</f>
        <v>0.85615109682526291</v>
      </c>
      <c r="H29" s="32">
        <f>H28/H27</f>
        <v>0.82313146141999438</v>
      </c>
      <c r="I29" s="32" t="s">
        <v>37</v>
      </c>
      <c r="J29" s="32">
        <f>J28/J27</f>
        <v>0.8803521408563425</v>
      </c>
      <c r="K29" s="32" t="s">
        <v>37</v>
      </c>
      <c r="L29" s="32" t="s">
        <v>37</v>
      </c>
      <c r="M29" s="32">
        <f>M28/M27</f>
        <v>0.857395333299378</v>
      </c>
      <c r="N29" s="32">
        <f>N28/N27</f>
        <v>0.8353752239437332</v>
      </c>
      <c r="O29" s="32">
        <f>O28/O27</f>
        <v>0.8541086005920272</v>
      </c>
      <c r="P29" s="31">
        <f>P28/P27</f>
        <v>0.85270175627043654</v>
      </c>
      <c r="Q29" s="32" t="s">
        <v>37</v>
      </c>
      <c r="R29" s="32" t="s">
        <v>37</v>
      </c>
      <c r="S29" s="32">
        <f>S28/S27</f>
        <v>0.88997121983617455</v>
      </c>
      <c r="T29" s="32">
        <f>T28/T27</f>
        <v>0.84931935002844405</v>
      </c>
      <c r="U29" s="32" t="s">
        <v>37</v>
      </c>
      <c r="V29" s="32">
        <f>V28/V27</f>
        <v>0.85899273001416909</v>
      </c>
      <c r="W29" s="32">
        <f>W28/W27</f>
        <v>0.84451712815788449</v>
      </c>
      <c r="X29" s="33">
        <f>X28/X27</f>
        <v>0.83934297891204945</v>
      </c>
    </row>
    <row r="30" spans="2:44" ht="17.25" customHeight="1">
      <c r="B30" s="206" t="s">
        <v>40</v>
      </c>
      <c r="C30" s="15" t="s">
        <v>41</v>
      </c>
      <c r="D30" s="2">
        <v>0.39057870370370368</v>
      </c>
      <c r="E30" s="2" t="s">
        <v>37</v>
      </c>
      <c r="F30" s="2" t="s">
        <v>37</v>
      </c>
      <c r="G30" s="2">
        <v>0.30763888888888885</v>
      </c>
      <c r="H30" s="2">
        <v>0.25033564814814813</v>
      </c>
      <c r="I30" s="2" t="s">
        <v>37</v>
      </c>
      <c r="J30" s="2">
        <v>0.25011574074074072</v>
      </c>
      <c r="K30" s="2" t="s">
        <v>37</v>
      </c>
      <c r="L30" s="2" t="s">
        <v>37</v>
      </c>
      <c r="M30" s="2">
        <v>0.16666666666666666</v>
      </c>
      <c r="N30" s="2">
        <v>0.25005787037037036</v>
      </c>
      <c r="O30" s="2">
        <v>0.25033564814814813</v>
      </c>
      <c r="P30" s="1">
        <v>0.70833333333333337</v>
      </c>
      <c r="Q30" s="2" t="s">
        <v>37</v>
      </c>
      <c r="R30" s="2" t="s">
        <v>37</v>
      </c>
      <c r="S30" s="2">
        <v>0.70843750000000005</v>
      </c>
      <c r="T30" s="2">
        <v>0.70833333333333337</v>
      </c>
      <c r="U30" s="2" t="s">
        <v>37</v>
      </c>
      <c r="V30" s="2">
        <v>0.70863425925925927</v>
      </c>
      <c r="W30" s="2">
        <v>0.70846064814814813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0.48082175925925924</v>
      </c>
      <c r="E31" s="2" t="s">
        <v>37</v>
      </c>
      <c r="F31" s="2" t="s">
        <v>37</v>
      </c>
      <c r="G31" s="2">
        <v>0.38483796296296297</v>
      </c>
      <c r="H31" s="2">
        <v>0.31111111111111112</v>
      </c>
      <c r="I31" s="2" t="s">
        <v>37</v>
      </c>
      <c r="J31" s="2">
        <v>0.34652777777777777</v>
      </c>
      <c r="K31" s="2" t="s">
        <v>37</v>
      </c>
      <c r="L31" s="2" t="s">
        <v>37</v>
      </c>
      <c r="M31" s="2">
        <v>0.42430555555555555</v>
      </c>
      <c r="N31" s="2">
        <v>0.44450231481481484</v>
      </c>
      <c r="O31" s="2">
        <v>0.43567129629629631</v>
      </c>
      <c r="P31" s="1">
        <v>0.84652777777777777</v>
      </c>
      <c r="Q31" s="2" t="s">
        <v>37</v>
      </c>
      <c r="R31" s="2" t="s">
        <v>37</v>
      </c>
      <c r="S31" s="2">
        <v>0.86527777777777781</v>
      </c>
      <c r="T31" s="2">
        <v>0.88402777777777775</v>
      </c>
      <c r="U31" s="2" t="s">
        <v>37</v>
      </c>
      <c r="V31" s="2">
        <v>0.89166666666666672</v>
      </c>
      <c r="W31" s="2">
        <v>0.95856481481481481</v>
      </c>
      <c r="X31" s="4">
        <v>0.96603009259259254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4.333333333333333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D988-9E51-4DEE-9312-7F108E05E016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U13" sqref="U13"/>
      <selection pane="bottomLeft" activeCell="U13" sqref="U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120932</v>
      </c>
      <c r="E1" s="77" t="s">
        <v>3</v>
      </c>
      <c r="F1" s="78">
        <f>SUM(G5:G225)</f>
        <v>2355337.41</v>
      </c>
      <c r="G1" s="79" t="s">
        <v>74</v>
      </c>
      <c r="H1" s="80">
        <f>L21+L38+L55+L72+L89+L106+L123+L140+L157+L174+L191+L208+L225</f>
        <v>78.699999999999989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45897</v>
      </c>
      <c r="B2" s="325"/>
      <c r="C2" s="82" t="s">
        <v>35</v>
      </c>
      <c r="D2" s="83">
        <f>AVERAGE(N21,N38,N55,N72,N89,N106,N123,N140,N157,N174,N191,N208,N225)</f>
        <v>593.37049194419365</v>
      </c>
      <c r="E2" s="83" t="s">
        <v>81</v>
      </c>
      <c r="F2" s="84">
        <f>F1/D1</f>
        <v>19.476543925511859</v>
      </c>
      <c r="G2" s="85" t="s">
        <v>82</v>
      </c>
      <c r="H2" s="86">
        <f>COUNT(H5:H225)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2221</v>
      </c>
      <c r="G5" s="95">
        <f t="shared" ref="G5:G7" si="0">E5*F5</f>
        <v>66296.850000000006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2801.5416958654505</v>
      </c>
      <c r="N5" s="99">
        <f>M5/L5</f>
        <v>164.79657034502651</v>
      </c>
      <c r="O5" s="101">
        <f>L5-I5</f>
        <v>0</v>
      </c>
      <c r="P5" s="102">
        <f>N5-K5</f>
        <v>-27.732841419679374</v>
      </c>
      <c r="Q5" s="103">
        <f>N5/K5</f>
        <v>0.85595529968391404</v>
      </c>
      <c r="R5" s="276">
        <f>Q21</f>
        <v>0.85332388008763849</v>
      </c>
      <c r="S5" s="1">
        <v>0.39057870370370368</v>
      </c>
      <c r="T5" s="2">
        <v>0.4236111111111111</v>
      </c>
      <c r="U5" s="104">
        <v>5.4333333333332767</v>
      </c>
      <c r="V5" s="105">
        <v>47.566666666666691</v>
      </c>
      <c r="W5" s="106"/>
      <c r="X5" s="107"/>
      <c r="Y5" s="278"/>
      <c r="Z5" s="279"/>
      <c r="AA5" s="109">
        <f>M5-J5</f>
        <v>-471.45830413454951</v>
      </c>
      <c r="AB5" s="110">
        <f>M5/J5</f>
        <v>0.85595529968391404</v>
      </c>
      <c r="AC5" s="291">
        <f>AB21</f>
        <v>0.8533238800876386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2182</v>
      </c>
      <c r="G6" s="95">
        <f t="shared" si="0"/>
        <v>64412.639999999999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2801.4265335235377</v>
      </c>
      <c r="N6" s="99">
        <f>M6/L6</f>
        <v>164.78979608961987</v>
      </c>
      <c r="O6" s="101">
        <f>L6-I6</f>
        <v>0</v>
      </c>
      <c r="P6" s="102">
        <f>N6-K6</f>
        <v>-27.739615675086014</v>
      </c>
      <c r="Q6" s="103">
        <f>N6/K6</f>
        <v>0.85592011412268187</v>
      </c>
      <c r="R6" s="276"/>
      <c r="S6" s="1">
        <v>0.42865740740740743</v>
      </c>
      <c r="T6" s="2">
        <v>0.46111111111111114</v>
      </c>
      <c r="U6" s="104">
        <v>7.2666666666667101</v>
      </c>
      <c r="V6" s="105">
        <v>46.733333333333334</v>
      </c>
      <c r="W6" s="106"/>
      <c r="X6" s="107"/>
      <c r="Y6" s="261"/>
      <c r="Z6" s="262"/>
      <c r="AA6" s="111">
        <f>M6-J6</f>
        <v>-471.57346647646227</v>
      </c>
      <c r="AB6" s="112">
        <f>M6/J6</f>
        <v>0.85592011412268187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860</v>
      </c>
      <c r="G7" s="95">
        <f t="shared" si="0"/>
        <v>18584.599999999999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2116.1995898837913</v>
      </c>
      <c r="N7" s="99">
        <f>M7/L7</f>
        <v>352.69993164729857</v>
      </c>
      <c r="O7" s="101">
        <f>L7-I7</f>
        <v>0</v>
      </c>
      <c r="P7" s="102">
        <f>N7-K7</f>
        <v>-63.966735019368116</v>
      </c>
      <c r="Q7" s="103">
        <f>N7/K7</f>
        <v>0.8464798359535165</v>
      </c>
      <c r="R7" s="276"/>
      <c r="S7" s="1">
        <v>0.4638888888888888</v>
      </c>
      <c r="T7" s="2">
        <v>0.48082175925925924</v>
      </c>
      <c r="U7" s="104">
        <v>3.9999999999998259</v>
      </c>
      <c r="V7" s="105">
        <v>24.383333333333439</v>
      </c>
      <c r="W7" s="106">
        <v>0.48082175925925924</v>
      </c>
      <c r="X7" s="107">
        <v>0.51908564814814817</v>
      </c>
      <c r="Y7" s="261"/>
      <c r="Z7" s="262"/>
      <c r="AA7" s="111">
        <f>M7-J7</f>
        <v>-383.8004101162087</v>
      </c>
      <c r="AB7" s="112">
        <f>M7/J7</f>
        <v>0.8464798359535165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2573.055939757593</v>
      </c>
      <c r="N21" s="139">
        <f>M21/L21</f>
        <v>192.97919548181946</v>
      </c>
      <c r="O21" s="140">
        <f>L21-I21</f>
        <v>0</v>
      </c>
      <c r="P21" s="141">
        <f>N21-K21</f>
        <v>-33.170804518180546</v>
      </c>
      <c r="Q21" s="142">
        <f>N21/K21</f>
        <v>0.85332388008763849</v>
      </c>
      <c r="R21" s="277"/>
      <c r="S21" s="143">
        <f>S5</f>
        <v>0.39057870370370368</v>
      </c>
      <c r="T21" s="144">
        <f>INDEX(T5:T20,COUNTA(T5:T20))</f>
        <v>0.48082175925925924</v>
      </c>
      <c r="U21" s="145"/>
      <c r="V21" s="145"/>
      <c r="W21" s="146"/>
      <c r="X21" s="147"/>
      <c r="Y21" s="264"/>
      <c r="Z21" s="265"/>
      <c r="AA21" s="148">
        <f>M21-J21</f>
        <v>-442.27739357574046</v>
      </c>
      <c r="AB21" s="149">
        <f>M21/J21</f>
        <v>0.8533238800876386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2371</v>
      </c>
      <c r="G22" s="95">
        <f t="shared" ref="G22:G23" si="5">E22*F22</f>
        <v>60507.92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2567.8700361010815</v>
      </c>
      <c r="N22" s="99">
        <f>M22/L22</f>
        <v>213.98916967509012</v>
      </c>
      <c r="O22" s="101">
        <f>L22-I22</f>
        <v>0</v>
      </c>
      <c r="P22" s="102">
        <f>N22-K22</f>
        <v>-36.010830324909875</v>
      </c>
      <c r="Q22" s="103">
        <f>N22/K22</f>
        <v>0.85595667870036052</v>
      </c>
      <c r="R22" s="275">
        <f>Q38</f>
        <v>0.85615109682526291</v>
      </c>
      <c r="S22" s="1">
        <v>0.30763888888888885</v>
      </c>
      <c r="T22" s="2">
        <v>0.34611111111111109</v>
      </c>
      <c r="U22" s="104">
        <v>3.9999999999999059</v>
      </c>
      <c r="V22" s="105">
        <v>55.400000000000027</v>
      </c>
      <c r="W22" s="173"/>
      <c r="X22" s="151"/>
      <c r="Y22" s="278"/>
      <c r="Z22" s="279"/>
      <c r="AA22" s="109">
        <f>M22-J22</f>
        <v>-432.1299638989185</v>
      </c>
      <c r="AB22" s="152">
        <f>M22/J22</f>
        <v>0.85595667870036052</v>
      </c>
      <c r="AC22" s="266">
        <f>AB38</f>
        <v>0.85615109682526291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2148</v>
      </c>
      <c r="G23" s="95">
        <f t="shared" si="5"/>
        <v>55074.720000000001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2569.0365448504967</v>
      </c>
      <c r="N23" s="99">
        <f>M23/L23</f>
        <v>233.5487768045906</v>
      </c>
      <c r="O23" s="101">
        <f>L23-I23</f>
        <v>0</v>
      </c>
      <c r="P23" s="102">
        <f>N23-K23</f>
        <v>-39.178495922682146</v>
      </c>
      <c r="Q23" s="103">
        <f>N23/K23</f>
        <v>0.85634551495016553</v>
      </c>
      <c r="R23" s="276"/>
      <c r="S23" s="1">
        <v>0.35</v>
      </c>
      <c r="T23" s="2">
        <v>0.38483796296296297</v>
      </c>
      <c r="U23" s="104">
        <v>5.5999999999999961</v>
      </c>
      <c r="V23" s="105">
        <v>50.1666666666667</v>
      </c>
      <c r="W23" s="106"/>
      <c r="X23" s="107"/>
      <c r="Y23" s="261"/>
      <c r="Z23" s="262"/>
      <c r="AA23" s="111">
        <f>M23-J23</f>
        <v>-430.96345514950326</v>
      </c>
      <c r="AB23" s="103">
        <f>M23/J23</f>
        <v>0.85634551495016553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2568.4532904757889</v>
      </c>
      <c r="N38" s="139">
        <f>M38/L38</f>
        <v>223.34376438919904</v>
      </c>
      <c r="O38" s="140">
        <f>L38-I38</f>
        <v>0</v>
      </c>
      <c r="P38" s="141">
        <f>N38-K38</f>
        <v>-37.525800828192274</v>
      </c>
      <c r="Q38" s="142">
        <f>N38/K38</f>
        <v>0.85615109682526291</v>
      </c>
      <c r="R38" s="277"/>
      <c r="S38" s="143">
        <f>S22</f>
        <v>0.30763888888888885</v>
      </c>
      <c r="T38" s="144">
        <f>INDEX(T22:T37,COUNTA(T22:T37))</f>
        <v>0.38483796296296297</v>
      </c>
      <c r="U38" s="145"/>
      <c r="V38" s="156"/>
      <c r="W38" s="135"/>
      <c r="X38" s="139"/>
      <c r="Y38" s="264"/>
      <c r="Z38" s="265"/>
      <c r="AA38" s="157">
        <f>M38-J38</f>
        <v>-431.54670952421111</v>
      </c>
      <c r="AB38" s="142">
        <f>M38/J38</f>
        <v>0.85615109682526291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953</v>
      </c>
      <c r="G39" s="159">
        <f t="shared" ref="G39:G41" si="9">E39*F39</f>
        <v>13399.18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2156.379635449402</v>
      </c>
      <c r="N39" s="163">
        <f>M39/L39</f>
        <v>359.39660590823365</v>
      </c>
      <c r="O39" s="165">
        <f>L39-I39</f>
        <v>0</v>
      </c>
      <c r="P39" s="166">
        <f>N39-K39</f>
        <v>-73.936727425099662</v>
      </c>
      <c r="Q39" s="152">
        <f>N39/K39</f>
        <v>0.82937678286515459</v>
      </c>
      <c r="R39" s="275">
        <f>Q55</f>
        <v>0.82313146141999438</v>
      </c>
      <c r="S39" s="167">
        <v>0.25033564814814813</v>
      </c>
      <c r="T39" s="168">
        <v>0.26874999999999999</v>
      </c>
      <c r="U39" s="169"/>
      <c r="V39" s="170">
        <v>26.51666666666668</v>
      </c>
      <c r="W39" s="168"/>
      <c r="X39" s="171"/>
      <c r="Y39" s="278"/>
      <c r="Z39" s="279"/>
      <c r="AA39" s="109">
        <f>M39-J39</f>
        <v>-443.62036455059797</v>
      </c>
      <c r="AB39" s="152">
        <f>M39/J39</f>
        <v>0.82937678286515459</v>
      </c>
      <c r="AC39" s="266">
        <f>AB55</f>
        <v>0.82313146141999438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1111</v>
      </c>
      <c r="G40" s="95">
        <f t="shared" si="9"/>
        <v>16453.91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2158.4457636265511</v>
      </c>
      <c r="N40" s="99">
        <f>M40/L40</f>
        <v>359.7409606044252</v>
      </c>
      <c r="O40" s="101">
        <f>L40-I40</f>
        <v>0</v>
      </c>
      <c r="P40" s="102">
        <f>N40-K40</f>
        <v>-73.592372728908117</v>
      </c>
      <c r="Q40" s="103">
        <f>N40/K40</f>
        <v>0.83017144754867356</v>
      </c>
      <c r="R40" s="276"/>
      <c r="S40" s="1">
        <v>0.27230324074074075</v>
      </c>
      <c r="T40" s="2">
        <v>0.29375000000000001</v>
      </c>
      <c r="U40" s="104">
        <v>5.1166666666666938</v>
      </c>
      <c r="V40" s="105">
        <v>30.88333333333334</v>
      </c>
      <c r="W40" s="106"/>
      <c r="X40" s="113"/>
      <c r="Y40" s="261"/>
      <c r="Z40" s="262"/>
      <c r="AA40" s="111">
        <f>M40-J40</f>
        <v>-441.55423637344893</v>
      </c>
      <c r="AB40" s="103">
        <f>M40/J40</f>
        <v>0.83017144754867345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658</v>
      </c>
      <c r="G41" s="95">
        <f t="shared" si="9"/>
        <v>11758.460000000001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2105.6000000000031</v>
      </c>
      <c r="N41" s="99">
        <f>M41/L41</f>
        <v>350.93333333333385</v>
      </c>
      <c r="O41" s="101">
        <f>L41-I41</f>
        <v>0</v>
      </c>
      <c r="P41" s="102">
        <f>N41-K41</f>
        <v>-82.399999999999466</v>
      </c>
      <c r="Q41" s="103">
        <f>N41/K41</f>
        <v>0.8098461538461551</v>
      </c>
      <c r="R41" s="276"/>
      <c r="S41" s="1">
        <v>0.2980902777777778</v>
      </c>
      <c r="T41" s="2">
        <v>0.31111111111111112</v>
      </c>
      <c r="U41" s="104">
        <v>6.2500000000000178</v>
      </c>
      <c r="V41" s="105">
        <v>18.749999999999972</v>
      </c>
      <c r="W41" s="106"/>
      <c r="X41" s="113"/>
      <c r="Y41" s="261"/>
      <c r="Z41" s="262"/>
      <c r="AA41" s="111">
        <f>M41-J41</f>
        <v>-494.39999999999691</v>
      </c>
      <c r="AB41" s="103">
        <f>M41/J41</f>
        <v>0.80984615384615499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2140.1417996919854</v>
      </c>
      <c r="N55" s="139">
        <f>M55/L55</f>
        <v>356.69029994866423</v>
      </c>
      <c r="O55" s="140">
        <f>L55-I55</f>
        <v>0</v>
      </c>
      <c r="P55" s="141">
        <f>N55-K55</f>
        <v>-76.643033384669081</v>
      </c>
      <c r="Q55" s="142">
        <f>N55/K55</f>
        <v>0.82313146141999438</v>
      </c>
      <c r="R55" s="277"/>
      <c r="S55" s="143">
        <f>S39</f>
        <v>0.25033564814814813</v>
      </c>
      <c r="T55" s="144">
        <f>INDEX(T39:T54,COUNTA(T39:T54))</f>
        <v>0.31111111111111112</v>
      </c>
      <c r="U55" s="145"/>
      <c r="V55" s="156"/>
      <c r="W55" s="135"/>
      <c r="X55" s="139"/>
      <c r="Y55" s="264"/>
      <c r="Z55" s="265"/>
      <c r="AA55" s="157">
        <f>M55-J55</f>
        <v>-459.8582003080146</v>
      </c>
      <c r="AB55" s="142">
        <f>M55/J55</f>
        <v>0.82313146141999438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5500</v>
      </c>
      <c r="G56" s="159">
        <f t="shared" ref="G56" si="14">E56*F56</f>
        <v>77165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2376.9507803121246</v>
      </c>
      <c r="N56" s="163">
        <f>M56/L56</f>
        <v>594.23769507803115</v>
      </c>
      <c r="O56" s="165">
        <f>L56-I56</f>
        <v>0</v>
      </c>
      <c r="P56" s="166">
        <f>N56-K56</f>
        <v>-80.762304921968848</v>
      </c>
      <c r="Q56" s="152">
        <f>N56/K56</f>
        <v>0.8803521408563425</v>
      </c>
      <c r="R56" s="275">
        <f>Q72</f>
        <v>0.8803521408563425</v>
      </c>
      <c r="S56" s="167">
        <v>0.25011574074074072</v>
      </c>
      <c r="T56" s="168">
        <v>0.34652777777777777</v>
      </c>
      <c r="U56" s="169"/>
      <c r="V56" s="170">
        <v>138.83333333333334</v>
      </c>
      <c r="W56" s="173"/>
      <c r="X56" s="151"/>
      <c r="Y56" s="278"/>
      <c r="Z56" s="279"/>
      <c r="AA56" s="109">
        <f>M56-J56</f>
        <v>-323.04921968787539</v>
      </c>
      <c r="AB56" s="152">
        <f>M56/J56</f>
        <v>0.8803521408563425</v>
      </c>
      <c r="AC56" s="266">
        <f>AB72</f>
        <v>0.8803521408563425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2376.9507803121246</v>
      </c>
      <c r="N72" s="139">
        <f t="shared" ref="N72:N77" si="18">M72/L72</f>
        <v>594.23769507803115</v>
      </c>
      <c r="O72" s="140">
        <f t="shared" ref="O72:O77" si="19">L72-I72</f>
        <v>0</v>
      </c>
      <c r="P72" s="141">
        <f t="shared" ref="P72:P77" si="20">N72-K72</f>
        <v>-80.762304921968848</v>
      </c>
      <c r="Q72" s="142">
        <f t="shared" ref="Q72:Q77" si="21">N72/K72</f>
        <v>0.8803521408563425</v>
      </c>
      <c r="R72" s="277"/>
      <c r="S72" s="143">
        <f>S56</f>
        <v>0.25011574074074072</v>
      </c>
      <c r="T72" s="144">
        <f>INDEX(T56:T71,COUNTA(T56:T71))</f>
        <v>0.34652777777777777</v>
      </c>
      <c r="U72" s="145"/>
      <c r="V72" s="156"/>
      <c r="W72" s="89"/>
      <c r="X72" s="91"/>
      <c r="Y72" s="264"/>
      <c r="Z72" s="265"/>
      <c r="AA72" s="157">
        <f t="shared" ref="AA72:AA77" si="22">M72-J72</f>
        <v>-323.04921968787539</v>
      </c>
      <c r="AB72" s="142">
        <f t="shared" ref="AB72:AB77" si="23">M72/J72</f>
        <v>0.8803521408563425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1690</v>
      </c>
      <c r="G73" s="159">
        <f t="shared" ref="G73:G77" si="24">E73*F73</f>
        <v>36250.5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2816.6666666666642</v>
      </c>
      <c r="N73" s="163">
        <f t="shared" si="18"/>
        <v>938.88888888888812</v>
      </c>
      <c r="O73" s="165">
        <f t="shared" si="19"/>
        <v>0</v>
      </c>
      <c r="P73" s="166">
        <f t="shared" si="20"/>
        <v>-161.11111111111188</v>
      </c>
      <c r="Q73" s="152">
        <f t="shared" si="21"/>
        <v>0.85353535353535281</v>
      </c>
      <c r="R73" s="275">
        <f>Q89</f>
        <v>0.857395333299378</v>
      </c>
      <c r="S73" s="167">
        <v>0.16666666666666666</v>
      </c>
      <c r="T73" s="168">
        <v>0.19166666666666668</v>
      </c>
      <c r="U73" s="169"/>
      <c r="V73" s="170">
        <v>36.000000000000028</v>
      </c>
      <c r="W73" s="173"/>
      <c r="X73" s="151"/>
      <c r="Y73" s="278"/>
      <c r="Z73" s="279"/>
      <c r="AA73" s="109">
        <f t="shared" si="22"/>
        <v>-483.33333333333576</v>
      </c>
      <c r="AB73" s="152">
        <f t="shared" si="23"/>
        <v>0.85353535353535281</v>
      </c>
      <c r="AC73" s="266">
        <f>AB89</f>
        <v>0.857395333299378</v>
      </c>
    </row>
    <row r="74" spans="1:29" ht="15.75" customHeight="1">
      <c r="A74" s="270"/>
      <c r="B74" s="92" t="s">
        <v>117</v>
      </c>
      <c r="C74" s="259" t="s">
        <v>266</v>
      </c>
      <c r="D74" s="260"/>
      <c r="E74" s="93">
        <v>15.71</v>
      </c>
      <c r="F74" s="94">
        <v>4415</v>
      </c>
      <c r="G74" s="95">
        <f t="shared" si="24"/>
        <v>69359.650000000009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2836.6946278779233</v>
      </c>
      <c r="N74" s="99">
        <f t="shared" si="18"/>
        <v>945.56487595930776</v>
      </c>
      <c r="O74" s="101">
        <f t="shared" si="19"/>
        <v>0</v>
      </c>
      <c r="P74" s="102">
        <f t="shared" si="20"/>
        <v>-154.43512404069224</v>
      </c>
      <c r="Q74" s="103">
        <f t="shared" si="21"/>
        <v>0.85960443269027975</v>
      </c>
      <c r="R74" s="276"/>
      <c r="S74" s="1">
        <v>0.19722222222222222</v>
      </c>
      <c r="T74" s="2">
        <v>0.26207175925925924</v>
      </c>
      <c r="U74" s="104">
        <v>7.9999999999999716</v>
      </c>
      <c r="V74" s="105">
        <v>93.383333333333312</v>
      </c>
      <c r="W74" s="106"/>
      <c r="X74" s="107"/>
      <c r="Y74" s="261"/>
      <c r="Z74" s="262"/>
      <c r="AA74" s="111">
        <f t="shared" si="22"/>
        <v>-463.30537212207673</v>
      </c>
      <c r="AB74" s="103">
        <f t="shared" si="23"/>
        <v>0.85960443269027975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3347</v>
      </c>
      <c r="G75" s="95">
        <f t="shared" si="24"/>
        <v>59877.83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2831.7743830787308</v>
      </c>
      <c r="N75" s="99">
        <f t="shared" si="18"/>
        <v>707.9435957696827</v>
      </c>
      <c r="O75" s="101">
        <f t="shared" si="19"/>
        <v>0</v>
      </c>
      <c r="P75" s="102">
        <f t="shared" si="20"/>
        <v>-117.0564042303173</v>
      </c>
      <c r="Q75" s="103">
        <f t="shared" si="21"/>
        <v>0.85811344941779721</v>
      </c>
      <c r="R75" s="276"/>
      <c r="S75" s="1">
        <v>0.26741898148148147</v>
      </c>
      <c r="T75" s="2">
        <v>0.31666666666666665</v>
      </c>
      <c r="U75" s="104">
        <v>7.7000000000000046</v>
      </c>
      <c r="V75" s="105">
        <v>70.916666666666671</v>
      </c>
      <c r="W75" s="106"/>
      <c r="X75" s="107"/>
      <c r="Y75" s="261"/>
      <c r="Z75" s="262"/>
      <c r="AA75" s="111">
        <f t="shared" si="22"/>
        <v>-468.22561692126919</v>
      </c>
      <c r="AB75" s="103">
        <f t="shared" si="23"/>
        <v>0.85811344941779721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5385</v>
      </c>
      <c r="G76" s="95">
        <f t="shared" si="24"/>
        <v>89714.1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2849.6251653682193</v>
      </c>
      <c r="N76" s="99">
        <f t="shared" si="18"/>
        <v>712.40629134205483</v>
      </c>
      <c r="O76" s="101">
        <f t="shared" si="19"/>
        <v>0</v>
      </c>
      <c r="P76" s="102">
        <f t="shared" si="20"/>
        <v>-112.59370865794517</v>
      </c>
      <c r="Q76" s="103">
        <f t="shared" si="21"/>
        <v>0.86352277738430894</v>
      </c>
      <c r="R76" s="276"/>
      <c r="S76" s="1">
        <v>0.32013888888888886</v>
      </c>
      <c r="T76" s="2">
        <v>0.39887731481481481</v>
      </c>
      <c r="U76" s="104">
        <v>4.9999999999999822</v>
      </c>
      <c r="V76" s="105">
        <v>113.38333333333337</v>
      </c>
      <c r="W76" s="106"/>
      <c r="X76" s="107"/>
      <c r="Y76" s="261"/>
      <c r="Z76" s="262"/>
      <c r="AA76" s="111">
        <f t="shared" si="22"/>
        <v>-450.37483463178069</v>
      </c>
      <c r="AB76" s="103">
        <f t="shared" si="23"/>
        <v>0.86352277738430894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1478</v>
      </c>
      <c r="G77" s="95">
        <f t="shared" si="24"/>
        <v>32929.840000000004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2812.2621564482006</v>
      </c>
      <c r="N77" s="99">
        <f t="shared" si="18"/>
        <v>562.45243128964012</v>
      </c>
      <c r="O77" s="101">
        <f t="shared" si="19"/>
        <v>0</v>
      </c>
      <c r="P77" s="102">
        <f t="shared" si="20"/>
        <v>-97.547568710359883</v>
      </c>
      <c r="Q77" s="103">
        <f t="shared" si="21"/>
        <v>0.85220065346915175</v>
      </c>
      <c r="R77" s="276"/>
      <c r="S77" s="1">
        <v>0.40240740740740738</v>
      </c>
      <c r="T77" s="2">
        <v>0.42430555555555555</v>
      </c>
      <c r="U77" s="104">
        <v>5.083333333333302</v>
      </c>
      <c r="V77" s="105">
        <v>31.53333333333336</v>
      </c>
      <c r="W77" s="106"/>
      <c r="X77" s="107"/>
      <c r="Y77" s="261"/>
      <c r="Z77" s="262"/>
      <c r="AA77" s="111">
        <f t="shared" si="22"/>
        <v>-487.73784355179941</v>
      </c>
      <c r="AB77" s="103">
        <f t="shared" si="23"/>
        <v>0.85220065346915175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2829.4045998879474</v>
      </c>
      <c r="N89" s="139">
        <f>M89/L89</f>
        <v>744.58015786524936</v>
      </c>
      <c r="O89" s="140">
        <f>L89-I89</f>
        <v>0</v>
      </c>
      <c r="P89" s="141">
        <f>N89-K89</f>
        <v>-123.8408947663296</v>
      </c>
      <c r="Q89" s="142">
        <f>N89/K89</f>
        <v>0.857395333299378</v>
      </c>
      <c r="R89" s="277"/>
      <c r="S89" s="143">
        <f>S73</f>
        <v>0.16666666666666666</v>
      </c>
      <c r="T89" s="144">
        <f>INDEX(T73:T88,COUNTA(T73:T88))</f>
        <v>0.42430555555555555</v>
      </c>
      <c r="U89" s="145"/>
      <c r="V89" s="156"/>
      <c r="W89" s="89"/>
      <c r="X89" s="91"/>
      <c r="Y89" s="264"/>
      <c r="Z89" s="265"/>
      <c r="AA89" s="157">
        <f>M89-J89</f>
        <v>-470.59540011205263</v>
      </c>
      <c r="AB89" s="142">
        <f>M89/J89</f>
        <v>0.857395333299378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2849</v>
      </c>
      <c r="G90" s="159">
        <f t="shared" ref="G90:G92" si="29">E90*F90</f>
        <v>51794.82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3003.3382137628128</v>
      </c>
      <c r="N90" s="163">
        <f>M90/L90</f>
        <v>1001.1127379209375</v>
      </c>
      <c r="O90" s="165">
        <f>L90-I90</f>
        <v>0</v>
      </c>
      <c r="P90" s="166">
        <f>N90-K90</f>
        <v>-198.88726207906245</v>
      </c>
      <c r="Q90" s="152">
        <f>N90/K90</f>
        <v>0.83426061493411463</v>
      </c>
      <c r="R90" s="275">
        <f>Q106</f>
        <v>0.8353752239437332</v>
      </c>
      <c r="S90" s="167">
        <v>0.25005787037037036</v>
      </c>
      <c r="T90" s="168">
        <v>0.2895833333333333</v>
      </c>
      <c r="U90" s="169"/>
      <c r="V90" s="170">
        <v>56.916666666666636</v>
      </c>
      <c r="W90" s="173"/>
      <c r="X90" s="151"/>
      <c r="Y90" s="278"/>
      <c r="Z90" s="279"/>
      <c r="AA90" s="109">
        <f>M90-J90</f>
        <v>-596.66178623718724</v>
      </c>
      <c r="AB90" s="152">
        <f>M90/J90</f>
        <v>0.83426061493411463</v>
      </c>
      <c r="AC90" s="266">
        <f>AB106</f>
        <v>0.8353752239437332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2598</v>
      </c>
      <c r="G91" s="95">
        <f t="shared" si="29"/>
        <v>47231.64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2998.6534145559508</v>
      </c>
      <c r="N91" s="99">
        <f>M91/L91</f>
        <v>999.55113818531697</v>
      </c>
      <c r="O91" s="101">
        <f>L91-I91</f>
        <v>0</v>
      </c>
      <c r="P91" s="102">
        <f>N91-K91</f>
        <v>-200.44886181468303</v>
      </c>
      <c r="Q91" s="103">
        <f>N91/K91</f>
        <v>0.83295928182109746</v>
      </c>
      <c r="R91" s="276"/>
      <c r="S91" s="1">
        <v>0.30140046296296297</v>
      </c>
      <c r="T91" s="2">
        <v>0.33749999999999997</v>
      </c>
      <c r="U91" s="104">
        <v>17.016666666666715</v>
      </c>
      <c r="V91" s="105">
        <v>51.983333333333277</v>
      </c>
      <c r="W91" s="106"/>
      <c r="X91" s="107"/>
      <c r="Y91" s="261"/>
      <c r="Z91" s="262"/>
      <c r="AA91" s="111">
        <f>M91-J91</f>
        <v>-601.3465854440492</v>
      </c>
      <c r="AB91" s="103">
        <f>M91/J91</f>
        <v>0.83295928182109746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6900</v>
      </c>
      <c r="G92" s="95">
        <f t="shared" si="29"/>
        <v>98532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3020.0607902735551</v>
      </c>
      <c r="N92" s="99">
        <f>M92/L92</f>
        <v>1006.686930091185</v>
      </c>
      <c r="O92" s="101">
        <f>L92-I92</f>
        <v>0</v>
      </c>
      <c r="P92" s="102">
        <f>N92-K92</f>
        <v>-193.31306990881501</v>
      </c>
      <c r="Q92" s="103">
        <f>N92/K92</f>
        <v>0.83890577507598751</v>
      </c>
      <c r="R92" s="276"/>
      <c r="S92" s="1">
        <v>0.34930555555555554</v>
      </c>
      <c r="T92" s="2">
        <v>0.44450231481481484</v>
      </c>
      <c r="U92" s="104">
        <v>17.000000000000021</v>
      </c>
      <c r="V92" s="105">
        <v>137.0833333333334</v>
      </c>
      <c r="W92" s="106"/>
      <c r="X92" s="107"/>
      <c r="Y92" s="261"/>
      <c r="Z92" s="262"/>
      <c r="AA92" s="111">
        <f>M92-J92</f>
        <v>-579.93920972644491</v>
      </c>
      <c r="AB92" s="103">
        <f>M92/J92</f>
        <v>0.83890577507598751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3007.3508061974394</v>
      </c>
      <c r="N106" s="139">
        <f>M106/L106</f>
        <v>1002.4502687324798</v>
      </c>
      <c r="O106" s="140">
        <f>L106-I106</f>
        <v>0</v>
      </c>
      <c r="P106" s="141">
        <f>N106-K106</f>
        <v>-197.5497312675202</v>
      </c>
      <c r="Q106" s="142">
        <f>N106/K106</f>
        <v>0.8353752239437332</v>
      </c>
      <c r="R106" s="277"/>
      <c r="S106" s="143">
        <f>S90</f>
        <v>0.25005787037037036</v>
      </c>
      <c r="T106" s="144">
        <f>INDEX(T90:T105,COUNTA(T90:T105))</f>
        <v>0.44450231481481484</v>
      </c>
      <c r="U106" s="145"/>
      <c r="V106" s="156"/>
      <c r="W106" s="89"/>
      <c r="X106" s="91"/>
      <c r="Y106" s="264"/>
      <c r="Z106" s="265"/>
      <c r="AA106" s="157">
        <f>M106-J106</f>
        <v>-592.6491938025606</v>
      </c>
      <c r="AB106" s="142">
        <f>M106/J106</f>
        <v>0.8353752239437332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2082</v>
      </c>
      <c r="G107" s="159">
        <f t="shared" ref="G107:G110" si="34">E107*F107</f>
        <v>52112.46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2806.1400224634954</v>
      </c>
      <c r="N107" s="163">
        <f>M107/L107</f>
        <v>701.53500561587384</v>
      </c>
      <c r="O107" s="165">
        <f>L107-I107</f>
        <v>0</v>
      </c>
      <c r="P107" s="166">
        <f>N107-K107</f>
        <v>-123.46499438412616</v>
      </c>
      <c r="Q107" s="152">
        <f>N107/K107</f>
        <v>0.85034546135257438</v>
      </c>
      <c r="R107" s="275">
        <f>Q123</f>
        <v>0.8541086005920272</v>
      </c>
      <c r="S107" s="167">
        <v>0.25033564814814813</v>
      </c>
      <c r="T107" s="168">
        <v>0.28125</v>
      </c>
      <c r="U107" s="169"/>
      <c r="V107" s="170">
        <v>44.516666666666694</v>
      </c>
      <c r="W107" s="168"/>
      <c r="X107" s="171"/>
      <c r="Y107" s="278"/>
      <c r="Z107" s="279"/>
      <c r="AA107" s="109">
        <f>M107-J107</f>
        <v>-493.85997753650463</v>
      </c>
      <c r="AB107" s="152">
        <f>M107/J107</f>
        <v>0.85034546135257438</v>
      </c>
      <c r="AC107" s="266">
        <f>AB123</f>
        <v>0.8541086005920272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2465</v>
      </c>
      <c r="G108" s="95">
        <f t="shared" si="34"/>
        <v>61205.95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2812.6782884310642</v>
      </c>
      <c r="N108" s="99">
        <f>M108/L108</f>
        <v>703.16957210776604</v>
      </c>
      <c r="O108" s="101">
        <f>L108-I108</f>
        <v>0</v>
      </c>
      <c r="P108" s="102">
        <f>N108-K108</f>
        <v>-121.83042789223396</v>
      </c>
      <c r="Q108" s="103">
        <f>N108/K108</f>
        <v>0.85232675407001945</v>
      </c>
      <c r="R108" s="276"/>
      <c r="S108" s="1">
        <v>0.29473379629629631</v>
      </c>
      <c r="T108" s="2">
        <v>0.33124999999999999</v>
      </c>
      <c r="U108" s="104">
        <v>19.416666666666693</v>
      </c>
      <c r="V108" s="105">
        <v>52.583333333333293</v>
      </c>
      <c r="W108" s="106"/>
      <c r="X108" s="113"/>
      <c r="Y108" s="261"/>
      <c r="Z108" s="262"/>
      <c r="AA108" s="111">
        <f>M108-J108</f>
        <v>-487.32171156893583</v>
      </c>
      <c r="AB108" s="103">
        <f>M108/J108</f>
        <v>0.85232675407001945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1139</v>
      </c>
      <c r="G109" s="95">
        <f t="shared" si="34"/>
        <v>31789.49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2559.550561797751</v>
      </c>
      <c r="N109" s="99">
        <f>M109/L109</f>
        <v>639.88764044943775</v>
      </c>
      <c r="O109" s="101">
        <f>L109-I109</f>
        <v>0</v>
      </c>
      <c r="P109" s="102">
        <f>N109-K109</f>
        <v>-110.11235955056225</v>
      </c>
      <c r="Q109" s="103">
        <f>N109/K109</f>
        <v>0.85318352059925029</v>
      </c>
      <c r="R109" s="276"/>
      <c r="S109" s="1">
        <v>0.34256944444444443</v>
      </c>
      <c r="T109" s="2">
        <v>0.3611111111111111</v>
      </c>
      <c r="U109" s="104">
        <v>16.29999999999999</v>
      </c>
      <c r="V109" s="105">
        <v>26.700000000000017</v>
      </c>
      <c r="W109" s="106"/>
      <c r="X109" s="113"/>
      <c r="Y109" s="261"/>
      <c r="Z109" s="262"/>
      <c r="AA109" s="111">
        <f>M109-J109</f>
        <v>-440.44943820224898</v>
      </c>
      <c r="AB109" s="103">
        <f>M109/J109</f>
        <v>0.85318352059925029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3977</v>
      </c>
      <c r="G110" s="95">
        <f t="shared" si="34"/>
        <v>119310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2583.3994947672322</v>
      </c>
      <c r="N110" s="99">
        <f>M110/L110</f>
        <v>861.13316492241074</v>
      </c>
      <c r="O110" s="101">
        <f>L110-I110</f>
        <v>0</v>
      </c>
      <c r="P110" s="102">
        <f>N110-K110</f>
        <v>-138.86683507758926</v>
      </c>
      <c r="Q110" s="103">
        <f>N110/K110</f>
        <v>0.86113316492241077</v>
      </c>
      <c r="R110" s="276"/>
      <c r="S110" s="1">
        <v>0.37152777777777779</v>
      </c>
      <c r="T110" s="2">
        <v>0.43567129629629631</v>
      </c>
      <c r="U110" s="104">
        <v>15.000000000000027</v>
      </c>
      <c r="V110" s="105">
        <v>92.36666666666666</v>
      </c>
      <c r="W110" s="106"/>
      <c r="X110" s="107"/>
      <c r="Y110" s="261"/>
      <c r="Z110" s="262"/>
      <c r="AA110" s="111">
        <f>M110-J110</f>
        <v>-416.60050523276777</v>
      </c>
      <c r="AB110" s="103">
        <f>M110/J110</f>
        <v>0.86113316492241077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2690.4420918648857</v>
      </c>
      <c r="N123" s="139">
        <f>M123/L123</f>
        <v>717.45122449730286</v>
      </c>
      <c r="O123" s="140">
        <f>L123-I123</f>
        <v>0</v>
      </c>
      <c r="P123" s="141">
        <f>N123-K123</f>
        <v>-122.54877550269714</v>
      </c>
      <c r="Q123" s="142">
        <f>N123/K123</f>
        <v>0.8541086005920272</v>
      </c>
      <c r="R123" s="277"/>
      <c r="S123" s="143">
        <f>S107</f>
        <v>0.25033564814814813</v>
      </c>
      <c r="T123" s="144">
        <f>INDEX(T107:T122,COUNTA(T107:T122))</f>
        <v>0.43567129629629631</v>
      </c>
      <c r="U123" s="145"/>
      <c r="V123" s="156"/>
      <c r="W123" s="135"/>
      <c r="X123" s="139"/>
      <c r="Y123" s="264"/>
      <c r="Z123" s="265"/>
      <c r="AA123" s="157">
        <f>M123-J123</f>
        <v>-459.5579081351143</v>
      </c>
      <c r="AB123" s="142">
        <f>M123/J123</f>
        <v>0.8541086005920272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279</v>
      </c>
      <c r="D124" s="274"/>
      <c r="E124" s="158">
        <v>29.52</v>
      </c>
      <c r="F124" s="87">
        <v>2287</v>
      </c>
      <c r="G124" s="159">
        <f t="shared" ref="G124:G127" si="38">E124*F124</f>
        <v>67512.240000000005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2800.4081632653069</v>
      </c>
      <c r="N124" s="163">
        <f>M124/L124</f>
        <v>164.72989195678275</v>
      </c>
      <c r="O124" s="165">
        <f>L124-I124</f>
        <v>0</v>
      </c>
      <c r="P124" s="166">
        <f>N124-K124</f>
        <v>-27.799519807923133</v>
      </c>
      <c r="Q124" s="152">
        <f>N124/K124</f>
        <v>0.85560897136123026</v>
      </c>
      <c r="R124" s="275">
        <f>Q140</f>
        <v>0.85270175627043654</v>
      </c>
      <c r="S124" s="167">
        <v>0.70833333333333337</v>
      </c>
      <c r="T124" s="168">
        <v>0.74236111111111114</v>
      </c>
      <c r="U124" s="169"/>
      <c r="V124" s="170">
        <v>48.999999999999986</v>
      </c>
      <c r="W124" s="168"/>
      <c r="X124" s="171"/>
      <c r="Y124" s="278"/>
      <c r="Z124" s="279"/>
      <c r="AA124" s="109">
        <f>M124-J124</f>
        <v>-472.59183673469306</v>
      </c>
      <c r="AB124" s="152">
        <f>M124/J124</f>
        <v>0.85560897136123037</v>
      </c>
      <c r="AC124" s="266">
        <f>AB140</f>
        <v>0.85270175627043665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2262</v>
      </c>
      <c r="G125" s="95">
        <f t="shared" si="38"/>
        <v>67520.7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2800.2751031636863</v>
      </c>
      <c r="N125" s="99">
        <f>M125/L125</f>
        <v>164.72206489198155</v>
      </c>
      <c r="O125" s="101">
        <f>L125-I125</f>
        <v>0</v>
      </c>
      <c r="P125" s="102">
        <f>N125-K125</f>
        <v>-27.807346872724338</v>
      </c>
      <c r="Q125" s="103">
        <f>N125/K125</f>
        <v>0.85556831749577944</v>
      </c>
      <c r="R125" s="276"/>
      <c r="S125" s="1">
        <v>0.74652777777777779</v>
      </c>
      <c r="T125" s="2">
        <v>0.7801851851851852</v>
      </c>
      <c r="U125" s="104">
        <v>5.9999999999999787</v>
      </c>
      <c r="V125" s="105">
        <v>48.466666666666676</v>
      </c>
      <c r="W125" s="106"/>
      <c r="X125" s="113"/>
      <c r="Y125" s="261"/>
      <c r="Z125" s="262"/>
      <c r="AA125" s="111">
        <f>M125-J125</f>
        <v>-472.72489683631375</v>
      </c>
      <c r="AB125" s="103">
        <f>M125/J125</f>
        <v>0.85556831749577944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1579</v>
      </c>
      <c r="G126" s="95">
        <f t="shared" si="38"/>
        <v>45112.03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3039.7860962566824</v>
      </c>
      <c r="N126" s="99">
        <f>M126/L126</f>
        <v>233.8296997120525</v>
      </c>
      <c r="O126" s="101">
        <f>L126-I126</f>
        <v>0</v>
      </c>
      <c r="P126" s="102">
        <f>N126-K126</f>
        <v>-43.093377211024404</v>
      </c>
      <c r="Q126" s="103">
        <f>N126/K126</f>
        <v>0.84438502673796745</v>
      </c>
      <c r="R126" s="276"/>
      <c r="S126" s="1">
        <v>0.78402777777777777</v>
      </c>
      <c r="T126" s="2">
        <v>0.8056712962962963</v>
      </c>
      <c r="U126" s="104">
        <v>5.5333333333332924</v>
      </c>
      <c r="V126" s="105">
        <v>31.166666666666689</v>
      </c>
      <c r="W126" s="106"/>
      <c r="X126" s="113"/>
      <c r="Y126" s="261"/>
      <c r="Z126" s="262"/>
      <c r="AA126" s="111">
        <f>M126-J126</f>
        <v>-560.21390374331759</v>
      </c>
      <c r="AB126" s="103">
        <f>M126/J126</f>
        <v>0.84438502673796734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2253</v>
      </c>
      <c r="G127" s="95">
        <f t="shared" si="38"/>
        <v>57766.92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2569.1479252454851</v>
      </c>
      <c r="N127" s="99">
        <f>M127/L127</f>
        <v>233.55890229504411</v>
      </c>
      <c r="O127" s="101">
        <f>L127-I127</f>
        <v>0</v>
      </c>
      <c r="P127" s="102">
        <f>N127-K127</f>
        <v>-39.168370432228642</v>
      </c>
      <c r="Q127" s="103">
        <f>N127/K127</f>
        <v>0.85638264174849499</v>
      </c>
      <c r="R127" s="276"/>
      <c r="S127" s="1">
        <v>0.8099884259259259</v>
      </c>
      <c r="T127" s="2">
        <v>0.84652777777777777</v>
      </c>
      <c r="U127" s="104">
        <v>6.2166666666666259</v>
      </c>
      <c r="V127" s="105">
        <v>52.616666666666688</v>
      </c>
      <c r="W127" s="106"/>
      <c r="X127" s="107"/>
      <c r="Y127" s="261"/>
      <c r="Z127" s="262"/>
      <c r="AA127" s="111">
        <f>M127-J127</f>
        <v>-430.85207475451489</v>
      </c>
      <c r="AB127" s="103">
        <f>M127/J127</f>
        <v>0.85638264174849499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2802.40432198279</v>
      </c>
      <c r="N140" s="139">
        <f>M140/L140</f>
        <v>193.26926358501998</v>
      </c>
      <c r="O140" s="140">
        <f>L140-I140</f>
        <v>0</v>
      </c>
      <c r="P140" s="141">
        <f>N140-K140</f>
        <v>-33.385908828773125</v>
      </c>
      <c r="Q140" s="142">
        <f>N140/K140</f>
        <v>0.85270175627043654</v>
      </c>
      <c r="R140" s="277"/>
      <c r="S140" s="143">
        <f>S124</f>
        <v>0.70833333333333337</v>
      </c>
      <c r="T140" s="144">
        <f>INDEX(T124:T139,COUNTA(T124:T139))</f>
        <v>0.84652777777777777</v>
      </c>
      <c r="U140" s="145"/>
      <c r="V140" s="156"/>
      <c r="W140" s="135"/>
      <c r="X140" s="139"/>
      <c r="Y140" s="264"/>
      <c r="Z140" s="265"/>
      <c r="AA140" s="157">
        <f>M140-J140</f>
        <v>-484.09567801721005</v>
      </c>
      <c r="AB140" s="142">
        <f>M140/J140</f>
        <v>0.85270175627043665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9045</v>
      </c>
      <c r="G141" s="159">
        <f t="shared" ref="G141" si="42">E141*F141</f>
        <v>126901.34999999999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2402.9222935576713</v>
      </c>
      <c r="N141" s="163">
        <f>M141/L141</f>
        <v>600.73057338941783</v>
      </c>
      <c r="O141" s="165">
        <f>L141-I141</f>
        <v>0</v>
      </c>
      <c r="P141" s="166">
        <f>N141-K141</f>
        <v>-74.269426610582173</v>
      </c>
      <c r="Q141" s="152">
        <f>N141/K141</f>
        <v>0.88997121983617455</v>
      </c>
      <c r="R141" s="275">
        <f>Q157</f>
        <v>0.88997121983617455</v>
      </c>
      <c r="S141" s="167">
        <v>0.70843750000000005</v>
      </c>
      <c r="T141" s="168">
        <v>0.86527777777777781</v>
      </c>
      <c r="U141" s="169"/>
      <c r="V141" s="170">
        <v>225.84999999999997</v>
      </c>
      <c r="W141" s="168"/>
      <c r="X141" s="171"/>
      <c r="Y141" s="278"/>
      <c r="Z141" s="279"/>
      <c r="AA141" s="109">
        <f>M141-J141</f>
        <v>-297.07770644232869</v>
      </c>
      <c r="AB141" s="152">
        <f>M141/J141</f>
        <v>0.88997121983617455</v>
      </c>
      <c r="AC141" s="266">
        <f>AB157</f>
        <v>0.88997121983617455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2402.9222935576713</v>
      </c>
      <c r="N157" s="139">
        <f>M157/L157</f>
        <v>600.73057338941783</v>
      </c>
      <c r="O157" s="140">
        <f>L157-I157</f>
        <v>0</v>
      </c>
      <c r="P157" s="141">
        <f>N157-K157</f>
        <v>-74.269426610582173</v>
      </c>
      <c r="Q157" s="142">
        <f>N157/K157</f>
        <v>0.88997121983617455</v>
      </c>
      <c r="R157" s="277"/>
      <c r="S157" s="143">
        <f>S141</f>
        <v>0.70843750000000005</v>
      </c>
      <c r="T157" s="144">
        <f>INDEX(T141:T156,COUNTA(T141:T156))</f>
        <v>0.86527777777777781</v>
      </c>
      <c r="U157" s="145"/>
      <c r="V157" s="156"/>
      <c r="W157" s="135"/>
      <c r="X157" s="139"/>
      <c r="Y157" s="264"/>
      <c r="Z157" s="265"/>
      <c r="AA157" s="157">
        <f>M157-J157</f>
        <v>-297.07770644232869</v>
      </c>
      <c r="AB157" s="142">
        <f>M157/J157</f>
        <v>0.88997121983617455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1306</v>
      </c>
      <c r="G158" s="159">
        <f t="shared" ref="G158:G161" si="46">E158*F158</f>
        <v>36019.479999999996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2520.965147453087</v>
      </c>
      <c r="N158" s="163">
        <f>M158/L158</f>
        <v>630.24128686327174</v>
      </c>
      <c r="O158" s="165">
        <f>L158-I158</f>
        <v>0</v>
      </c>
      <c r="P158" s="166">
        <f>N158-K158</f>
        <v>-119.75871313672826</v>
      </c>
      <c r="Q158" s="152">
        <f>N158/K158</f>
        <v>0.84032171581769566</v>
      </c>
      <c r="R158" s="275">
        <f>Q174</f>
        <v>0.84931935002844405</v>
      </c>
      <c r="S158" s="167">
        <v>0.70833333333333337</v>
      </c>
      <c r="T158" s="168">
        <v>0.72991898148148149</v>
      </c>
      <c r="U158" s="169"/>
      <c r="V158" s="170">
        <v>31.08333333333329</v>
      </c>
      <c r="W158" s="173"/>
      <c r="X158" s="151"/>
      <c r="Y158" s="278"/>
      <c r="Z158" s="279"/>
      <c r="AA158" s="109">
        <f>M158-J158</f>
        <v>-479.03485254691304</v>
      </c>
      <c r="AB158" s="152">
        <f>M158/J158</f>
        <v>0.84032171581769566</v>
      </c>
      <c r="AC158" s="266">
        <f>AB174</f>
        <v>0.84931935002844405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1040</v>
      </c>
      <c r="G159" s="95">
        <f t="shared" si="46"/>
        <v>25116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2512.7516778523554</v>
      </c>
      <c r="N159" s="99">
        <f>M159/L159</f>
        <v>628.18791946308886</v>
      </c>
      <c r="O159" s="101">
        <f>L159-I159</f>
        <v>0</v>
      </c>
      <c r="P159" s="102">
        <f>N159-K159</f>
        <v>-121.81208053691114</v>
      </c>
      <c r="Q159" s="103">
        <f>N159/K159</f>
        <v>0.83758389261745181</v>
      </c>
      <c r="R159" s="276"/>
      <c r="S159" s="1">
        <v>0.73344907407407411</v>
      </c>
      <c r="T159" s="2">
        <v>0.75069444444444444</v>
      </c>
      <c r="U159" s="104">
        <v>5.0833333333333819</v>
      </c>
      <c r="V159" s="105">
        <v>24.833333333333272</v>
      </c>
      <c r="W159" s="106"/>
      <c r="X159" s="107"/>
      <c r="Y159" s="261"/>
      <c r="Z159" s="262"/>
      <c r="AA159" s="111">
        <f>M159-J159</f>
        <v>-487.24832214764456</v>
      </c>
      <c r="AB159" s="103">
        <f>M159/J159</f>
        <v>0.83758389261745181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3052</v>
      </c>
      <c r="G160" s="95">
        <f t="shared" si="46"/>
        <v>47946.920000000006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2831.7525773195812</v>
      </c>
      <c r="N160" s="99">
        <f>M160/L160</f>
        <v>943.91752577319369</v>
      </c>
      <c r="O160" s="101">
        <f>L160-I160</f>
        <v>0</v>
      </c>
      <c r="P160" s="102">
        <f>N160-K160</f>
        <v>-156.08247422680631</v>
      </c>
      <c r="Q160" s="103">
        <f>N160/K160</f>
        <v>0.85810684161199424</v>
      </c>
      <c r="R160" s="276"/>
      <c r="S160" s="1">
        <v>0.7543981481481481</v>
      </c>
      <c r="T160" s="2">
        <v>0.7993055555555556</v>
      </c>
      <c r="U160" s="104">
        <v>5.3333333333332611</v>
      </c>
      <c r="V160" s="105">
        <v>64.666666666666814</v>
      </c>
      <c r="W160" s="106"/>
      <c r="X160" s="107"/>
      <c r="Y160" s="261"/>
      <c r="Z160" s="262"/>
      <c r="AA160" s="111">
        <f>M160-J160</f>
        <v>-468.24742268041882</v>
      </c>
      <c r="AB160" s="103">
        <f>M160/J160</f>
        <v>0.85810684161199424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5460</v>
      </c>
      <c r="G161" s="95">
        <f t="shared" si="46"/>
        <v>97679.400000000009</v>
      </c>
      <c r="H161" s="96"/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2835.954407733373</v>
      </c>
      <c r="N161" s="99">
        <f>M161/L161</f>
        <v>708.98860193334326</v>
      </c>
      <c r="O161" s="101">
        <f>L161-I161</f>
        <v>0</v>
      </c>
      <c r="P161" s="102">
        <f>N161-K161</f>
        <v>-116.01139806665674</v>
      </c>
      <c r="Q161" s="103">
        <f>N161/K161</f>
        <v>0.85938012355556759</v>
      </c>
      <c r="R161" s="276"/>
      <c r="S161" s="1">
        <v>0.80380787037037038</v>
      </c>
      <c r="T161" s="2">
        <v>0.88402777777777775</v>
      </c>
      <c r="U161" s="104">
        <v>6.483333333333281</v>
      </c>
      <c r="V161" s="105">
        <v>115.51666666666661</v>
      </c>
      <c r="W161" s="106"/>
      <c r="X161" s="107"/>
      <c r="Y161" s="261"/>
      <c r="Z161" s="262"/>
      <c r="AA161" s="111">
        <f>M161-J161</f>
        <v>-464.04559226662695</v>
      </c>
      <c r="AB161" s="103">
        <f>M161/J161</f>
        <v>0.85938012355556759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2675.3559525895989</v>
      </c>
      <c r="N174" s="139">
        <f>M174/L174</f>
        <v>713.42825402389303</v>
      </c>
      <c r="O174" s="140">
        <f>L174-I174</f>
        <v>0</v>
      </c>
      <c r="P174" s="141">
        <f>N174-K174</f>
        <v>-126.57174597610697</v>
      </c>
      <c r="Q174" s="142">
        <f>N174/K174</f>
        <v>0.84931935002844405</v>
      </c>
      <c r="R174" s="277"/>
      <c r="S174" s="143">
        <f>S158</f>
        <v>0.70833333333333337</v>
      </c>
      <c r="T174" s="144">
        <f>INDEX(T158:T173,COUNTA(T158:T173))</f>
        <v>0.88402777777777775</v>
      </c>
      <c r="U174" s="145"/>
      <c r="V174" s="156"/>
      <c r="W174" s="89"/>
      <c r="X174" s="91"/>
      <c r="Y174" s="264"/>
      <c r="Z174" s="265"/>
      <c r="AA174" s="157">
        <f>M174-J174</f>
        <v>-474.64404741040107</v>
      </c>
      <c r="AB174" s="142">
        <f>M174/J174</f>
        <v>0.84931935002844405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280</v>
      </c>
      <c r="D175" s="274"/>
      <c r="E175" s="158">
        <v>22.28</v>
      </c>
      <c r="F175" s="87">
        <v>1766</v>
      </c>
      <c r="G175" s="159">
        <f t="shared" ref="G175:G177" si="51">E175*F175</f>
        <v>39346.480000000003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2820.5856255545646</v>
      </c>
      <c r="N175" s="163">
        <f>M175/L175</f>
        <v>564.11712511091287</v>
      </c>
      <c r="O175" s="165">
        <f>L175-I175</f>
        <v>0</v>
      </c>
      <c r="P175" s="166">
        <f>N175-K175</f>
        <v>-95.882874889087134</v>
      </c>
      <c r="Q175" s="152">
        <f>N175/K175</f>
        <v>0.85472291683471646</v>
      </c>
      <c r="R175" s="275">
        <f>Q191</f>
        <v>0.85899273001416909</v>
      </c>
      <c r="S175" s="167">
        <v>0.70863425925925927</v>
      </c>
      <c r="T175" s="168">
        <v>0.73472222222222228</v>
      </c>
      <c r="U175" s="169"/>
      <c r="V175" s="170">
        <v>37.566666666666734</v>
      </c>
      <c r="W175" s="173"/>
      <c r="X175" s="151"/>
      <c r="Y175" s="278"/>
      <c r="Z175" s="279"/>
      <c r="AA175" s="109">
        <f>M175-J175</f>
        <v>-479.41437444543544</v>
      </c>
      <c r="AB175" s="152">
        <f>M175/J175</f>
        <v>0.85472291683471657</v>
      </c>
      <c r="AC175" s="266">
        <f>AB191</f>
        <v>0.85899273001416909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1954</v>
      </c>
      <c r="G176" s="95">
        <f t="shared" si="51"/>
        <v>35523.72</v>
      </c>
      <c r="H176" s="96"/>
      <c r="I176" s="97">
        <v>4</v>
      </c>
      <c r="J176" s="98">
        <v>3300</v>
      </c>
      <c r="K176" s="99">
        <f t="shared" ref="K176:K213" si="52">J176/I176</f>
        <v>825</v>
      </c>
      <c r="L176" s="100">
        <v>4</v>
      </c>
      <c r="M176" s="98">
        <f>F176/V176*60</f>
        <v>2826.1952591402178</v>
      </c>
      <c r="N176" s="99">
        <f>M176/L176</f>
        <v>706.54881478505445</v>
      </c>
      <c r="O176" s="101">
        <f>L176-I176</f>
        <v>0</v>
      </c>
      <c r="P176" s="102">
        <f>N176-K176</f>
        <v>-118.45118521494555</v>
      </c>
      <c r="Q176" s="103">
        <f>N176/K176</f>
        <v>0.85642280580006602</v>
      </c>
      <c r="R176" s="276"/>
      <c r="S176" s="1">
        <v>0.73750000000000004</v>
      </c>
      <c r="T176" s="2">
        <v>0.7663078703703704</v>
      </c>
      <c r="U176" s="104">
        <v>3.9999999999999858</v>
      </c>
      <c r="V176" s="105">
        <v>41.48333333333332</v>
      </c>
      <c r="W176" s="106"/>
      <c r="X176" s="107"/>
      <c r="Y176" s="261"/>
      <c r="Z176" s="262"/>
      <c r="AA176" s="111">
        <f>M176-J176</f>
        <v>-473.80474085978221</v>
      </c>
      <c r="AB176" s="103">
        <f>M176/J176</f>
        <v>0.85642280580006602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8263</v>
      </c>
      <c r="G177" s="95">
        <f t="shared" si="51"/>
        <v>137661.57999999999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>F177/V177*60</f>
        <v>2857.2471424454898</v>
      </c>
      <c r="N177" s="99">
        <f>M177/L177</f>
        <v>714.31178561137244</v>
      </c>
      <c r="O177" s="101">
        <f>L177-I177</f>
        <v>0</v>
      </c>
      <c r="P177" s="102">
        <f>N177-K177</f>
        <v>-110.68821438862756</v>
      </c>
      <c r="Q177" s="103">
        <f>N177/K177</f>
        <v>0.86583246740772413</v>
      </c>
      <c r="R177" s="276"/>
      <c r="S177" s="1">
        <v>0.7711689814814815</v>
      </c>
      <c r="T177" s="2">
        <v>0.89166666666666672</v>
      </c>
      <c r="U177" s="104">
        <v>6.9999999999999751</v>
      </c>
      <c r="V177" s="105">
        <v>173.51666666666671</v>
      </c>
      <c r="W177" s="106"/>
      <c r="X177" s="107"/>
      <c r="Y177" s="261"/>
      <c r="Z177" s="262"/>
      <c r="AA177" s="111">
        <f>M177-J177</f>
        <v>-442.75285755451023</v>
      </c>
      <c r="AB177" s="103">
        <f>M177/J177</f>
        <v>0.86583246740772413</v>
      </c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4.333333333333333</v>
      </c>
      <c r="J191" s="138">
        <f t="shared" si="53"/>
        <v>3300</v>
      </c>
      <c r="K191" s="139">
        <f t="shared" ref="K191" si="54">J191/I191</f>
        <v>761.53846153846155</v>
      </c>
      <c r="L191" s="137">
        <f t="shared" ref="L191:M191" si="55">AVERAGE(L175:L190)</f>
        <v>4.333333333333333</v>
      </c>
      <c r="M191" s="138">
        <f t="shared" si="55"/>
        <v>2834.6760090467578</v>
      </c>
      <c r="N191" s="139">
        <f>M191/L191</f>
        <v>654.15600208771343</v>
      </c>
      <c r="O191" s="140">
        <f>L191-I191</f>
        <v>0</v>
      </c>
      <c r="P191" s="141">
        <f>N191-K191</f>
        <v>-107.38245945074812</v>
      </c>
      <c r="Q191" s="142">
        <f>N191/K191</f>
        <v>0.85899273001416909</v>
      </c>
      <c r="R191" s="277"/>
      <c r="S191" s="143">
        <f>S175</f>
        <v>0.70863425925925927</v>
      </c>
      <c r="T191" s="144">
        <f>INDEX(T175:T190,COUNTA(T175:T190))</f>
        <v>0.89166666666666672</v>
      </c>
      <c r="U191" s="145"/>
      <c r="V191" s="156"/>
      <c r="W191" s="89"/>
      <c r="X191" s="91"/>
      <c r="Y191" s="264"/>
      <c r="Z191" s="265"/>
      <c r="AA191" s="157">
        <f>M191-J191</f>
        <v>-465.32399095324217</v>
      </c>
      <c r="AB191" s="142">
        <f>M191/J191</f>
        <v>0.85899273001416909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2442</v>
      </c>
      <c r="G192" s="159">
        <f t="shared" ref="G192:G194" si="56">E192*F192</f>
        <v>44395.56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2578.8207685538264</v>
      </c>
      <c r="N192" s="163">
        <f>M192/L192</f>
        <v>644.7051921384566</v>
      </c>
      <c r="O192" s="165">
        <f>L192-I192</f>
        <v>0</v>
      </c>
      <c r="P192" s="166">
        <f>N192-K192</f>
        <v>-105.2948078615434</v>
      </c>
      <c r="Q192" s="152">
        <f>N192/K192</f>
        <v>0.85960692285127549</v>
      </c>
      <c r="R192" s="275">
        <f>Q208</f>
        <v>0.84451712815788449</v>
      </c>
      <c r="S192" s="167">
        <v>0.70846064814814813</v>
      </c>
      <c r="T192" s="168">
        <v>0.74791666666666667</v>
      </c>
      <c r="U192" s="169"/>
      <c r="V192" s="170">
        <v>56.816666666666706</v>
      </c>
      <c r="W192" s="173"/>
      <c r="X192" s="151"/>
      <c r="Y192" s="278"/>
      <c r="Z192" s="279"/>
      <c r="AA192" s="109">
        <f>M192-J192</f>
        <v>-421.17923144617362</v>
      </c>
      <c r="AB192" s="152">
        <f>M192/J192</f>
        <v>0.85960692285127549</v>
      </c>
      <c r="AC192" s="266">
        <f>AB208</f>
        <v>0.84451712815788449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7226</v>
      </c>
      <c r="G193" s="95">
        <f t="shared" si="56"/>
        <v>103187.28</v>
      </c>
      <c r="H193" s="96">
        <v>2</v>
      </c>
      <c r="I193" s="97">
        <v>3</v>
      </c>
      <c r="J193" s="98">
        <v>3600</v>
      </c>
      <c r="K193" s="99">
        <f t="shared" si="52"/>
        <v>1200</v>
      </c>
      <c r="L193" s="100">
        <v>3</v>
      </c>
      <c r="M193" s="98">
        <f>F193/V193*60</f>
        <v>3021.6749912881846</v>
      </c>
      <c r="N193" s="99">
        <f>M193/L193</f>
        <v>1007.2249970960615</v>
      </c>
      <c r="O193" s="101">
        <f>L193-I193</f>
        <v>0</v>
      </c>
      <c r="P193" s="102">
        <f>N193-K193</f>
        <v>-192.77500290393846</v>
      </c>
      <c r="Q193" s="103">
        <f>N193/K193</f>
        <v>0.83935416424671794</v>
      </c>
      <c r="R193" s="276"/>
      <c r="S193" s="1">
        <v>0.7583333333333333</v>
      </c>
      <c r="T193" s="2">
        <v>0.85797453703703708</v>
      </c>
      <c r="U193" s="104">
        <v>14.999999999999947</v>
      </c>
      <c r="V193" s="105">
        <v>143.48333333333343</v>
      </c>
      <c r="W193" s="106">
        <v>0.85797453703703708</v>
      </c>
      <c r="X193" s="107">
        <v>0.91458333333333319</v>
      </c>
      <c r="Y193" s="261"/>
      <c r="Z193" s="262"/>
      <c r="AA193" s="111">
        <f>M193-J193</f>
        <v>-578.32500871181537</v>
      </c>
      <c r="AB193" s="103">
        <f>M193/J193</f>
        <v>0.83935416424671794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3181</v>
      </c>
      <c r="G194" s="95">
        <f t="shared" si="56"/>
        <v>45424.68</v>
      </c>
      <c r="H194" s="96"/>
      <c r="I194" s="97">
        <v>3</v>
      </c>
      <c r="J194" s="98">
        <v>3600</v>
      </c>
      <c r="K194" s="99">
        <f t="shared" si="52"/>
        <v>1200</v>
      </c>
      <c r="L194" s="100">
        <v>3</v>
      </c>
      <c r="M194" s="98">
        <f>F194/V194*60</f>
        <v>3013.5789473684113</v>
      </c>
      <c r="N194" s="99">
        <f>M194/L194</f>
        <v>1004.5263157894705</v>
      </c>
      <c r="O194" s="101">
        <f>L194-I194</f>
        <v>0</v>
      </c>
      <c r="P194" s="102">
        <f>N194-K194</f>
        <v>-195.47368421052954</v>
      </c>
      <c r="Q194" s="103">
        <f>N194/K194</f>
        <v>0.83710526315789202</v>
      </c>
      <c r="R194" s="276"/>
      <c r="S194" s="1">
        <v>0.91458333333333319</v>
      </c>
      <c r="T194" s="2">
        <v>0.95856481481481481</v>
      </c>
      <c r="U194" s="104">
        <v>81.51666666666641</v>
      </c>
      <c r="V194" s="105">
        <v>63.333333333333535</v>
      </c>
      <c r="W194" s="106"/>
      <c r="X194" s="107"/>
      <c r="Y194" s="261"/>
      <c r="Z194" s="262"/>
      <c r="AA194" s="111">
        <f>M194-J194</f>
        <v>-586.42105263158874</v>
      </c>
      <c r="AB194" s="103">
        <f>M194/J194</f>
        <v>0.83710526315789202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7">AVERAGE(I192:I207)</f>
        <v>3.3333333333333335</v>
      </c>
      <c r="J208" s="138">
        <f t="shared" si="57"/>
        <v>3400</v>
      </c>
      <c r="K208" s="139">
        <f t="shared" ref="K208" si="58">J208/I208</f>
        <v>1020</v>
      </c>
      <c r="L208" s="137">
        <f t="shared" ref="L208:M208" si="59">AVERAGE(L192:L207)</f>
        <v>3.3333333333333335</v>
      </c>
      <c r="M208" s="138">
        <f t="shared" si="59"/>
        <v>2871.3582357368073</v>
      </c>
      <c r="N208" s="139">
        <f t="shared" ref="N208:N213" si="60">M208/L208</f>
        <v>861.40747072104216</v>
      </c>
      <c r="O208" s="140">
        <f t="shared" ref="O208:O213" si="61">L208-I208</f>
        <v>0</v>
      </c>
      <c r="P208" s="141">
        <f t="shared" ref="P208:P213" si="62">N208-K208</f>
        <v>-158.59252927895784</v>
      </c>
      <c r="Q208" s="142">
        <f t="shared" ref="Q208:Q213" si="63">N208/K208</f>
        <v>0.84451712815788449</v>
      </c>
      <c r="R208" s="277"/>
      <c r="S208" s="143">
        <f>S192</f>
        <v>0.70846064814814813</v>
      </c>
      <c r="T208" s="144">
        <f>INDEX(T192:T207,COUNTA(T192:T207))</f>
        <v>0.95856481481481481</v>
      </c>
      <c r="U208" s="145"/>
      <c r="V208" s="156"/>
      <c r="W208" s="89"/>
      <c r="X208" s="91"/>
      <c r="Y208" s="264"/>
      <c r="Z208" s="265"/>
      <c r="AA208" s="157">
        <f t="shared" ref="AA208:AA213" si="64">M208-J208</f>
        <v>-528.64176426319273</v>
      </c>
      <c r="AB208" s="142">
        <f t="shared" ref="AB208:AB213" si="65">M208/J208</f>
        <v>0.84451712815788449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612</v>
      </c>
      <c r="G209" s="159">
        <f t="shared" ref="G209:G213" si="66">E209*F209</f>
        <v>11126.16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2969.2722371967748</v>
      </c>
      <c r="N209" s="163">
        <f t="shared" si="60"/>
        <v>989.75741239892488</v>
      </c>
      <c r="O209" s="165">
        <f t="shared" si="61"/>
        <v>0</v>
      </c>
      <c r="P209" s="166">
        <f t="shared" si="62"/>
        <v>-210.24258760107512</v>
      </c>
      <c r="Q209" s="152">
        <f t="shared" si="63"/>
        <v>0.82479784366577069</v>
      </c>
      <c r="R209" s="275">
        <f>Q225</f>
        <v>0.83934297891204945</v>
      </c>
      <c r="S209" s="167">
        <v>0.70833333333333337</v>
      </c>
      <c r="T209" s="168">
        <v>0.71692129629629631</v>
      </c>
      <c r="U209" s="169"/>
      <c r="V209" s="170">
        <v>12.366666666666628</v>
      </c>
      <c r="W209" s="168"/>
      <c r="X209" s="171"/>
      <c r="Y209" s="278"/>
      <c r="Z209" s="279"/>
      <c r="AA209" s="174">
        <f t="shared" si="64"/>
        <v>-630.72776280322523</v>
      </c>
      <c r="AB209" s="152">
        <f t="shared" si="65"/>
        <v>0.8247978436657708</v>
      </c>
      <c r="AC209" s="266">
        <f>AB225</f>
        <v>0.83934297891204934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3009</v>
      </c>
      <c r="G210" s="95">
        <f t="shared" si="66"/>
        <v>74713.47</v>
      </c>
      <c r="H210" s="96"/>
      <c r="I210" s="97">
        <v>4</v>
      </c>
      <c r="J210" s="98">
        <v>3300</v>
      </c>
      <c r="K210" s="99">
        <f t="shared" si="52"/>
        <v>825</v>
      </c>
      <c r="L210" s="100">
        <v>4</v>
      </c>
      <c r="M210" s="98">
        <f>F210/V210*60</f>
        <v>2820.9375000000032</v>
      </c>
      <c r="N210" s="99">
        <f t="shared" si="60"/>
        <v>705.2343750000008</v>
      </c>
      <c r="O210" s="101">
        <f t="shared" si="61"/>
        <v>0</v>
      </c>
      <c r="P210" s="102">
        <f t="shared" si="62"/>
        <v>-119.7656249999992</v>
      </c>
      <c r="Q210" s="103">
        <f t="shared" si="63"/>
        <v>0.85482954545454637</v>
      </c>
      <c r="R210" s="276"/>
      <c r="S210" s="1">
        <v>0.7270833333333333</v>
      </c>
      <c r="T210" s="2">
        <v>0.7715277777777777</v>
      </c>
      <c r="U210" s="104">
        <v>14.633333333333276</v>
      </c>
      <c r="V210" s="105">
        <v>63.999999999999929</v>
      </c>
      <c r="W210" s="106"/>
      <c r="X210" s="113"/>
      <c r="Y210" s="261"/>
      <c r="Z210" s="262"/>
      <c r="AA210" s="175">
        <f t="shared" si="64"/>
        <v>-479.06249999999682</v>
      </c>
      <c r="AB210" s="103">
        <f t="shared" si="65"/>
        <v>0.85482954545454637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2237</v>
      </c>
      <c r="G211" s="95">
        <f t="shared" si="66"/>
        <v>40668.659999999996</v>
      </c>
      <c r="H211" s="96"/>
      <c r="I211" s="97">
        <v>3</v>
      </c>
      <c r="J211" s="98">
        <v>3600</v>
      </c>
      <c r="K211" s="99">
        <f t="shared" si="52"/>
        <v>1200</v>
      </c>
      <c r="L211" s="100">
        <v>3</v>
      </c>
      <c r="M211" s="98">
        <f>F211/V211*60</f>
        <v>2999.3296089385503</v>
      </c>
      <c r="N211" s="99">
        <f t="shared" si="60"/>
        <v>999.77653631285011</v>
      </c>
      <c r="O211" s="101">
        <f t="shared" si="61"/>
        <v>0</v>
      </c>
      <c r="P211" s="102">
        <f t="shared" si="62"/>
        <v>-200.22346368714989</v>
      </c>
      <c r="Q211" s="103">
        <f t="shared" si="63"/>
        <v>0.83314711359404181</v>
      </c>
      <c r="R211" s="276"/>
      <c r="S211" s="1">
        <v>0.78420138888888891</v>
      </c>
      <c r="T211" s="2">
        <v>0.81527777777777777</v>
      </c>
      <c r="U211" s="104">
        <v>18.250000000000135</v>
      </c>
      <c r="V211" s="105">
        <v>44.749999999999957</v>
      </c>
      <c r="W211" s="106"/>
      <c r="X211" s="113"/>
      <c r="Y211" s="261"/>
      <c r="Z211" s="262"/>
      <c r="AA211" s="175">
        <f t="shared" si="64"/>
        <v>-600.67039106144966</v>
      </c>
      <c r="AB211" s="103">
        <f t="shared" si="65"/>
        <v>0.83314711359404181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2280</v>
      </c>
      <c r="G212" s="95">
        <f t="shared" si="66"/>
        <v>57068.4</v>
      </c>
      <c r="H212" s="96"/>
      <c r="I212" s="97">
        <v>4</v>
      </c>
      <c r="J212" s="98">
        <v>3300</v>
      </c>
      <c r="K212" s="99">
        <f t="shared" si="52"/>
        <v>825</v>
      </c>
      <c r="L212" s="100">
        <v>4</v>
      </c>
      <c r="M212" s="98">
        <f>F212/V212*60</f>
        <v>2819.6496049467528</v>
      </c>
      <c r="N212" s="99">
        <f t="shared" si="60"/>
        <v>704.9124012366882</v>
      </c>
      <c r="O212" s="101">
        <f t="shared" si="61"/>
        <v>0</v>
      </c>
      <c r="P212" s="102">
        <f t="shared" si="62"/>
        <v>-120.0875987633118</v>
      </c>
      <c r="Q212" s="103">
        <f t="shared" si="63"/>
        <v>0.85443927422628874</v>
      </c>
      <c r="R212" s="276"/>
      <c r="S212" s="1">
        <v>0.8288078703703704</v>
      </c>
      <c r="T212" s="2">
        <v>0.86250000000000004</v>
      </c>
      <c r="U212" s="104">
        <v>19.483333333333395</v>
      </c>
      <c r="V212" s="105">
        <v>48.51666666666668</v>
      </c>
      <c r="W212" s="106">
        <v>0.86250000000000004</v>
      </c>
      <c r="X212" s="107">
        <v>0.9194444444444444</v>
      </c>
      <c r="Y212" s="261"/>
      <c r="Z212" s="262"/>
      <c r="AA212" s="175">
        <f t="shared" si="64"/>
        <v>-480.35039505324721</v>
      </c>
      <c r="AB212" s="103">
        <f t="shared" si="65"/>
        <v>0.85443927422628874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3349</v>
      </c>
      <c r="G213" s="95">
        <f t="shared" si="66"/>
        <v>60884.82</v>
      </c>
      <c r="H213" s="113"/>
      <c r="I213" s="97">
        <v>3</v>
      </c>
      <c r="J213" s="98">
        <v>3600</v>
      </c>
      <c r="K213" s="99">
        <f t="shared" si="52"/>
        <v>1200</v>
      </c>
      <c r="L213" s="114">
        <v>3</v>
      </c>
      <c r="M213" s="98">
        <f>F213/V213*60</f>
        <v>2995.3788819875786</v>
      </c>
      <c r="N213" s="99">
        <f t="shared" si="60"/>
        <v>998.45962732919281</v>
      </c>
      <c r="O213" s="101">
        <f t="shared" si="61"/>
        <v>0</v>
      </c>
      <c r="P213" s="102">
        <f t="shared" si="62"/>
        <v>-201.54037267080719</v>
      </c>
      <c r="Q213" s="103">
        <f t="shared" si="63"/>
        <v>0.832049689440994</v>
      </c>
      <c r="R213" s="276"/>
      <c r="S213" s="1">
        <v>0.9194444444444444</v>
      </c>
      <c r="T213" s="2">
        <v>0.96603009259259254</v>
      </c>
      <c r="U213" s="104">
        <v>81.999999999999872</v>
      </c>
      <c r="V213" s="105">
        <v>67.083333333333314</v>
      </c>
      <c r="W213" s="106"/>
      <c r="X213" s="107"/>
      <c r="Y213" s="261"/>
      <c r="Z213" s="262"/>
      <c r="AA213" s="175">
        <f t="shared" si="64"/>
        <v>-604.62111801242145</v>
      </c>
      <c r="AB213" s="103">
        <f t="shared" si="65"/>
        <v>0.832049689440994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7">AVERAGE(I209:I224)</f>
        <v>3.4</v>
      </c>
      <c r="J225" s="138">
        <f t="shared" si="67"/>
        <v>3480</v>
      </c>
      <c r="K225" s="139">
        <f t="shared" ref="K225" si="68">J225/I225</f>
        <v>1023.5294117647059</v>
      </c>
      <c r="L225" s="137">
        <f t="shared" ref="L225:M225" si="69">AVERAGE(L209:L224)</f>
        <v>3.4</v>
      </c>
      <c r="M225" s="138">
        <f t="shared" si="69"/>
        <v>2920.9135666139318</v>
      </c>
      <c r="N225" s="139">
        <f>M225/L225</f>
        <v>859.09222547468585</v>
      </c>
      <c r="O225" s="140">
        <f>L225-I225</f>
        <v>0</v>
      </c>
      <c r="P225" s="141">
        <f>N225-K225</f>
        <v>-164.43718629002001</v>
      </c>
      <c r="Q225" s="142">
        <f>N225/K225</f>
        <v>0.83934297891204945</v>
      </c>
      <c r="R225" s="277"/>
      <c r="S225" s="143">
        <f>S209</f>
        <v>0.70833333333333337</v>
      </c>
      <c r="T225" s="144">
        <f>INDEX(T209:T224,COUNTA(T209:T224))</f>
        <v>0.96603009259259254</v>
      </c>
      <c r="U225" s="145"/>
      <c r="V225" s="156"/>
      <c r="W225" s="135"/>
      <c r="X225" s="139"/>
      <c r="Y225" s="264"/>
      <c r="Z225" s="265"/>
      <c r="AA225" s="177">
        <f>M225-J225</f>
        <v>-559.08643338606817</v>
      </c>
      <c r="AB225" s="142">
        <f>M225/J225</f>
        <v>0.83934297891204934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812" priority="1" operator="greaterThan">
      <formula>0</formula>
    </cfRule>
  </conditionalFormatting>
  <conditionalFormatting sqref="P5:P225 AA5:AA225">
    <cfRule type="cellIs" dxfId="811" priority="4" operator="lessThan">
      <formula>0</formula>
    </cfRule>
  </conditionalFormatting>
  <conditionalFormatting sqref="Q5:Q225 AB5:AB225">
    <cfRule type="cellIs" dxfId="810" priority="2" operator="greaterThan">
      <formula>1</formula>
    </cfRule>
    <cfRule type="cellIs" dxfId="809" priority="3" operator="lessThan">
      <formula>0.8</formula>
    </cfRule>
  </conditionalFormatting>
  <conditionalFormatting sqref="AC5:AC23 R5:R225 AC124:AC129">
    <cfRule type="cellIs" dxfId="808" priority="5" operator="lessThan">
      <formula>0.8</formula>
    </cfRule>
  </conditionalFormatting>
  <conditionalFormatting sqref="AC29:AC37">
    <cfRule type="cellIs" dxfId="807" priority="15" operator="lessThan">
      <formula>0.8</formula>
    </cfRule>
  </conditionalFormatting>
  <conditionalFormatting sqref="AC39:AC44">
    <cfRule type="cellIs" dxfId="806" priority="14" operator="lessThan">
      <formula>0.8</formula>
    </cfRule>
  </conditionalFormatting>
  <conditionalFormatting sqref="AC56">
    <cfRule type="cellIs" dxfId="805" priority="16" operator="lessThan">
      <formula>0.8</formula>
    </cfRule>
  </conditionalFormatting>
  <conditionalFormatting sqref="AC73">
    <cfRule type="cellIs" dxfId="804" priority="13" operator="lessThan">
      <formula>0.8</formula>
    </cfRule>
  </conditionalFormatting>
  <conditionalFormatting sqref="AC90">
    <cfRule type="cellIs" dxfId="803" priority="7" operator="lessThan">
      <formula>0.8</formula>
    </cfRule>
  </conditionalFormatting>
  <conditionalFormatting sqref="AC107:AC112">
    <cfRule type="cellIs" dxfId="802" priority="6" operator="lessThan">
      <formula>0.8</formula>
    </cfRule>
  </conditionalFormatting>
  <conditionalFormatting sqref="AC141:AC146">
    <cfRule type="cellIs" dxfId="801" priority="12" operator="lessThan">
      <formula>0.8</formula>
    </cfRule>
  </conditionalFormatting>
  <conditionalFormatting sqref="AC158">
    <cfRule type="cellIs" dxfId="800" priority="11" operator="lessThan">
      <formula>0.8</formula>
    </cfRule>
  </conditionalFormatting>
  <conditionalFormatting sqref="AC175">
    <cfRule type="cellIs" dxfId="799" priority="10" operator="lessThan">
      <formula>0.8</formula>
    </cfRule>
  </conditionalFormatting>
  <conditionalFormatting sqref="AC192">
    <cfRule type="cellIs" dxfId="798" priority="9" operator="lessThan">
      <formula>0.8</formula>
    </cfRule>
  </conditionalFormatting>
  <conditionalFormatting sqref="AC209:AC214">
    <cfRule type="cellIs" dxfId="797" priority="8" operator="lessThan">
      <formula>0.8</formula>
    </cfRule>
  </conditionalFormatting>
  <dataValidations count="1">
    <dataValidation type="list" allowBlank="1" showInputMessage="1" showErrorMessage="1" sqref="Y5:Z225" xr:uid="{E0381788-2F4C-42BD-A2E0-EAFB0A48C5D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5179-AE74-4C05-814C-B0467822E57B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U13" sqref="U13"/>
      <selection pane="bottomLeft" activeCell="U13" sqref="U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102152</v>
      </c>
      <c r="E1" s="77" t="s">
        <v>3</v>
      </c>
      <c r="F1" s="78">
        <f>SUM(G5:G157)</f>
        <v>4409968.32</v>
      </c>
      <c r="G1" s="79" t="s">
        <v>74</v>
      </c>
      <c r="H1" s="80">
        <f>L21+L38+L55+L72+L89+L106+L123+L140+L157</f>
        <v>170.65317460317462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45897</v>
      </c>
      <c r="B2" s="325"/>
      <c r="C2" s="82" t="s">
        <v>35</v>
      </c>
      <c r="D2" s="83">
        <f>AVERAGE(N21,N38,N55,N72,N89,N106,N123,N140,N157)</f>
        <v>134.21608736913925</v>
      </c>
      <c r="E2" s="83" t="s">
        <v>81</v>
      </c>
      <c r="F2" s="84">
        <f>F1/D1</f>
        <v>43.170650794893888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3474</v>
      </c>
      <c r="G5" s="159">
        <f t="shared" ref="G5:G6" si="0">E5*F5</f>
        <v>68437.8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1059.7745953732733</v>
      </c>
      <c r="N5" s="163">
        <f>M5/L5</f>
        <v>81.52112272102103</v>
      </c>
      <c r="O5" s="179">
        <f>L5-I5</f>
        <v>0</v>
      </c>
      <c r="P5" s="180">
        <f>N5-K5</f>
        <v>-10.786569586671277</v>
      </c>
      <c r="Q5" s="132">
        <f>N5/K5</f>
        <v>0.88314549614439453</v>
      </c>
      <c r="R5" s="276">
        <f>Q21</f>
        <v>0.87424107567328158</v>
      </c>
      <c r="S5" s="167">
        <v>0.2502199074074074</v>
      </c>
      <c r="T5" s="168">
        <v>0.38680555555555557</v>
      </c>
      <c r="U5" s="169"/>
      <c r="V5" s="170">
        <v>196.68333333333337</v>
      </c>
      <c r="W5" s="87"/>
      <c r="X5" s="88"/>
      <c r="Y5" s="278"/>
      <c r="Z5" s="279"/>
      <c r="AA5" s="109">
        <f>M5-J5</f>
        <v>-140.22540462672669</v>
      </c>
      <c r="AB5" s="110">
        <f>M5/J5</f>
        <v>0.88314549614439442</v>
      </c>
      <c r="AC5" s="291">
        <f>AB21</f>
        <v>0.87424107567328158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2131</v>
      </c>
      <c r="G6" s="95">
        <f t="shared" si="0"/>
        <v>63866.07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2262.3414921851968</v>
      </c>
      <c r="N6" s="99">
        <f>M6/L6</f>
        <v>113.11707460925984</v>
      </c>
      <c r="O6" s="101">
        <f>L6-I6</f>
        <v>0</v>
      </c>
      <c r="P6" s="102">
        <f>N6-K6</f>
        <v>-16.882925390740155</v>
      </c>
      <c r="Q6" s="103">
        <f>N6/K6</f>
        <v>0.87013134314815266</v>
      </c>
      <c r="R6" s="276"/>
      <c r="S6" s="1">
        <v>0.51908564814814817</v>
      </c>
      <c r="T6" s="2">
        <v>0.55833333333333335</v>
      </c>
      <c r="U6" s="104">
        <v>55.100000000000058</v>
      </c>
      <c r="V6" s="105">
        <v>56.516666666666652</v>
      </c>
      <c r="W6" s="106"/>
      <c r="X6" s="107"/>
      <c r="Y6" s="261"/>
      <c r="Z6" s="262"/>
      <c r="AA6" s="111">
        <f>M6-J6</f>
        <v>-337.65850781480322</v>
      </c>
      <c r="AB6" s="112">
        <f>M6/J6</f>
        <v>0.87013134314815266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1661.058043779235</v>
      </c>
      <c r="N21" s="139">
        <f t="shared" ref="N21:N28" si="5">M21/L21</f>
        <v>100.67018447146879</v>
      </c>
      <c r="O21" s="140">
        <f t="shared" ref="O21:O28" si="6">L21-I21</f>
        <v>0</v>
      </c>
      <c r="P21" s="141">
        <f t="shared" ref="P21:P28" si="7">N21-K21</f>
        <v>-14.481330680046369</v>
      </c>
      <c r="Q21" s="142">
        <f t="shared" ref="Q21:Q28" si="8">N21/K21</f>
        <v>0.87424107567328158</v>
      </c>
      <c r="R21" s="277"/>
      <c r="S21" s="143">
        <f>S5</f>
        <v>0.2502199074074074</v>
      </c>
      <c r="T21" s="144">
        <f>INDEX(T5:T20,COUNTA(T5:T20))</f>
        <v>0.55833333333333335</v>
      </c>
      <c r="U21" s="145"/>
      <c r="V21" s="145"/>
      <c r="W21" s="146"/>
      <c r="X21" s="147"/>
      <c r="Y21" s="264"/>
      <c r="Z21" s="265"/>
      <c r="AA21" s="148">
        <f t="shared" ref="AA21:AA28" si="9">M21-J21</f>
        <v>-238.94195622076495</v>
      </c>
      <c r="AB21" s="149">
        <f t="shared" ref="AB21:AB28" si="10">M21/J21</f>
        <v>0.87424107567328158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1460</v>
      </c>
      <c r="G22" s="159">
        <f t="shared" ref="G22:G28" si="11">E22*F22</f>
        <v>104944.79999999999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1699.8706338939214</v>
      </c>
      <c r="N22" s="163">
        <f t="shared" si="5"/>
        <v>65.379639765150827</v>
      </c>
      <c r="O22" s="165">
        <f t="shared" si="6"/>
        <v>0</v>
      </c>
      <c r="P22" s="166">
        <f t="shared" si="7"/>
        <v>-11.543437157926093</v>
      </c>
      <c r="Q22" s="152">
        <f t="shared" si="8"/>
        <v>0.84993531694696078</v>
      </c>
      <c r="R22" s="275">
        <f>Q38</f>
        <v>0.85481953997174653</v>
      </c>
      <c r="S22" s="167">
        <v>0.25032407407407409</v>
      </c>
      <c r="T22" s="168">
        <v>0.28611111111111109</v>
      </c>
      <c r="U22" s="169"/>
      <c r="V22" s="170">
        <v>51.533333333333289</v>
      </c>
      <c r="W22" s="181"/>
      <c r="X22" s="163"/>
      <c r="Y22" s="278"/>
      <c r="Z22" s="279"/>
      <c r="AA22" s="109">
        <f t="shared" si="9"/>
        <v>-300.12936610607858</v>
      </c>
      <c r="AB22" s="152">
        <f t="shared" si="10"/>
        <v>0.84993531694696067</v>
      </c>
      <c r="AC22" s="347">
        <f>AB38</f>
        <v>0.85481953997174664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4390</v>
      </c>
      <c r="G23" s="95">
        <f t="shared" si="11"/>
        <v>249220.30000000002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1742.0634920634914</v>
      </c>
      <c r="N23" s="99">
        <f t="shared" si="5"/>
        <v>67.002442002441981</v>
      </c>
      <c r="O23" s="101">
        <f t="shared" si="6"/>
        <v>0</v>
      </c>
      <c r="P23" s="102">
        <f t="shared" si="7"/>
        <v>-9.9206349206349387</v>
      </c>
      <c r="Q23" s="103">
        <f t="shared" si="8"/>
        <v>0.87103174603174582</v>
      </c>
      <c r="R23" s="276"/>
      <c r="S23" s="1">
        <v>0.28888888888888886</v>
      </c>
      <c r="T23" s="2">
        <v>0.3938888888888889</v>
      </c>
      <c r="U23" s="104">
        <v>3.9999999999999858</v>
      </c>
      <c r="V23" s="105">
        <v>151.20000000000005</v>
      </c>
      <c r="W23" s="106"/>
      <c r="X23" s="107"/>
      <c r="Y23" s="261"/>
      <c r="Z23" s="262"/>
      <c r="AA23" s="111">
        <f t="shared" si="9"/>
        <v>-257.93650793650863</v>
      </c>
      <c r="AB23" s="103">
        <f t="shared" si="10"/>
        <v>0.87103174603174571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1371</v>
      </c>
      <c r="G24" s="95">
        <f t="shared" si="11"/>
        <v>78558.3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1700.7580978635399</v>
      </c>
      <c r="N24" s="99">
        <f t="shared" si="5"/>
        <v>65.41377299475154</v>
      </c>
      <c r="O24" s="101">
        <f t="shared" si="6"/>
        <v>0</v>
      </c>
      <c r="P24" s="102">
        <f t="shared" si="7"/>
        <v>-11.50930392832538</v>
      </c>
      <c r="Q24" s="103">
        <f t="shared" si="8"/>
        <v>0.85037904893177008</v>
      </c>
      <c r="R24" s="276"/>
      <c r="S24" s="1">
        <v>0.39930555555555552</v>
      </c>
      <c r="T24" s="2">
        <v>0.43289351851851854</v>
      </c>
      <c r="U24" s="104">
        <v>7.7999999999999403</v>
      </c>
      <c r="V24" s="105">
        <v>48.366666666666738</v>
      </c>
      <c r="W24" s="106"/>
      <c r="X24" s="107"/>
      <c r="Y24" s="261"/>
      <c r="Z24" s="262"/>
      <c r="AA24" s="111">
        <f t="shared" si="9"/>
        <v>-299.24190213646011</v>
      </c>
      <c r="AB24" s="103">
        <f t="shared" si="10"/>
        <v>0.85037904893176997</v>
      </c>
      <c r="AC24" s="293"/>
    </row>
    <row r="25" spans="1:43" ht="15.75" customHeight="1">
      <c r="A25" s="281"/>
      <c r="B25" s="92" t="s">
        <v>176</v>
      </c>
      <c r="C25" s="285" t="s">
        <v>250</v>
      </c>
      <c r="D25" s="285"/>
      <c r="E25" s="93">
        <v>56.43</v>
      </c>
      <c r="F25" s="94">
        <v>675</v>
      </c>
      <c r="G25" s="95">
        <f t="shared" si="11"/>
        <v>38090.25</v>
      </c>
      <c r="H25" s="96">
        <v>2</v>
      </c>
      <c r="I25" s="97">
        <v>22</v>
      </c>
      <c r="J25" s="98">
        <v>2000</v>
      </c>
      <c r="K25" s="99">
        <f t="shared" si="13"/>
        <v>90.909090909090907</v>
      </c>
      <c r="L25" s="100">
        <v>22</v>
      </c>
      <c r="M25" s="98">
        <f t="shared" si="12"/>
        <v>1705.2631578947398</v>
      </c>
      <c r="N25" s="99">
        <f t="shared" si="5"/>
        <v>77.511961722488181</v>
      </c>
      <c r="O25" s="101">
        <f t="shared" si="6"/>
        <v>0</v>
      </c>
      <c r="P25" s="102">
        <f t="shared" si="7"/>
        <v>-13.397129186602726</v>
      </c>
      <c r="Q25" s="103">
        <f t="shared" si="8"/>
        <v>0.85263157894736996</v>
      </c>
      <c r="R25" s="276"/>
      <c r="S25" s="1">
        <v>0.43836805555555558</v>
      </c>
      <c r="T25" s="2">
        <v>0.4548611111111111</v>
      </c>
      <c r="U25" s="104">
        <v>7.88333333333334</v>
      </c>
      <c r="V25" s="105">
        <v>23.749999999999957</v>
      </c>
      <c r="W25" s="106">
        <v>0.4548611111111111</v>
      </c>
      <c r="X25" s="107">
        <v>0.49456018518518519</v>
      </c>
      <c r="Y25" s="261"/>
      <c r="Z25" s="262"/>
      <c r="AA25" s="111">
        <f t="shared" si="9"/>
        <v>-294.73684210526017</v>
      </c>
      <c r="AB25" s="103">
        <f t="shared" si="10"/>
        <v>0.85263157894736996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1525</v>
      </c>
      <c r="G26" s="95">
        <f t="shared" si="11"/>
        <v>79086.5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1699.6904024767803</v>
      </c>
      <c r="N26" s="99">
        <f t="shared" si="5"/>
        <v>65.372707787568473</v>
      </c>
      <c r="O26" s="101">
        <f t="shared" si="6"/>
        <v>0</v>
      </c>
      <c r="P26" s="102">
        <f t="shared" si="7"/>
        <v>-11.550369135508447</v>
      </c>
      <c r="Q26" s="103">
        <f t="shared" si="8"/>
        <v>0.84984520123839014</v>
      </c>
      <c r="R26" s="276"/>
      <c r="S26" s="1">
        <v>0.49456018518518519</v>
      </c>
      <c r="T26" s="2">
        <v>0.53194444444444444</v>
      </c>
      <c r="U26" s="104">
        <v>57.166666666666679</v>
      </c>
      <c r="V26" s="105">
        <v>53.833333333333329</v>
      </c>
      <c r="W26" s="106"/>
      <c r="X26" s="107"/>
      <c r="Y26" s="261"/>
      <c r="Z26" s="262"/>
      <c r="AA26" s="111">
        <f t="shared" si="9"/>
        <v>-300.30959752321974</v>
      </c>
      <c r="AB26" s="103">
        <f t="shared" si="10"/>
        <v>0.84984520123839014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1794</v>
      </c>
      <c r="G27" s="115">
        <f t="shared" si="11"/>
        <v>102796.2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1709.0235512040183</v>
      </c>
      <c r="N27" s="99">
        <f t="shared" si="5"/>
        <v>68.360942048160737</v>
      </c>
      <c r="O27" s="101">
        <f t="shared" si="6"/>
        <v>0</v>
      </c>
      <c r="P27" s="102">
        <f t="shared" si="7"/>
        <v>-11.639057951839263</v>
      </c>
      <c r="Q27" s="103">
        <f t="shared" si="8"/>
        <v>0.85451177560200919</v>
      </c>
      <c r="R27" s="276"/>
      <c r="S27" s="1">
        <v>0.53681712962962957</v>
      </c>
      <c r="T27" s="2">
        <v>0.5805555555555556</v>
      </c>
      <c r="U27" s="104">
        <v>7.0166666666665911</v>
      </c>
      <c r="V27" s="105">
        <v>62.983333333333476</v>
      </c>
      <c r="W27" s="106"/>
      <c r="X27" s="107"/>
      <c r="Y27" s="261"/>
      <c r="Z27" s="262"/>
      <c r="AA27" s="111">
        <f t="shared" si="9"/>
        <v>-290.9764487959817</v>
      </c>
      <c r="AB27" s="103">
        <f t="shared" si="10"/>
        <v>0.85451177560200919</v>
      </c>
      <c r="AC27" s="293"/>
    </row>
    <row r="28" spans="1:43" ht="15.75" customHeight="1">
      <c r="A28" s="281"/>
      <c r="B28" s="92" t="s">
        <v>176</v>
      </c>
      <c r="C28" s="285" t="s">
        <v>250</v>
      </c>
      <c r="D28" s="285"/>
      <c r="E28" s="93">
        <v>56.43</v>
      </c>
      <c r="F28" s="94">
        <v>1755</v>
      </c>
      <c r="G28" s="115">
        <f t="shared" si="11"/>
        <v>99034.65</v>
      </c>
      <c r="H28" s="119"/>
      <c r="I28" s="97">
        <v>22</v>
      </c>
      <c r="J28" s="98">
        <v>2000</v>
      </c>
      <c r="K28" s="99">
        <f t="shared" si="13"/>
        <v>90.909090909090907</v>
      </c>
      <c r="L28" s="114">
        <v>22</v>
      </c>
      <c r="M28" s="98">
        <f t="shared" si="12"/>
        <v>1710.8042242079605</v>
      </c>
      <c r="N28" s="99">
        <f t="shared" si="5"/>
        <v>77.763828373089112</v>
      </c>
      <c r="O28" s="120">
        <f t="shared" si="6"/>
        <v>0</v>
      </c>
      <c r="P28" s="121">
        <f t="shared" si="7"/>
        <v>-13.145262536001795</v>
      </c>
      <c r="Q28" s="122">
        <f t="shared" si="8"/>
        <v>0.85540211210398021</v>
      </c>
      <c r="R28" s="276"/>
      <c r="S28" s="1">
        <v>0.58434027777777775</v>
      </c>
      <c r="T28" s="2">
        <v>0.62708333333333333</v>
      </c>
      <c r="U28" s="104">
        <v>5.4499999999998927</v>
      </c>
      <c r="V28" s="105">
        <v>61.550000000000026</v>
      </c>
      <c r="W28" s="106"/>
      <c r="X28" s="107"/>
      <c r="Y28" s="261"/>
      <c r="Z28" s="262"/>
      <c r="AA28" s="111">
        <f t="shared" si="9"/>
        <v>-289.19577579203951</v>
      </c>
      <c r="AB28" s="103">
        <f t="shared" si="10"/>
        <v>0.85540211210398021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24.714285714285715</v>
      </c>
      <c r="J38" s="138">
        <f t="shared" si="14"/>
        <v>2000</v>
      </c>
      <c r="K38" s="139">
        <f t="shared" ref="K38" si="15">J38/I38</f>
        <v>80.924855491329481</v>
      </c>
      <c r="L38" s="137">
        <f t="shared" ref="L38:M38" si="16">AVERAGE(L22:L37)</f>
        <v>24.714285714285715</v>
      </c>
      <c r="M38" s="138">
        <f t="shared" si="16"/>
        <v>1709.6390799434932</v>
      </c>
      <c r="N38" s="139">
        <f>M38/L38</f>
        <v>69.176147743378337</v>
      </c>
      <c r="O38" s="140">
        <f>L38-I38</f>
        <v>0</v>
      </c>
      <c r="P38" s="141">
        <f>N38-K38</f>
        <v>-11.748707747951144</v>
      </c>
      <c r="Q38" s="142">
        <f>N38/K38</f>
        <v>0.85481953997174653</v>
      </c>
      <c r="R38" s="277"/>
      <c r="S38" s="143">
        <f>S22</f>
        <v>0.25032407407407409</v>
      </c>
      <c r="T38" s="144">
        <f>INDEX(T22:T37,COUNTA(T22:T37))</f>
        <v>0.62708333333333333</v>
      </c>
      <c r="U38" s="145"/>
      <c r="V38" s="156"/>
      <c r="W38" s="135"/>
      <c r="X38" s="139"/>
      <c r="Y38" s="264"/>
      <c r="Z38" s="265"/>
      <c r="AA38" s="157">
        <f>M38-J38</f>
        <v>-290.36092005650676</v>
      </c>
      <c r="AB38" s="142">
        <f>M38/J38</f>
        <v>0.85481953997174664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1956</v>
      </c>
      <c r="G39" s="159">
        <f t="shared" ref="G39:G42" si="17">E39*F39</f>
        <v>96861.12000000001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1713.7016305670468</v>
      </c>
      <c r="N39" s="163">
        <f>M39/L39</f>
        <v>71.404234606960287</v>
      </c>
      <c r="O39" s="165">
        <f>L39-I39</f>
        <v>0</v>
      </c>
      <c r="P39" s="166">
        <f>N39-K39</f>
        <v>-11.929098726373041</v>
      </c>
      <c r="Q39" s="152">
        <f>N39/K39</f>
        <v>0.85685081528352347</v>
      </c>
      <c r="R39" s="275">
        <f>Q55</f>
        <v>0.85862567729197026</v>
      </c>
      <c r="S39" s="167">
        <v>0.33333333333333331</v>
      </c>
      <c r="T39" s="168">
        <v>0.38089120370370372</v>
      </c>
      <c r="U39" s="169"/>
      <c r="V39" s="170">
        <v>68.483333333333377</v>
      </c>
      <c r="W39" s="87"/>
      <c r="X39" s="88"/>
      <c r="Y39" s="278"/>
      <c r="Z39" s="279"/>
      <c r="AA39" s="109">
        <f>M39-J39</f>
        <v>-286.29836943295322</v>
      </c>
      <c r="AB39" s="152">
        <f>M39/J39</f>
        <v>0.85685081528352336</v>
      </c>
      <c r="AC39" s="347">
        <f>AB55</f>
        <v>0.85862567729197026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2120</v>
      </c>
      <c r="G40" s="95">
        <f t="shared" si="17"/>
        <v>109858.4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1543.3771486349838</v>
      </c>
      <c r="N40" s="99">
        <f>M40/L40</f>
        <v>67.103354288477561</v>
      </c>
      <c r="O40" s="101">
        <f>L40-I40</f>
        <v>0</v>
      </c>
      <c r="P40" s="102">
        <f>N40-K40</f>
        <v>-11.157515276739829</v>
      </c>
      <c r="Q40" s="103">
        <f>N40/K40</f>
        <v>0.85743174924165777</v>
      </c>
      <c r="R40" s="276"/>
      <c r="S40" s="1">
        <v>0.38541666666666663</v>
      </c>
      <c r="T40" s="2">
        <v>0.44265046296296295</v>
      </c>
      <c r="U40" s="104">
        <v>6.5166666666665929</v>
      </c>
      <c r="V40" s="105">
        <v>82.416666666666714</v>
      </c>
      <c r="W40" s="106"/>
      <c r="X40" s="107"/>
      <c r="Y40" s="261"/>
      <c r="Z40" s="262"/>
      <c r="AA40" s="111">
        <f>M40-J40</f>
        <v>-256.62285136501623</v>
      </c>
      <c r="AB40" s="103">
        <f>M40/J40</f>
        <v>0.85743174924165766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2201</v>
      </c>
      <c r="G41" s="95">
        <f t="shared" si="17"/>
        <v>130607.34000000001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1713.2108108108084</v>
      </c>
      <c r="N41" s="99">
        <f>M41/L41</f>
        <v>71.383783783783684</v>
      </c>
      <c r="O41" s="101">
        <f>L41-I41</f>
        <v>0</v>
      </c>
      <c r="P41" s="102">
        <f>N41-K41</f>
        <v>-11.949549549549644</v>
      </c>
      <c r="Q41" s="103">
        <f>N41/K41</f>
        <v>0.85660540540540431</v>
      </c>
      <c r="R41" s="276"/>
      <c r="S41" s="1">
        <v>0.44722222222222219</v>
      </c>
      <c r="T41" s="2">
        <v>0.50075231481481486</v>
      </c>
      <c r="U41" s="104">
        <v>6.5833333333332966</v>
      </c>
      <c r="V41" s="105">
        <v>77.083333333333442</v>
      </c>
      <c r="W41" s="106">
        <v>0.50075231481481486</v>
      </c>
      <c r="X41" s="107">
        <v>0.5395833333333333</v>
      </c>
      <c r="Y41" s="261"/>
      <c r="Z41" s="262"/>
      <c r="AA41" s="111">
        <f>M41-J41</f>
        <v>-286.78918918919157</v>
      </c>
      <c r="AB41" s="103">
        <f>M41/J41</f>
        <v>0.8566054054054042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4175</v>
      </c>
      <c r="G42" s="95">
        <f t="shared" si="17"/>
        <v>244947.25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1726.9906928645296</v>
      </c>
      <c r="N42" s="99">
        <f>M42/L42</f>
        <v>71.957945536022066</v>
      </c>
      <c r="O42" s="101">
        <f>L42-I42</f>
        <v>0</v>
      </c>
      <c r="P42" s="102">
        <f>N42-K42</f>
        <v>-11.375387797311262</v>
      </c>
      <c r="Q42" s="103">
        <f>N42/K42</f>
        <v>0.86349534643226489</v>
      </c>
      <c r="R42" s="276"/>
      <c r="S42" s="1">
        <v>0.5395833333333333</v>
      </c>
      <c r="T42" s="2">
        <v>0.64031249999999995</v>
      </c>
      <c r="U42" s="104">
        <v>55.916666666666558</v>
      </c>
      <c r="V42" s="105">
        <v>145.04999999999998</v>
      </c>
      <c r="W42" s="106"/>
      <c r="X42" s="107"/>
      <c r="Y42" s="261"/>
      <c r="Z42" s="262"/>
      <c r="AA42" s="111">
        <f>M42-J42</f>
        <v>-273.00930713547041</v>
      </c>
      <c r="AB42" s="103">
        <f>M42/J42</f>
        <v>0.86349534643226478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1674.3200707193421</v>
      </c>
      <c r="N55" s="139">
        <f>M55/L55</f>
        <v>70.497687188182823</v>
      </c>
      <c r="O55" s="140">
        <f>L55-I55</f>
        <v>0</v>
      </c>
      <c r="P55" s="141">
        <f>N55-K55</f>
        <v>-11.607575969711917</v>
      </c>
      <c r="Q55" s="142">
        <f>N55/K55</f>
        <v>0.85862567729197026</v>
      </c>
      <c r="R55" s="277"/>
      <c r="S55" s="143">
        <f>S39</f>
        <v>0.33333333333333331</v>
      </c>
      <c r="T55" s="144">
        <f>INDEX(T39:T54,COUNTA(T39:T54))</f>
        <v>0.64031249999999995</v>
      </c>
      <c r="U55" s="145"/>
      <c r="V55" s="156"/>
      <c r="W55" s="188"/>
      <c r="X55" s="189"/>
      <c r="Y55" s="264"/>
      <c r="Z55" s="265"/>
      <c r="AA55" s="157">
        <f>M55-J55</f>
        <v>-275.67992928065792</v>
      </c>
      <c r="AB55" s="142">
        <f>M55/J55</f>
        <v>0.85862567729197026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1744</v>
      </c>
      <c r="G56" s="159">
        <f t="shared" ref="G56:G59" si="21">E56*F56</f>
        <v>82613.279999999999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1703.7720488466748</v>
      </c>
      <c r="N56" s="163">
        <f>M56/L56</f>
        <v>81.132002326032136</v>
      </c>
      <c r="O56" s="165">
        <f>L56-I56</f>
        <v>0</v>
      </c>
      <c r="P56" s="166">
        <f>N56-K56</f>
        <v>-14.106092912063104</v>
      </c>
      <c r="Q56" s="152">
        <f>N56/K56</f>
        <v>0.85188602442333738</v>
      </c>
      <c r="R56" s="275">
        <f>Q72</f>
        <v>0.85711505389805343</v>
      </c>
      <c r="S56" s="167">
        <v>0.33333333333333331</v>
      </c>
      <c r="T56" s="168">
        <v>0.3759837962962963</v>
      </c>
      <c r="U56" s="169"/>
      <c r="V56" s="170">
        <v>61.4166666666667</v>
      </c>
      <c r="W56" s="168"/>
      <c r="X56" s="171"/>
      <c r="Y56" s="278"/>
      <c r="Z56" s="279"/>
      <c r="AA56" s="109">
        <f>M56-J56</f>
        <v>-296.22795115332519</v>
      </c>
      <c r="AB56" s="152">
        <f>M56/J56</f>
        <v>0.85188602442333738</v>
      </c>
      <c r="AC56" s="266">
        <f>AB72</f>
        <v>0.85711505389805331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867</v>
      </c>
      <c r="G57" s="95">
        <f t="shared" si="21"/>
        <v>46271.79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1689.8754737412023</v>
      </c>
      <c r="N57" s="99">
        <f>M57/L57</f>
        <v>67.595018949648093</v>
      </c>
      <c r="O57" s="101">
        <f>L57-I57</f>
        <v>0</v>
      </c>
      <c r="P57" s="102">
        <f>N57-K57</f>
        <v>-12.404981050351907</v>
      </c>
      <c r="Q57" s="103">
        <f>N57/K57</f>
        <v>0.84493773687060114</v>
      </c>
      <c r="R57" s="276"/>
      <c r="S57" s="1">
        <v>0.3800115740740741</v>
      </c>
      <c r="T57" s="2">
        <v>0.40138888888888891</v>
      </c>
      <c r="U57" s="104">
        <v>5.8000000000000274</v>
      </c>
      <c r="V57" s="105">
        <v>30.783333333333324</v>
      </c>
      <c r="W57" s="106"/>
      <c r="X57" s="107"/>
      <c r="Y57" s="261"/>
      <c r="Z57" s="262"/>
      <c r="AA57" s="111">
        <f>M57-J57</f>
        <v>-310.12452625879769</v>
      </c>
      <c r="AB57" s="103">
        <f>M57/J57</f>
        <v>0.84493773687060114</v>
      </c>
      <c r="AC57" s="267"/>
    </row>
    <row r="58" spans="1:29" ht="15.75" customHeight="1">
      <c r="A58" s="281"/>
      <c r="B58" s="153" t="s">
        <v>180</v>
      </c>
      <c r="C58" s="259" t="s">
        <v>197</v>
      </c>
      <c r="D58" s="260"/>
      <c r="E58" s="93">
        <v>77.34</v>
      </c>
      <c r="F58" s="94">
        <v>2931</v>
      </c>
      <c r="G58" s="95">
        <f t="shared" si="21"/>
        <v>226683.54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1715.4283856283519</v>
      </c>
      <c r="N58" s="99">
        <f>M58/L58</f>
        <v>68.61713542513408</v>
      </c>
      <c r="O58" s="101">
        <f>L58-I58</f>
        <v>0</v>
      </c>
      <c r="P58" s="102">
        <f>N58-K58</f>
        <v>-11.38286457486592</v>
      </c>
      <c r="Q58" s="103">
        <f>N58/K58</f>
        <v>0.85771419281417605</v>
      </c>
      <c r="R58" s="276"/>
      <c r="S58" s="1">
        <v>0.40658564814814813</v>
      </c>
      <c r="T58" s="2">
        <v>0.4777777777777778</v>
      </c>
      <c r="U58" s="104">
        <v>7.4833333333332774</v>
      </c>
      <c r="V58" s="105">
        <v>102.51666666666674</v>
      </c>
      <c r="W58" s="106">
        <v>0.4777777777777778</v>
      </c>
      <c r="X58" s="107">
        <v>0.51828703703703705</v>
      </c>
      <c r="Y58" s="261"/>
      <c r="Z58" s="262"/>
      <c r="AA58" s="111">
        <f>M58-J58</f>
        <v>-284.57161437164814</v>
      </c>
      <c r="AB58" s="103">
        <f>M58/J58</f>
        <v>0.85771419281417594</v>
      </c>
      <c r="AC58" s="267"/>
    </row>
    <row r="59" spans="1:29" ht="15.75" customHeight="1">
      <c r="A59" s="281"/>
      <c r="B59" s="153" t="s">
        <v>180</v>
      </c>
      <c r="C59" s="259" t="s">
        <v>182</v>
      </c>
      <c r="D59" s="260"/>
      <c r="E59" s="93">
        <v>59.52</v>
      </c>
      <c r="F59" s="94">
        <v>5496</v>
      </c>
      <c r="G59" s="95">
        <f t="shared" si="21"/>
        <v>327121.92000000004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1747.8445229681977</v>
      </c>
      <c r="N59" s="99">
        <f>M59/L59</f>
        <v>69.913780918727909</v>
      </c>
      <c r="O59" s="101">
        <f>L59-I59</f>
        <v>0</v>
      </c>
      <c r="P59" s="102">
        <f>N59-K59</f>
        <v>-10.086219081272091</v>
      </c>
      <c r="Q59" s="103">
        <f>N59/K59</f>
        <v>0.87392226148409891</v>
      </c>
      <c r="R59" s="276"/>
      <c r="S59" s="1">
        <v>0.51828703703703705</v>
      </c>
      <c r="T59" s="2">
        <v>0.64930555555555558</v>
      </c>
      <c r="U59" s="104">
        <v>58.333333333333314</v>
      </c>
      <c r="V59" s="105">
        <v>188.66666666666669</v>
      </c>
      <c r="W59" s="106"/>
      <c r="X59" s="107"/>
      <c r="Y59" s="261"/>
      <c r="Z59" s="262"/>
      <c r="AA59" s="111">
        <f>M59-J59</f>
        <v>-252.15547703180232</v>
      </c>
      <c r="AB59" s="103">
        <f>M59/J59</f>
        <v>0.87392226148409879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2">AVERAGE(I56:I71)</f>
        <v>24</v>
      </c>
      <c r="J72" s="138">
        <f t="shared" si="22"/>
        <v>2000</v>
      </c>
      <c r="K72" s="139">
        <f t="shared" ref="K72" si="23">J72/I72</f>
        <v>83.333333333333329</v>
      </c>
      <c r="L72" s="137">
        <f t="shared" ref="L72:M72" si="24">AVERAGE(L56:L71)</f>
        <v>24</v>
      </c>
      <c r="M72" s="138">
        <f t="shared" si="24"/>
        <v>1714.2301077961067</v>
      </c>
      <c r="N72" s="139">
        <f t="shared" ref="N72:N81" si="25">M72/L72</f>
        <v>71.426254491504451</v>
      </c>
      <c r="O72" s="140">
        <f t="shared" ref="O72:O81" si="26">L72-I72</f>
        <v>0</v>
      </c>
      <c r="P72" s="141">
        <f t="shared" ref="P72:P81" si="27">N72-K72</f>
        <v>-11.907078841828877</v>
      </c>
      <c r="Q72" s="142">
        <f t="shared" ref="Q72:Q81" si="28">N72/K72</f>
        <v>0.85711505389805343</v>
      </c>
      <c r="R72" s="277"/>
      <c r="S72" s="143">
        <f>S56</f>
        <v>0.33333333333333331</v>
      </c>
      <c r="T72" s="144">
        <f>INDEX(T56:T71,COUNTA(T56:T71))</f>
        <v>0.64930555555555558</v>
      </c>
      <c r="U72" s="145"/>
      <c r="V72" s="156"/>
      <c r="W72" s="135"/>
      <c r="X72" s="139"/>
      <c r="Y72" s="264"/>
      <c r="Z72" s="265"/>
      <c r="AA72" s="157">
        <f t="shared" ref="AA72:AA81" si="29">M72-J72</f>
        <v>-285.76989220389328</v>
      </c>
      <c r="AB72" s="142">
        <f t="shared" ref="AB72:AB81" si="30">M72/J72</f>
        <v>0.85711505389805331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4789</v>
      </c>
      <c r="G73" s="159">
        <f t="shared" ref="G73:G81" si="31">E73*F73</f>
        <v>181694.66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3008.27080788693</v>
      </c>
      <c r="N73" s="163">
        <f t="shared" si="25"/>
        <v>143.25099085175856</v>
      </c>
      <c r="O73" s="165">
        <f t="shared" si="26"/>
        <v>0</v>
      </c>
      <c r="P73" s="166">
        <f t="shared" si="27"/>
        <v>-28.177580576812858</v>
      </c>
      <c r="Q73" s="152">
        <f t="shared" si="28"/>
        <v>0.8356307799685917</v>
      </c>
      <c r="R73" s="275">
        <f>Q89</f>
        <v>0.85568074831615404</v>
      </c>
      <c r="S73" s="167">
        <v>0.16700231481481481</v>
      </c>
      <c r="T73" s="168">
        <v>0.23333333333333334</v>
      </c>
      <c r="U73" s="169"/>
      <c r="V73" s="170">
        <v>95.51666666666668</v>
      </c>
      <c r="W73" s="168"/>
      <c r="X73" s="171"/>
      <c r="Y73" s="278"/>
      <c r="Z73" s="279"/>
      <c r="AA73" s="109">
        <f t="shared" si="29"/>
        <v>-591.72919211306998</v>
      </c>
      <c r="AB73" s="152">
        <f t="shared" si="30"/>
        <v>0.8356307799685917</v>
      </c>
      <c r="AC73" s="266">
        <f>AB89</f>
        <v>0.85568074831615404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2724</v>
      </c>
      <c r="G74" s="95">
        <f t="shared" si="31"/>
        <v>87331.44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2999.8164576323024</v>
      </c>
      <c r="N74" s="99">
        <f t="shared" si="25"/>
        <v>142.84840274439534</v>
      </c>
      <c r="O74" s="101">
        <f t="shared" si="26"/>
        <v>0</v>
      </c>
      <c r="P74" s="102">
        <f t="shared" si="27"/>
        <v>-28.580168684176073</v>
      </c>
      <c r="Q74" s="103">
        <f t="shared" si="28"/>
        <v>0.83328234934230627</v>
      </c>
      <c r="R74" s="276"/>
      <c r="S74" s="1">
        <v>0.23749999999999999</v>
      </c>
      <c r="T74" s="2">
        <v>0.27533564814814815</v>
      </c>
      <c r="U74" s="104">
        <v>5.9999999999999787</v>
      </c>
      <c r="V74" s="105">
        <v>54.483333333333348</v>
      </c>
      <c r="W74" s="106"/>
      <c r="X74" s="107"/>
      <c r="Y74" s="261"/>
      <c r="Z74" s="262"/>
      <c r="AA74" s="111">
        <f t="shared" si="29"/>
        <v>-600.18354236769756</v>
      </c>
      <c r="AB74" s="103">
        <f t="shared" si="30"/>
        <v>0.83328234934230627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4154</v>
      </c>
      <c r="G75" s="95">
        <f t="shared" si="31"/>
        <v>117516.66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3005.9095477386923</v>
      </c>
      <c r="N75" s="99">
        <f t="shared" si="25"/>
        <v>158.20576567045748</v>
      </c>
      <c r="O75" s="101">
        <f t="shared" si="26"/>
        <v>0</v>
      </c>
      <c r="P75" s="102">
        <f t="shared" si="27"/>
        <v>-31.267918540068848</v>
      </c>
      <c r="Q75" s="103">
        <f t="shared" si="28"/>
        <v>0.83497487437185891</v>
      </c>
      <c r="R75" s="276"/>
      <c r="S75" s="1">
        <v>0.27922453703703703</v>
      </c>
      <c r="T75" s="2">
        <v>0.33680555555555558</v>
      </c>
      <c r="U75" s="104">
        <v>5.5999999999999961</v>
      </c>
      <c r="V75" s="105">
        <v>82.9166666666667</v>
      </c>
      <c r="W75" s="106"/>
      <c r="X75" s="107"/>
      <c r="Y75" s="261"/>
      <c r="Z75" s="262"/>
      <c r="AA75" s="111">
        <f t="shared" si="29"/>
        <v>-594.09045226130775</v>
      </c>
      <c r="AB75" s="103">
        <f t="shared" si="30"/>
        <v>0.83497487437185891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2308</v>
      </c>
      <c r="G76" s="95">
        <f t="shared" si="31"/>
        <v>89988.92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2994.1621621621648</v>
      </c>
      <c r="N76" s="99">
        <f t="shared" si="25"/>
        <v>157.58748221906131</v>
      </c>
      <c r="O76" s="101">
        <f t="shared" si="26"/>
        <v>0</v>
      </c>
      <c r="P76" s="102">
        <f t="shared" si="27"/>
        <v>-31.886201991465015</v>
      </c>
      <c r="Q76" s="103">
        <f t="shared" si="28"/>
        <v>0.83171171171171243</v>
      </c>
      <c r="R76" s="276"/>
      <c r="S76" s="1">
        <v>0.34166666666666667</v>
      </c>
      <c r="T76" s="2">
        <v>0.3737847222222222</v>
      </c>
      <c r="U76" s="104">
        <v>6.9999999999999751</v>
      </c>
      <c r="V76" s="105">
        <v>46.249999999999957</v>
      </c>
      <c r="W76" s="106"/>
      <c r="X76" s="107"/>
      <c r="Y76" s="261"/>
      <c r="Z76" s="262"/>
      <c r="AA76" s="191">
        <f t="shared" si="29"/>
        <v>-605.8378378378352</v>
      </c>
      <c r="AB76" s="192">
        <f t="shared" si="30"/>
        <v>0.83171171171171243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3954</v>
      </c>
      <c r="G77" s="95">
        <f t="shared" si="31"/>
        <v>123641.58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3001.7714044706872</v>
      </c>
      <c r="N77" s="99">
        <f t="shared" si="25"/>
        <v>157.98796865635197</v>
      </c>
      <c r="O77" s="101">
        <f t="shared" si="26"/>
        <v>0</v>
      </c>
      <c r="P77" s="102">
        <f t="shared" si="27"/>
        <v>-31.485715554174362</v>
      </c>
      <c r="Q77" s="103">
        <f t="shared" si="28"/>
        <v>0.83382539013074641</v>
      </c>
      <c r="R77" s="276"/>
      <c r="S77" s="1">
        <v>0.37916666666666665</v>
      </c>
      <c r="T77" s="2">
        <v>0.43405092592592592</v>
      </c>
      <c r="U77" s="104">
        <v>7.7500000000000124</v>
      </c>
      <c r="V77" s="105">
        <v>79.033333333333346</v>
      </c>
      <c r="W77" s="106">
        <v>0.43405092592592592</v>
      </c>
      <c r="X77" s="107">
        <v>0.47577546296296297</v>
      </c>
      <c r="Y77" s="261"/>
      <c r="Z77" s="262"/>
      <c r="AA77" s="191">
        <f t="shared" si="29"/>
        <v>-598.22859552931277</v>
      </c>
      <c r="AB77" s="192">
        <f t="shared" si="30"/>
        <v>0.83382539013074641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3593</v>
      </c>
      <c r="G78" s="115">
        <f t="shared" si="31"/>
        <v>132437.98000000001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3175.742695801619</v>
      </c>
      <c r="N78" s="99">
        <f t="shared" si="25"/>
        <v>151.22584265721994</v>
      </c>
      <c r="O78" s="101">
        <f t="shared" si="26"/>
        <v>0</v>
      </c>
      <c r="P78" s="102">
        <f t="shared" si="27"/>
        <v>-20.202728771351474</v>
      </c>
      <c r="Q78" s="103">
        <f t="shared" si="28"/>
        <v>0.88215074883378308</v>
      </c>
      <c r="R78" s="276"/>
      <c r="S78" s="1">
        <v>0.47577546296296297</v>
      </c>
      <c r="T78" s="2">
        <v>0.5229166666666667</v>
      </c>
      <c r="U78" s="104">
        <v>60.083333333333343</v>
      </c>
      <c r="V78" s="105">
        <v>67.883333333333368</v>
      </c>
      <c r="W78" s="106"/>
      <c r="X78" s="107"/>
      <c r="Y78" s="261"/>
      <c r="Z78" s="262"/>
      <c r="AA78" s="191">
        <f t="shared" si="29"/>
        <v>-424.25730419838101</v>
      </c>
      <c r="AB78" s="192">
        <f t="shared" si="30"/>
        <v>0.88215074883378308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2005</v>
      </c>
      <c r="G79" s="115">
        <f t="shared" si="31"/>
        <v>76190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3167.1785870995991</v>
      </c>
      <c r="N79" s="99">
        <f t="shared" si="25"/>
        <v>150.81802795712377</v>
      </c>
      <c r="O79" s="120">
        <f t="shared" si="26"/>
        <v>0</v>
      </c>
      <c r="P79" s="121">
        <f t="shared" si="27"/>
        <v>-20.610543471447642</v>
      </c>
      <c r="Q79" s="122">
        <f t="shared" si="28"/>
        <v>0.87977182974988877</v>
      </c>
      <c r="R79" s="276"/>
      <c r="S79" s="1">
        <v>0.52778935185185183</v>
      </c>
      <c r="T79" s="2">
        <v>0.5541666666666667</v>
      </c>
      <c r="U79" s="104">
        <v>7.0166666666665911</v>
      </c>
      <c r="V79" s="105">
        <v>37.983333333333405</v>
      </c>
      <c r="W79" s="106"/>
      <c r="X79" s="107"/>
      <c r="Y79" s="261"/>
      <c r="Z79" s="262"/>
      <c r="AA79" s="191">
        <f t="shared" si="29"/>
        <v>-432.8214129004009</v>
      </c>
      <c r="AB79" s="192">
        <f t="shared" si="30"/>
        <v>0.87977182974988866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5406</v>
      </c>
      <c r="G80" s="115">
        <f t="shared" si="31"/>
        <v>208833.78000000003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3185.2045826513913</v>
      </c>
      <c r="N80" s="99">
        <f t="shared" si="25"/>
        <v>159.26022913256958</v>
      </c>
      <c r="O80" s="120">
        <f t="shared" si="26"/>
        <v>0</v>
      </c>
      <c r="P80" s="121">
        <f t="shared" si="27"/>
        <v>-20.739770867430423</v>
      </c>
      <c r="Q80" s="122">
        <f t="shared" si="28"/>
        <v>0.88477905073649765</v>
      </c>
      <c r="R80" s="276"/>
      <c r="S80" s="1">
        <v>0.55706018518518519</v>
      </c>
      <c r="T80" s="2">
        <v>0.62777777777777777</v>
      </c>
      <c r="U80" s="104">
        <v>4.1666666666666252</v>
      </c>
      <c r="V80" s="105">
        <v>101.83333333333331</v>
      </c>
      <c r="W80" s="106"/>
      <c r="X80" s="107"/>
      <c r="Y80" s="261"/>
      <c r="Z80" s="262"/>
      <c r="AA80" s="191">
        <f t="shared" si="29"/>
        <v>-414.79541734860868</v>
      </c>
      <c r="AB80" s="192">
        <f t="shared" si="30"/>
        <v>0.88477905073649754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5310</v>
      </c>
      <c r="G81" s="115">
        <f t="shared" si="31"/>
        <v>201780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3186.0000000000009</v>
      </c>
      <c r="N81" s="99">
        <f t="shared" si="25"/>
        <v>151.71428571428575</v>
      </c>
      <c r="O81" s="120">
        <f t="shared" si="26"/>
        <v>0</v>
      </c>
      <c r="P81" s="121">
        <f t="shared" si="27"/>
        <v>-19.714285714285666</v>
      </c>
      <c r="Q81" s="122">
        <f t="shared" si="28"/>
        <v>0.88500000000000023</v>
      </c>
      <c r="R81" s="276"/>
      <c r="S81" s="1">
        <v>0.63130787037037039</v>
      </c>
      <c r="T81" s="2">
        <v>0.70075231481481481</v>
      </c>
      <c r="U81" s="104">
        <v>5.0833333333333819</v>
      </c>
      <c r="V81" s="105">
        <v>99.999999999999972</v>
      </c>
      <c r="W81" s="106"/>
      <c r="X81" s="107"/>
      <c r="Y81" s="261"/>
      <c r="Z81" s="262"/>
      <c r="AA81" s="191">
        <f t="shared" si="29"/>
        <v>-413.99999999999909</v>
      </c>
      <c r="AB81" s="192">
        <f t="shared" si="30"/>
        <v>0.88500000000000023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3080.4506939381545</v>
      </c>
      <c r="N89" s="139">
        <f t="shared" ref="N89:N94" si="37">M89/L89</f>
        <v>152.32997937056808</v>
      </c>
      <c r="O89" s="140">
        <f t="shared" ref="O89:O94" si="38">L89-I89</f>
        <v>0</v>
      </c>
      <c r="P89" s="141">
        <f t="shared" ref="P89:P94" si="39">N89-K89</f>
        <v>-25.691998651409932</v>
      </c>
      <c r="Q89" s="142">
        <f t="shared" ref="Q89:Q94" si="40">N89/K89</f>
        <v>0.85568074831615404</v>
      </c>
      <c r="R89" s="277"/>
      <c r="S89" s="143">
        <f>S73</f>
        <v>0.16700231481481481</v>
      </c>
      <c r="T89" s="144">
        <f>INDEX(T73:T88,COUNTA(T73:T88))</f>
        <v>0.70075231481481481</v>
      </c>
      <c r="U89" s="145"/>
      <c r="V89" s="156"/>
      <c r="W89" s="135"/>
      <c r="X89" s="139"/>
      <c r="Y89" s="264"/>
      <c r="Z89" s="265"/>
      <c r="AA89" s="157">
        <f t="shared" ref="AA89:AA94" si="41">M89-J89</f>
        <v>-519.54930606184553</v>
      </c>
      <c r="AB89" s="142">
        <f t="shared" ref="AB89:AB94" si="42">M89/J89</f>
        <v>0.85568074831615404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1756</v>
      </c>
      <c r="G90" s="159">
        <f t="shared" ref="G90:G94" si="43">E90*F90</f>
        <v>60107.88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2549.0322580645134</v>
      </c>
      <c r="N90" s="163">
        <f t="shared" si="37"/>
        <v>159.31451612903209</v>
      </c>
      <c r="O90" s="165">
        <f t="shared" si="38"/>
        <v>0</v>
      </c>
      <c r="P90" s="166">
        <f t="shared" si="39"/>
        <v>-28.185483870967914</v>
      </c>
      <c r="Q90" s="152">
        <f t="shared" si="40"/>
        <v>0.84967741935483776</v>
      </c>
      <c r="R90" s="275">
        <f>Q106</f>
        <v>0.85786540210181506</v>
      </c>
      <c r="S90" s="167">
        <v>0.25</v>
      </c>
      <c r="T90" s="168">
        <v>0.27870370370370373</v>
      </c>
      <c r="U90" s="169"/>
      <c r="V90" s="170">
        <v>41.333333333333371</v>
      </c>
      <c r="W90" s="173"/>
      <c r="X90" s="151"/>
      <c r="Y90" s="278"/>
      <c r="Z90" s="279"/>
      <c r="AA90" s="109">
        <f t="shared" si="41"/>
        <v>-450.96774193548663</v>
      </c>
      <c r="AB90" s="152">
        <f t="shared" si="42"/>
        <v>0.84967741935483776</v>
      </c>
      <c r="AC90" s="266">
        <f>AB106</f>
        <v>0.85786540210181506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1304</v>
      </c>
      <c r="G91" s="95">
        <f t="shared" si="43"/>
        <v>45340.08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2544.3902439024382</v>
      </c>
      <c r="N91" s="99">
        <f t="shared" si="37"/>
        <v>231.30820399113074</v>
      </c>
      <c r="O91" s="101">
        <f t="shared" si="38"/>
        <v>0</v>
      </c>
      <c r="P91" s="102">
        <f t="shared" si="39"/>
        <v>-41.419068736142009</v>
      </c>
      <c r="Q91" s="103">
        <f t="shared" si="40"/>
        <v>0.84813008130081269</v>
      </c>
      <c r="R91" s="276"/>
      <c r="S91" s="1">
        <v>0.28350694444444446</v>
      </c>
      <c r="T91" s="2">
        <v>0.30486111111111114</v>
      </c>
      <c r="U91" s="104">
        <v>6.9166666666666554</v>
      </c>
      <c r="V91" s="105">
        <v>30.750000000000011</v>
      </c>
      <c r="W91" s="106"/>
      <c r="X91" s="107"/>
      <c r="Y91" s="261"/>
      <c r="Z91" s="262"/>
      <c r="AA91" s="111">
        <f t="shared" si="41"/>
        <v>-455.60975609756179</v>
      </c>
      <c r="AB91" s="103">
        <f t="shared" si="42"/>
        <v>0.84813008130081269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1791</v>
      </c>
      <c r="G92" s="95">
        <f t="shared" si="43"/>
        <v>47694.33</v>
      </c>
      <c r="H92" s="113"/>
      <c r="I92" s="97">
        <v>9</v>
      </c>
      <c r="J92" s="98">
        <v>2600</v>
      </c>
      <c r="K92" s="99">
        <f t="shared" si="33"/>
        <v>288.88888888888891</v>
      </c>
      <c r="L92" s="114">
        <v>9</v>
      </c>
      <c r="M92" s="98">
        <f>F92/V92*60</f>
        <v>2224.8447204968929</v>
      </c>
      <c r="N92" s="99">
        <f t="shared" si="37"/>
        <v>247.20496894409922</v>
      </c>
      <c r="O92" s="101">
        <f t="shared" si="38"/>
        <v>0</v>
      </c>
      <c r="P92" s="102">
        <f t="shared" si="39"/>
        <v>-41.683919944789693</v>
      </c>
      <c r="Q92" s="103">
        <f t="shared" si="40"/>
        <v>0.85570950788342026</v>
      </c>
      <c r="R92" s="276"/>
      <c r="S92" s="1">
        <v>0.38888888888888884</v>
      </c>
      <c r="T92" s="2">
        <v>0.42243055555555553</v>
      </c>
      <c r="U92" s="104">
        <v>5.8333333333332593</v>
      </c>
      <c r="V92" s="105">
        <v>48.30000000000004</v>
      </c>
      <c r="W92" s="106"/>
      <c r="X92" s="107"/>
      <c r="Y92" s="261"/>
      <c r="Z92" s="262"/>
      <c r="AA92" s="111">
        <f t="shared" si="41"/>
        <v>-375.15527950310707</v>
      </c>
      <c r="AB92" s="103">
        <f t="shared" si="42"/>
        <v>0.85570950788342037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4660</v>
      </c>
      <c r="G93" s="115">
        <f t="shared" si="43"/>
        <v>166967.79999999999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2842.9079816980138</v>
      </c>
      <c r="N93" s="99">
        <f t="shared" si="37"/>
        <v>236.90899847483448</v>
      </c>
      <c r="O93" s="101">
        <f t="shared" si="38"/>
        <v>0</v>
      </c>
      <c r="P93" s="102">
        <f t="shared" si="39"/>
        <v>-35.841001525165524</v>
      </c>
      <c r="Q93" s="103">
        <f t="shared" si="40"/>
        <v>0.86859394491231701</v>
      </c>
      <c r="R93" s="276"/>
      <c r="S93" s="1">
        <v>0.42708333333333326</v>
      </c>
      <c r="T93" s="2">
        <v>0.49538194444444444</v>
      </c>
      <c r="U93" s="104">
        <v>6.6999999999999282</v>
      </c>
      <c r="V93" s="105">
        <v>98.350000000000108</v>
      </c>
      <c r="W93" s="106">
        <v>0.49538194444444444</v>
      </c>
      <c r="X93" s="107">
        <v>0.53483796296296293</v>
      </c>
      <c r="Y93" s="261"/>
      <c r="Z93" s="262"/>
      <c r="AA93" s="111">
        <f t="shared" si="41"/>
        <v>-430.09201830198617</v>
      </c>
      <c r="AB93" s="103">
        <f t="shared" si="42"/>
        <v>0.86859394491231712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3485</v>
      </c>
      <c r="G94" s="115">
        <f t="shared" si="43"/>
        <v>126888.84999999999</v>
      </c>
      <c r="H94" s="119"/>
      <c r="I94" s="97">
        <v>11</v>
      </c>
      <c r="J94" s="98">
        <v>3273</v>
      </c>
      <c r="K94" s="99">
        <f t="shared" si="33"/>
        <v>297.54545454545456</v>
      </c>
      <c r="L94" s="114">
        <v>11</v>
      </c>
      <c r="M94" s="98">
        <f>F94/V94*60</f>
        <v>2832.0541760722317</v>
      </c>
      <c r="N94" s="99">
        <f t="shared" si="37"/>
        <v>257.45947055202106</v>
      </c>
      <c r="O94" s="120">
        <f t="shared" si="38"/>
        <v>0</v>
      </c>
      <c r="P94" s="121">
        <f t="shared" si="39"/>
        <v>-40.085983993433501</v>
      </c>
      <c r="Q94" s="122">
        <f t="shared" si="40"/>
        <v>0.86527778065146088</v>
      </c>
      <c r="R94" s="276"/>
      <c r="S94" s="1">
        <v>0.53483796296296293</v>
      </c>
      <c r="T94" s="2">
        <v>0.58611111111111114</v>
      </c>
      <c r="U94" s="104">
        <v>56.81666666666662</v>
      </c>
      <c r="V94" s="105">
        <v>73.833333333333414</v>
      </c>
      <c r="W94" s="106"/>
      <c r="X94" s="107"/>
      <c r="Y94" s="261"/>
      <c r="Z94" s="262"/>
      <c r="AA94" s="111">
        <f t="shared" si="41"/>
        <v>-440.94582392776829</v>
      </c>
      <c r="AB94" s="103">
        <f t="shared" si="42"/>
        <v>0.86527778065146099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4">AVERAGE(I90:I105)</f>
        <v>11.8</v>
      </c>
      <c r="J106" s="138">
        <f t="shared" si="44"/>
        <v>3029.2</v>
      </c>
      <c r="K106" s="139">
        <f t="shared" ref="K106" si="45">J106/I106</f>
        <v>256.71186440677963</v>
      </c>
      <c r="L106" s="137">
        <f t="shared" ref="L106:M106" si="46">AVERAGE(L90:L105)</f>
        <v>11.8</v>
      </c>
      <c r="M106" s="138">
        <f t="shared" si="46"/>
        <v>2598.6458760468181</v>
      </c>
      <c r="N106" s="139">
        <f t="shared" ref="N106:N111" si="47">M106/L106</f>
        <v>220.22422678362864</v>
      </c>
      <c r="O106" s="140">
        <f t="shared" ref="O106:O111" si="48">L106-I106</f>
        <v>0</v>
      </c>
      <c r="P106" s="141">
        <f t="shared" ref="P106:P111" si="49">N106-K106</f>
        <v>-36.487637623150988</v>
      </c>
      <c r="Q106" s="142">
        <f t="shared" ref="Q106:Q111" si="50">N106/K106</f>
        <v>0.85786540210181506</v>
      </c>
      <c r="R106" s="277"/>
      <c r="S106" s="143">
        <f>S90</f>
        <v>0.25</v>
      </c>
      <c r="T106" s="144">
        <f>INDEX(T90:T105,COUNTA(T90:T105))</f>
        <v>0.58611111111111114</v>
      </c>
      <c r="U106" s="145"/>
      <c r="V106" s="156"/>
      <c r="W106" s="135"/>
      <c r="X106" s="139"/>
      <c r="Y106" s="264"/>
      <c r="Z106" s="265"/>
      <c r="AA106" s="157">
        <f t="shared" ref="AA106:AA111" si="51">M106-J106</f>
        <v>-430.55412395318172</v>
      </c>
      <c r="AB106" s="142">
        <f t="shared" ref="AB106:AB111" si="52">M106/J106</f>
        <v>0.85786540210181506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672</v>
      </c>
      <c r="G107" s="159">
        <f t="shared" ref="G107:G111" si="53">E107*F107</f>
        <v>17895.36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2160.0000000000018</v>
      </c>
      <c r="N107" s="163">
        <f t="shared" si="47"/>
        <v>360.00000000000028</v>
      </c>
      <c r="O107" s="165">
        <f t="shared" si="48"/>
        <v>0</v>
      </c>
      <c r="P107" s="166">
        <f t="shared" si="49"/>
        <v>-73.33333333333303</v>
      </c>
      <c r="Q107" s="152">
        <f t="shared" si="50"/>
        <v>0.83076923076923148</v>
      </c>
      <c r="R107" s="275">
        <f>Q123</f>
        <v>0.8455861842306639</v>
      </c>
      <c r="S107" s="193">
        <v>0.31550925925925927</v>
      </c>
      <c r="T107" s="194">
        <v>0.32847222222222222</v>
      </c>
      <c r="U107" s="169"/>
      <c r="V107" s="170">
        <v>18.666666666666654</v>
      </c>
      <c r="W107" s="168"/>
      <c r="X107" s="171"/>
      <c r="Y107" s="278"/>
      <c r="Z107" s="279"/>
      <c r="AA107" s="109">
        <f t="shared" si="51"/>
        <v>-439.99999999999818</v>
      </c>
      <c r="AB107" s="152">
        <f t="shared" si="52"/>
        <v>0.83076923076923148</v>
      </c>
      <c r="AC107" s="266">
        <f>AB123</f>
        <v>0.8455861842306639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1944</v>
      </c>
      <c r="G108" s="95">
        <f t="shared" si="53"/>
        <v>59486.400000000001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2231.6326530612187</v>
      </c>
      <c r="N108" s="99">
        <f t="shared" si="47"/>
        <v>371.93877551020313</v>
      </c>
      <c r="O108" s="101">
        <f t="shared" si="48"/>
        <v>0</v>
      </c>
      <c r="P108" s="102">
        <f t="shared" si="49"/>
        <v>-61.394557823130185</v>
      </c>
      <c r="Q108" s="103">
        <f t="shared" si="50"/>
        <v>0.85832025117739186</v>
      </c>
      <c r="R108" s="276"/>
      <c r="S108" s="1">
        <v>0.33124999999999993</v>
      </c>
      <c r="T108" s="2">
        <v>0.36754629629629632</v>
      </c>
      <c r="U108" s="104">
        <v>3.9999999999999059</v>
      </c>
      <c r="V108" s="105">
        <v>52.266666666666794</v>
      </c>
      <c r="W108" s="106"/>
      <c r="X108" s="113"/>
      <c r="Y108" s="261"/>
      <c r="Z108" s="262"/>
      <c r="AA108" s="111">
        <f t="shared" si="51"/>
        <v>-368.36734693878134</v>
      </c>
      <c r="AB108" s="103">
        <f t="shared" si="52"/>
        <v>0.85832025117739175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1539</v>
      </c>
      <c r="G109" s="95">
        <f t="shared" si="53"/>
        <v>38059.47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2204.6955829685608</v>
      </c>
      <c r="N109" s="99">
        <f t="shared" si="47"/>
        <v>367.44926382809348</v>
      </c>
      <c r="O109" s="101">
        <f t="shared" si="48"/>
        <v>0</v>
      </c>
      <c r="P109" s="102">
        <f t="shared" si="49"/>
        <v>-65.884069505239836</v>
      </c>
      <c r="Q109" s="103">
        <f t="shared" si="50"/>
        <v>0.84795983960329269</v>
      </c>
      <c r="R109" s="276"/>
      <c r="S109" s="1">
        <v>0.37299768518518517</v>
      </c>
      <c r="T109" s="2">
        <v>0.40208333333333335</v>
      </c>
      <c r="U109" s="104">
        <v>7.8499999999999481</v>
      </c>
      <c r="V109" s="105">
        <v>41.883333333333383</v>
      </c>
      <c r="W109" s="106"/>
      <c r="X109" s="107"/>
      <c r="Y109" s="261"/>
      <c r="Z109" s="262"/>
      <c r="AA109" s="111">
        <f t="shared" si="51"/>
        <v>-395.30441703143924</v>
      </c>
      <c r="AB109" s="103">
        <f t="shared" si="52"/>
        <v>0.84795983960329258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1157</v>
      </c>
      <c r="G110" s="95">
        <f t="shared" si="53"/>
        <v>28855.58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2192.2105263157882</v>
      </c>
      <c r="N110" s="99">
        <f t="shared" si="47"/>
        <v>365.36842105263139</v>
      </c>
      <c r="O110" s="101">
        <f t="shared" si="48"/>
        <v>0</v>
      </c>
      <c r="P110" s="102">
        <f t="shared" si="49"/>
        <v>-67.964912280701924</v>
      </c>
      <c r="Q110" s="103">
        <f t="shared" si="50"/>
        <v>0.84315789473684166</v>
      </c>
      <c r="R110" s="276"/>
      <c r="S110" s="1">
        <v>0.40787037037037038</v>
      </c>
      <c r="T110" s="2">
        <v>0.42986111111111114</v>
      </c>
      <c r="U110" s="104">
        <v>8.3333333333333304</v>
      </c>
      <c r="V110" s="105">
        <v>31.666666666666686</v>
      </c>
      <c r="W110" s="106"/>
      <c r="X110" s="113"/>
      <c r="Y110" s="261"/>
      <c r="Z110" s="262"/>
      <c r="AA110" s="111">
        <f t="shared" si="51"/>
        <v>-407.78947368421177</v>
      </c>
      <c r="AB110" s="103">
        <f t="shared" si="52"/>
        <v>0.84315789473684166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1500</v>
      </c>
      <c r="G111" s="95">
        <f t="shared" si="53"/>
        <v>37095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2204.0816326530594</v>
      </c>
      <c r="N111" s="99">
        <f t="shared" si="47"/>
        <v>367.3469387755099</v>
      </c>
      <c r="O111" s="101">
        <f t="shared" si="48"/>
        <v>0</v>
      </c>
      <c r="P111" s="102">
        <f t="shared" si="49"/>
        <v>-65.986394557823417</v>
      </c>
      <c r="Q111" s="103">
        <f t="shared" si="50"/>
        <v>0.84772370486656135</v>
      </c>
      <c r="R111" s="276"/>
      <c r="S111" s="1">
        <v>0.43344907407407407</v>
      </c>
      <c r="T111" s="2">
        <v>0.46180555555555558</v>
      </c>
      <c r="U111" s="104">
        <v>5.1666666666666217</v>
      </c>
      <c r="V111" s="105">
        <v>40.833333333333371</v>
      </c>
      <c r="W111" s="106"/>
      <c r="X111" s="113"/>
      <c r="Y111" s="261"/>
      <c r="Z111" s="262"/>
      <c r="AA111" s="111">
        <f t="shared" si="51"/>
        <v>-395.91836734694061</v>
      </c>
      <c r="AB111" s="103">
        <f t="shared" si="52"/>
        <v>0.84772370486656135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2198.524078999726</v>
      </c>
      <c r="N123" s="139">
        <f>M123/L123</f>
        <v>366.42067983328769</v>
      </c>
      <c r="O123" s="140">
        <f>L123-I123</f>
        <v>0</v>
      </c>
      <c r="P123" s="141">
        <f>N123-K123</f>
        <v>-66.912653500045622</v>
      </c>
      <c r="Q123" s="142">
        <f>N123/K123</f>
        <v>0.8455861842306639</v>
      </c>
      <c r="R123" s="277"/>
      <c r="S123" s="143">
        <f>S107</f>
        <v>0.31550925925925927</v>
      </c>
      <c r="T123" s="144">
        <f>INDEX(T107:T122,COUNTA(T107:T122))</f>
        <v>0.46180555555555558</v>
      </c>
      <c r="U123" s="145"/>
      <c r="V123" s="156"/>
      <c r="W123" s="135"/>
      <c r="X123" s="139"/>
      <c r="Y123" s="264"/>
      <c r="Z123" s="265"/>
      <c r="AA123" s="157">
        <f>M123-J123</f>
        <v>-401.47592100027396</v>
      </c>
      <c r="AB123" s="142">
        <f>M123/J123</f>
        <v>0.8455861842306639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224</v>
      </c>
      <c r="D124" s="274"/>
      <c r="E124" s="158">
        <v>56.79</v>
      </c>
      <c r="F124" s="169">
        <v>1983</v>
      </c>
      <c r="G124" s="159">
        <f t="shared" ref="G124:G125" si="57">E124*F124</f>
        <v>112614.56999999999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1717.7093358999061</v>
      </c>
      <c r="N124" s="163">
        <f>M124/L124</f>
        <v>74.68301460434374</v>
      </c>
      <c r="O124" s="165">
        <f>L124-I124</f>
        <v>0</v>
      </c>
      <c r="P124" s="166">
        <f>N124-K124</f>
        <v>-12.273507134786698</v>
      </c>
      <c r="Q124" s="152">
        <f>N124/K124</f>
        <v>0.85885466794995302</v>
      </c>
      <c r="R124" s="275">
        <f>Q140</f>
        <v>0.85681998062106191</v>
      </c>
      <c r="S124" s="167">
        <v>0.70833333333333337</v>
      </c>
      <c r="T124" s="168">
        <v>0.75643518518518515</v>
      </c>
      <c r="U124" s="169"/>
      <c r="V124" s="170">
        <v>69.266666666666566</v>
      </c>
      <c r="W124" s="87"/>
      <c r="X124" s="88"/>
      <c r="Y124" s="278"/>
      <c r="Z124" s="279"/>
      <c r="AA124" s="109">
        <f>M124-J124</f>
        <v>-282.29066410009386</v>
      </c>
      <c r="AB124" s="152">
        <f>M124/J124</f>
        <v>0.85885466794995302</v>
      </c>
      <c r="AC124" s="347">
        <f>AB140</f>
        <v>0.85681998062106191</v>
      </c>
    </row>
    <row r="125" spans="1:29" ht="15.75" customHeight="1">
      <c r="A125" s="281"/>
      <c r="B125" s="153" t="s">
        <v>176</v>
      </c>
      <c r="C125" s="259" t="s">
        <v>220</v>
      </c>
      <c r="D125" s="260"/>
      <c r="E125" s="93">
        <v>56.87</v>
      </c>
      <c r="F125" s="104">
        <v>1692</v>
      </c>
      <c r="G125" s="95">
        <f t="shared" si="57"/>
        <v>96224.04</v>
      </c>
      <c r="H125" s="96"/>
      <c r="I125" s="97">
        <v>23</v>
      </c>
      <c r="J125" s="98">
        <v>2000</v>
      </c>
      <c r="K125" s="99">
        <f t="shared" ref="K125" si="58">J125/I125</f>
        <v>86.956521739130437</v>
      </c>
      <c r="L125" s="100">
        <v>23</v>
      </c>
      <c r="M125" s="98">
        <f>F125/V125*60</f>
        <v>1709.5705865843415</v>
      </c>
      <c r="N125" s="99">
        <f>M125/L125</f>
        <v>74.329155938449631</v>
      </c>
      <c r="O125" s="101">
        <f>L125-I125</f>
        <v>0</v>
      </c>
      <c r="P125" s="102">
        <f>N125-K125</f>
        <v>-12.627365800680806</v>
      </c>
      <c r="Q125" s="103">
        <f>N125/K125</f>
        <v>0.85478529329217068</v>
      </c>
      <c r="R125" s="276"/>
      <c r="S125" s="1">
        <v>0.76180555555555562</v>
      </c>
      <c r="T125" s="2">
        <v>0.80304398148148148</v>
      </c>
      <c r="U125" s="104">
        <v>7.7333333333334764</v>
      </c>
      <c r="V125" s="105">
        <v>59.38333333333324</v>
      </c>
      <c r="W125" s="106"/>
      <c r="X125" s="107"/>
      <c r="Y125" s="261"/>
      <c r="Z125" s="262"/>
      <c r="AA125" s="111">
        <f>M125-J125</f>
        <v>-290.42941341565847</v>
      </c>
      <c r="AB125" s="103">
        <f>M125/J125</f>
        <v>0.85478529329217079</v>
      </c>
      <c r="AC125" s="293"/>
    </row>
    <row r="126" spans="1:29" ht="15.75" customHeight="1">
      <c r="A126" s="281"/>
      <c r="B126" s="153"/>
      <c r="C126" s="259"/>
      <c r="D126" s="260"/>
      <c r="E126" s="93"/>
      <c r="F126" s="10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6"/>
      <c r="S126" s="1"/>
      <c r="T126" s="2"/>
      <c r="U126" s="104"/>
      <c r="V126" s="105"/>
      <c r="W126" s="106"/>
      <c r="X126" s="107"/>
      <c r="Y126" s="261"/>
      <c r="Z126" s="262"/>
      <c r="AA126" s="111"/>
      <c r="AB126" s="103"/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23</v>
      </c>
      <c r="J140" s="138">
        <f t="shared" si="59"/>
        <v>2000</v>
      </c>
      <c r="K140" s="139">
        <f t="shared" ref="K140" si="60">J140/I140</f>
        <v>86.956521739130437</v>
      </c>
      <c r="L140" s="137">
        <f t="shared" ref="L140:M140" si="61">AVERAGE(L124:L139)</f>
        <v>23</v>
      </c>
      <c r="M140" s="138">
        <f t="shared" si="61"/>
        <v>1713.6399612421237</v>
      </c>
      <c r="N140" s="139">
        <f>M140/L140</f>
        <v>74.506085271396685</v>
      </c>
      <c r="O140" s="140">
        <f>L140-I140</f>
        <v>0</v>
      </c>
      <c r="P140" s="141">
        <f>N140-K140</f>
        <v>-12.450436467733752</v>
      </c>
      <c r="Q140" s="142">
        <f>N140/K140</f>
        <v>0.85681998062106191</v>
      </c>
      <c r="R140" s="277"/>
      <c r="S140" s="143">
        <f>S124</f>
        <v>0.70833333333333337</v>
      </c>
      <c r="T140" s="144">
        <f>INDEX(T124:T139,COUNTA(T124:T139))</f>
        <v>0.80304398148148148</v>
      </c>
      <c r="U140" s="145"/>
      <c r="V140" s="156"/>
      <c r="W140" s="188"/>
      <c r="X140" s="189"/>
      <c r="Y140" s="264"/>
      <c r="Z140" s="265"/>
      <c r="AA140" s="157">
        <f>M140-J140</f>
        <v>-286.36003875787628</v>
      </c>
      <c r="AB140" s="142">
        <f>M140/J140</f>
        <v>0.85681998062106191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1610</v>
      </c>
      <c r="G141" s="159">
        <f t="shared" ref="G141:G143" si="62">E141*F141</f>
        <v>71323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1710.2390085570985</v>
      </c>
      <c r="N141" s="163">
        <f>M141/L141</f>
        <v>100.6022946210058</v>
      </c>
      <c r="O141" s="165">
        <f>L141-I141</f>
        <v>0</v>
      </c>
      <c r="P141" s="166">
        <f>N141-K141</f>
        <v>-17.044764202523609</v>
      </c>
      <c r="Q141" s="152">
        <f>N141/K141</f>
        <v>0.85511950427854932</v>
      </c>
      <c r="R141" s="275">
        <f>Q157</f>
        <v>0.85449992541132025</v>
      </c>
      <c r="S141" s="167">
        <v>0.70833333333333337</v>
      </c>
      <c r="T141" s="168">
        <v>0.74755787037037036</v>
      </c>
      <c r="U141" s="169"/>
      <c r="V141" s="170">
        <v>56.483333333333263</v>
      </c>
      <c r="W141" s="168"/>
      <c r="X141" s="171"/>
      <c r="Y141" s="278"/>
      <c r="Z141" s="279"/>
      <c r="AA141" s="109">
        <f>M141-J141</f>
        <v>-289.76099144290151</v>
      </c>
      <c r="AB141" s="152">
        <f>M141/J141</f>
        <v>0.85511950427854921</v>
      </c>
      <c r="AC141" s="266">
        <f>AB157</f>
        <v>0.85449992541132036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669</v>
      </c>
      <c r="G142" s="95">
        <f t="shared" si="62"/>
        <v>33898.230000000003</v>
      </c>
      <c r="H142" s="96"/>
      <c r="I142" s="97">
        <v>22</v>
      </c>
      <c r="J142" s="98">
        <v>2000</v>
      </c>
      <c r="K142" s="99">
        <f t="shared" ref="K142:K143" si="63">J142/I142</f>
        <v>90.909090909090907</v>
      </c>
      <c r="L142" s="100">
        <v>22</v>
      </c>
      <c r="M142" s="98">
        <f>F142/V142*60</f>
        <v>1699.647141848968</v>
      </c>
      <c r="N142" s="99">
        <f>M142/L142</f>
        <v>77.256688265862181</v>
      </c>
      <c r="O142" s="101">
        <f>L142-I142</f>
        <v>0</v>
      </c>
      <c r="P142" s="102">
        <f>N142-K142</f>
        <v>-13.652402643228726</v>
      </c>
      <c r="Q142" s="103">
        <f>N142/K142</f>
        <v>0.84982357092448402</v>
      </c>
      <c r="R142" s="276"/>
      <c r="S142" s="1">
        <v>0.75096064814814811</v>
      </c>
      <c r="T142" s="2">
        <v>0.76736111111111116</v>
      </c>
      <c r="U142" s="104">
        <v>4.8999999999999666</v>
      </c>
      <c r="V142" s="105">
        <v>23.616666666666788</v>
      </c>
      <c r="W142" s="106"/>
      <c r="X142" s="107"/>
      <c r="Y142" s="261"/>
      <c r="Z142" s="262"/>
      <c r="AA142" s="111">
        <f>M142-J142</f>
        <v>-300.35285815103202</v>
      </c>
      <c r="AB142" s="103">
        <f>M142/J142</f>
        <v>0.84982357092448402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2082</v>
      </c>
      <c r="G143" s="95">
        <f t="shared" si="62"/>
        <v>99103.2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1717.1134020618549</v>
      </c>
      <c r="N143" s="99">
        <f>M143/L143</f>
        <v>74.657104437471958</v>
      </c>
      <c r="O143" s="101">
        <f>L143-I143</f>
        <v>0</v>
      </c>
      <c r="P143" s="102">
        <f>N143-K143</f>
        <v>-12.29941730165848</v>
      </c>
      <c r="Q143" s="103">
        <f>N143/K143</f>
        <v>0.85855670103092752</v>
      </c>
      <c r="R143" s="276"/>
      <c r="S143" s="1">
        <v>0.77031249999999996</v>
      </c>
      <c r="T143" s="2">
        <v>0.8208333333333333</v>
      </c>
      <c r="U143" s="104">
        <v>4.249999999999865</v>
      </c>
      <c r="V143" s="105">
        <v>72.750000000000028</v>
      </c>
      <c r="W143" s="106"/>
      <c r="X143" s="107"/>
      <c r="Y143" s="261"/>
      <c r="Z143" s="262"/>
      <c r="AA143" s="111">
        <f>M143-J143</f>
        <v>-282.88659793814509</v>
      </c>
      <c r="AB143" s="103">
        <f>M143/J143</f>
        <v>0.8585567010309274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20.666666666666668</v>
      </c>
      <c r="J157" s="138">
        <f t="shared" si="64"/>
        <v>2000</v>
      </c>
      <c r="K157" s="139">
        <f t="shared" ref="K157" si="65">J157/I157</f>
        <v>96.774193548387089</v>
      </c>
      <c r="L157" s="137">
        <f t="shared" ref="L157:M157" si="66">AVERAGE(L141:L156)</f>
        <v>20.666666666666668</v>
      </c>
      <c r="M157" s="138">
        <f t="shared" si="66"/>
        <v>1708.9998508226406</v>
      </c>
      <c r="N157" s="139">
        <f>M157/L157</f>
        <v>82.693541168837442</v>
      </c>
      <c r="O157" s="140">
        <f>L157-I157</f>
        <v>0</v>
      </c>
      <c r="P157" s="141">
        <f>N157-K157</f>
        <v>-14.080652379549647</v>
      </c>
      <c r="Q157" s="142">
        <f>N157/K157</f>
        <v>0.85449992541132025</v>
      </c>
      <c r="R157" s="277"/>
      <c r="S157" s="143">
        <f>S141</f>
        <v>0.70833333333333337</v>
      </c>
      <c r="T157" s="144">
        <f>INDEX(T141:T156,COUNTA(T141:T156))</f>
        <v>0.8208333333333333</v>
      </c>
      <c r="U157" s="145"/>
      <c r="V157" s="156"/>
      <c r="W157" s="135"/>
      <c r="X157" s="139"/>
      <c r="Y157" s="264"/>
      <c r="Z157" s="265"/>
      <c r="AA157" s="157">
        <f>M157-J157</f>
        <v>-291.00014917735939</v>
      </c>
      <c r="AB157" s="142">
        <f>M157/J157</f>
        <v>0.85449992541132036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96" priority="3" operator="greaterThan">
      <formula>0</formula>
    </cfRule>
  </conditionalFormatting>
  <conditionalFormatting sqref="P5:P157 AA5:AA157">
    <cfRule type="cellIs" dxfId="795" priority="6" operator="lessThan">
      <formula>0</formula>
    </cfRule>
  </conditionalFormatting>
  <conditionalFormatting sqref="Q5:Q157 AB5:AB157">
    <cfRule type="cellIs" dxfId="794" priority="4" operator="greaterThan">
      <formula>1</formula>
    </cfRule>
    <cfRule type="cellIs" dxfId="793" priority="5" operator="lessThan">
      <formula>0.8</formula>
    </cfRule>
  </conditionalFormatting>
  <conditionalFormatting sqref="R5:R157 AC124">
    <cfRule type="cellIs" dxfId="792" priority="7" operator="lessThan">
      <formula>0.8</formula>
    </cfRule>
  </conditionalFormatting>
  <conditionalFormatting sqref="AC5:AC22 AC56:AC91">
    <cfRule type="cellIs" dxfId="791" priority="9" operator="lessThan">
      <formula>0.8</formula>
    </cfRule>
  </conditionalFormatting>
  <conditionalFormatting sqref="AC39">
    <cfRule type="cellIs" dxfId="790" priority="12" operator="lessThan">
      <formula>0.8</formula>
    </cfRule>
  </conditionalFormatting>
  <conditionalFormatting sqref="AC54">
    <cfRule type="cellIs" dxfId="789" priority="11" operator="lessThan">
      <formula>0.8</formula>
    </cfRule>
  </conditionalFormatting>
  <conditionalFormatting sqref="AC97:AC105">
    <cfRule type="cellIs" dxfId="788" priority="10" operator="lessThan">
      <formula>0.8</formula>
    </cfRule>
  </conditionalFormatting>
  <conditionalFormatting sqref="AC107:AC112">
    <cfRule type="cellIs" dxfId="787" priority="8" operator="lessThan">
      <formula>0.8</formula>
    </cfRule>
  </conditionalFormatting>
  <conditionalFormatting sqref="AC139">
    <cfRule type="cellIs" dxfId="786" priority="2" operator="lessThan">
      <formula>0.8</formula>
    </cfRule>
  </conditionalFormatting>
  <conditionalFormatting sqref="AC141:AC157">
    <cfRule type="cellIs" dxfId="785" priority="1" operator="lessThan">
      <formula>0.8</formula>
    </cfRule>
  </conditionalFormatting>
  <dataValidations count="1">
    <dataValidation type="list" allowBlank="1" showInputMessage="1" showErrorMessage="1" sqref="Y5:Z157" xr:uid="{6E568655-2C4E-4B43-962D-759F65AADEC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C55E-5695-4CDC-968F-7844ADD0BCB7}">
  <sheetPr>
    <tabColor theme="9" tint="0.59999389629810485"/>
  </sheetPr>
  <dimension ref="B1:AR36"/>
  <sheetViews>
    <sheetView zoomScale="70" zoomScaleNormal="70" workbookViewId="0">
      <selection activeCell="S37" sqref="S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277</v>
      </c>
      <c r="D3" s="248"/>
      <c r="E3" s="7" t="s">
        <v>2</v>
      </c>
      <c r="F3" s="249">
        <f>'0827(18度C)'!D1+'0827(4度C)'!D1</f>
        <v>237593</v>
      </c>
      <c r="G3" s="250"/>
      <c r="H3" s="7" t="s">
        <v>3</v>
      </c>
      <c r="I3" s="251">
        <f>'0827(18度C)'!F1+'0827(4度C)'!F1</f>
        <v>7268105.9000000004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476.07207792842996</v>
      </c>
      <c r="F6" s="226" t="e">
        <f>AVERAGE(#REF!,D13:K13)</f>
        <v>#REF!</v>
      </c>
      <c r="G6" s="227">
        <f>AVERAGE(D13:K13)</f>
        <v>175.36911003981223</v>
      </c>
      <c r="H6" s="228"/>
      <c r="I6" s="227">
        <f>AVERAGE(L13:O13)</f>
        <v>91.865357643758756</v>
      </c>
      <c r="J6" s="228"/>
      <c r="K6" s="227">
        <f>AVERAGE(D27:O27)</f>
        <v>643.39627874032908</v>
      </c>
      <c r="L6" s="228"/>
      <c r="M6" s="227">
        <f>AVERAGE(P27:X27)</f>
        <v>759.74954627949182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405.63529728502419</v>
      </c>
      <c r="F7" s="230" t="e">
        <f>AVERAGE(#REF!,D14:K14)</f>
        <v>#REF!</v>
      </c>
      <c r="G7" s="217">
        <f>AVERAGE(D14:K14)</f>
        <v>149.56939901631293</v>
      </c>
      <c r="H7" s="218"/>
      <c r="I7" s="217">
        <f>AVERAGE(L14:O14)</f>
        <v>78.539550939168066</v>
      </c>
      <c r="J7" s="218"/>
      <c r="K7" s="217">
        <f>AVERAGE(D28:O28)</f>
        <v>546.98446740850363</v>
      </c>
      <c r="L7" s="218"/>
      <c r="M7" s="217">
        <f>AVERAGE(P28:X28)</f>
        <v>648.50339556974643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0.85432764709646358</v>
      </c>
      <c r="F8" s="222" t="e">
        <f>AVERAGE(D15:K15,#REF!)</f>
        <v>#REF!</v>
      </c>
      <c r="G8" s="223">
        <f>AVERAGE(D15:K15)</f>
        <v>0.85668597875680164</v>
      </c>
      <c r="H8" s="224"/>
      <c r="I8" s="223">
        <f>AVERAGE(L15:O15)</f>
        <v>0.8549924695238551</v>
      </c>
      <c r="J8" s="224"/>
      <c r="K8" s="223">
        <f>AVERAGE(D29:O29)</f>
        <v>0.85084455922759961</v>
      </c>
      <c r="L8" s="224"/>
      <c r="M8" s="223">
        <f>AVERAGE(P29:X29)</f>
        <v>0.85541825519728043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79.365079365079367</v>
      </c>
      <c r="F13" s="24">
        <v>81.666666666666671</v>
      </c>
      <c r="G13" s="24">
        <v>83.333333333333329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>
        <v>86.956521739130437</v>
      </c>
      <c r="N13" s="24" t="s">
        <v>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100.67710257850754</v>
      </c>
      <c r="E14" s="28">
        <v>67.834540462975284</v>
      </c>
      <c r="F14" s="28">
        <v>70.010941151709446</v>
      </c>
      <c r="G14" s="28">
        <v>71.380548521673234</v>
      </c>
      <c r="H14" s="28">
        <v>152.23253022603114</v>
      </c>
      <c r="I14" s="28">
        <v>219.90863791320999</v>
      </c>
      <c r="J14" s="28" t="s">
        <v>37</v>
      </c>
      <c r="K14" s="55">
        <v>364.94149226008375</v>
      </c>
      <c r="L14" s="27" t="s">
        <v>37</v>
      </c>
      <c r="M14" s="67">
        <v>74.429331118488406</v>
      </c>
      <c r="N14" s="28" t="s">
        <v>37</v>
      </c>
      <c r="O14" s="29">
        <v>82.64977075984774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0.87430115397124963</v>
      </c>
      <c r="E15" s="32">
        <f t="shared" si="0"/>
        <v>0.85471520983348859</v>
      </c>
      <c r="F15" s="32">
        <f t="shared" si="0"/>
        <v>0.85727683042909519</v>
      </c>
      <c r="G15" s="32">
        <f t="shared" si="0"/>
        <v>0.85656658226007887</v>
      </c>
      <c r="H15" s="32">
        <f t="shared" si="0"/>
        <v>0.85513334880054537</v>
      </c>
      <c r="I15" s="32">
        <f t="shared" si="0"/>
        <v>0.85663605155680644</v>
      </c>
      <c r="J15" s="32" t="s">
        <v>37</v>
      </c>
      <c r="K15" s="56">
        <f t="shared" ref="K15" si="1">K14/K13</f>
        <v>0.84217267444634714</v>
      </c>
      <c r="L15" s="31" t="s">
        <v>37</v>
      </c>
      <c r="M15" s="68">
        <f t="shared" ref="M15" si="2">M14/M13</f>
        <v>0.85593730786261668</v>
      </c>
      <c r="N15" s="32" t="s">
        <v>37</v>
      </c>
      <c r="O15" s="33">
        <f t="shared" ref="O15" si="3">O14/O13</f>
        <v>0.85404763118509341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0.25025462962962963</v>
      </c>
      <c r="F16" s="2">
        <v>0.25013888888888891</v>
      </c>
      <c r="G16" s="2">
        <v>0.25</v>
      </c>
      <c r="H16" s="2">
        <v>0.16666666666666666</v>
      </c>
      <c r="I16" s="2">
        <v>0.25017361111111114</v>
      </c>
      <c r="J16" s="2" t="s">
        <v>37</v>
      </c>
      <c r="K16" s="3">
        <v>0.31898148148148148</v>
      </c>
      <c r="L16" s="1" t="s">
        <v>37</v>
      </c>
      <c r="M16" s="69">
        <v>0.70833333333333337</v>
      </c>
      <c r="N16" s="2" t="s">
        <v>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0.55972222222222223</v>
      </c>
      <c r="E17" s="2">
        <v>0.58680555555555558</v>
      </c>
      <c r="F17" s="2">
        <v>0.63831018518518523</v>
      </c>
      <c r="G17" s="2">
        <v>0.59668981481481487</v>
      </c>
      <c r="H17" s="2">
        <v>0.73356481481481484</v>
      </c>
      <c r="I17" s="2">
        <v>0.60837962962962966</v>
      </c>
      <c r="J17" s="2" t="s">
        <v>37</v>
      </c>
      <c r="K17" s="3">
        <v>0.4745138888888889</v>
      </c>
      <c r="L17" s="1" t="s">
        <v>37</v>
      </c>
      <c r="M17" s="69">
        <v>0.81252314814814819</v>
      </c>
      <c r="N17" s="2" t="s">
        <v>37</v>
      </c>
      <c r="O17" s="4">
        <v>0.84513888888888888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25.2</v>
      </c>
      <c r="F18" s="35">
        <v>24</v>
      </c>
      <c r="G18" s="35">
        <v>24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>
        <v>23</v>
      </c>
      <c r="N18" s="35" t="s">
        <v>37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192.88546822527218</v>
      </c>
      <c r="E28" s="28" t="s">
        <v>37</v>
      </c>
      <c r="F28" s="28" t="s">
        <v>37</v>
      </c>
      <c r="G28" s="28">
        <v>223.36471763324644</v>
      </c>
      <c r="H28" s="28">
        <v>356.12959717890226</v>
      </c>
      <c r="I28" s="28" t="s">
        <v>37</v>
      </c>
      <c r="J28" s="28">
        <v>594.16328479350682</v>
      </c>
      <c r="K28" s="28" t="s">
        <v>37</v>
      </c>
      <c r="L28" s="28" t="s">
        <v>37</v>
      </c>
      <c r="M28" s="28">
        <v>743.67756119292005</v>
      </c>
      <c r="N28" s="28">
        <v>1001.5623247306844</v>
      </c>
      <c r="O28" s="28">
        <v>717.10831810499326</v>
      </c>
      <c r="P28" s="27">
        <v>192.91716638508197</v>
      </c>
      <c r="Q28" s="28" t="s">
        <v>37</v>
      </c>
      <c r="R28" s="28" t="s">
        <v>37</v>
      </c>
      <c r="S28" s="28">
        <v>600.7187350263539</v>
      </c>
      <c r="T28" s="28">
        <v>711.32891209676711</v>
      </c>
      <c r="U28" s="28" t="s">
        <v>37</v>
      </c>
      <c r="V28" s="28">
        <v>666.77398369691878</v>
      </c>
      <c r="W28" s="28">
        <v>860.7570915167023</v>
      </c>
      <c r="X28" s="29">
        <v>858.52448469665444</v>
      </c>
    </row>
    <row r="29" spans="2:44" ht="40.15" customHeight="1">
      <c r="B29" s="205"/>
      <c r="C29" s="30" t="s">
        <v>39</v>
      </c>
      <c r="D29" s="32">
        <f>D28/D27</f>
        <v>0.85290943278917608</v>
      </c>
      <c r="E29" s="32" t="s">
        <v>37</v>
      </c>
      <c r="F29" s="32" t="s">
        <v>37</v>
      </c>
      <c r="G29" s="32">
        <f>G28/G27</f>
        <v>0.85623141759411137</v>
      </c>
      <c r="H29" s="32">
        <f>H28/H27</f>
        <v>0.82183753195131293</v>
      </c>
      <c r="I29" s="32" t="s">
        <v>37</v>
      </c>
      <c r="J29" s="32">
        <f>J28/J27</f>
        <v>0.88024190339778785</v>
      </c>
      <c r="K29" s="32" t="s">
        <v>37</v>
      </c>
      <c r="L29" s="32" t="s">
        <v>37</v>
      </c>
      <c r="M29" s="32">
        <f>M28/M27</f>
        <v>0.8563559795554837</v>
      </c>
      <c r="N29" s="32">
        <f>N28/N27</f>
        <v>0.83463527060890363</v>
      </c>
      <c r="O29" s="32">
        <f>O28/O27</f>
        <v>0.85370037869642057</v>
      </c>
      <c r="P29" s="31">
        <f>P28/P27</f>
        <v>0.85114830749541714</v>
      </c>
      <c r="Q29" s="32" t="s">
        <v>37</v>
      </c>
      <c r="R29" s="32" t="s">
        <v>37</v>
      </c>
      <c r="S29" s="32">
        <f>S28/S27</f>
        <v>0.88995368152052434</v>
      </c>
      <c r="T29" s="32">
        <f>T28/T27</f>
        <v>0.85001568112192294</v>
      </c>
      <c r="U29" s="32" t="s">
        <v>37</v>
      </c>
      <c r="V29" s="32">
        <f>V28/V27</f>
        <v>0.85872406991269834</v>
      </c>
      <c r="W29" s="32">
        <f>W28/W27</f>
        <v>0.843879501486963</v>
      </c>
      <c r="X29" s="33">
        <f>X28/X27</f>
        <v>0.8387882896461567</v>
      </c>
    </row>
    <row r="30" spans="2:44" ht="17.25" customHeight="1">
      <c r="B30" s="206" t="s">
        <v>40</v>
      </c>
      <c r="C30" s="15" t="s">
        <v>41</v>
      </c>
      <c r="D30" s="2">
        <v>0.38354166666666667</v>
      </c>
      <c r="E30" s="2" t="s">
        <v>37</v>
      </c>
      <c r="F30" s="2" t="s">
        <v>37</v>
      </c>
      <c r="G30" s="2">
        <v>0.31071759259259257</v>
      </c>
      <c r="H30" s="2">
        <v>0.25017361111111114</v>
      </c>
      <c r="I30" s="2" t="s">
        <v>37</v>
      </c>
      <c r="J30" s="2">
        <v>0.25025462962962963</v>
      </c>
      <c r="K30" s="2" t="s">
        <v>37</v>
      </c>
      <c r="L30" s="2" t="s">
        <v>37</v>
      </c>
      <c r="M30" s="2">
        <v>0.16666666666666666</v>
      </c>
      <c r="N30" s="2">
        <v>0.25033564814814813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0.70839120370370368</v>
      </c>
      <c r="U30" s="2" t="s">
        <v>37</v>
      </c>
      <c r="V30" s="2">
        <v>0.70833333333333337</v>
      </c>
      <c r="W30" s="2">
        <v>0.7086689814814815</v>
      </c>
      <c r="X30" s="4">
        <v>0.70857638888888885</v>
      </c>
    </row>
    <row r="31" spans="2:44" ht="17.25" customHeight="1">
      <c r="B31" s="203"/>
      <c r="C31" s="15" t="s">
        <v>42</v>
      </c>
      <c r="D31" s="2">
        <v>0.47392361111111109</v>
      </c>
      <c r="E31" s="2" t="s">
        <v>37</v>
      </c>
      <c r="F31" s="2" t="s">
        <v>37</v>
      </c>
      <c r="G31" s="2">
        <v>0.39374999999999999</v>
      </c>
      <c r="H31" s="2">
        <v>0.31458333333333333</v>
      </c>
      <c r="I31" s="2" t="s">
        <v>37</v>
      </c>
      <c r="J31" s="2">
        <v>0.34722222222222221</v>
      </c>
      <c r="K31" s="2" t="s">
        <v>37</v>
      </c>
      <c r="L31" s="2" t="s">
        <v>37</v>
      </c>
      <c r="M31" s="2">
        <v>0.43012731481481481</v>
      </c>
      <c r="N31" s="2">
        <v>0.44861111111111113</v>
      </c>
      <c r="O31" s="2">
        <v>0.43541666666666667</v>
      </c>
      <c r="P31" s="1">
        <v>0.85140046296296301</v>
      </c>
      <c r="Q31" s="2" t="s">
        <v>37</v>
      </c>
      <c r="R31" s="2" t="s">
        <v>37</v>
      </c>
      <c r="S31" s="2">
        <v>0.87741898148148145</v>
      </c>
      <c r="T31" s="2">
        <v>0.94166666666666665</v>
      </c>
      <c r="U31" s="2" t="s">
        <v>37</v>
      </c>
      <c r="V31" s="2">
        <v>0.94652777777777775</v>
      </c>
      <c r="W31" s="2">
        <v>0.97291666666666665</v>
      </c>
      <c r="X31" s="4">
        <v>0.97245370370370365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C74E-3D30-452A-A3E0-A3BC1FEC0644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S37" sqref="S37"/>
      <selection pane="bottomLeft" activeCell="S37" sqref="S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127119</v>
      </c>
      <c r="E1" s="77" t="s">
        <v>3</v>
      </c>
      <c r="F1" s="78">
        <f>SUM(G5:G225)</f>
        <v>2471356.91</v>
      </c>
      <c r="G1" s="79" t="s">
        <v>74</v>
      </c>
      <c r="H1" s="80">
        <f>L21+L38+L55+L72+L89+L106+L123+L140+L157+L174+L191+L208+L225</f>
        <v>78.666666666666671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45896</v>
      </c>
      <c r="B2" s="325"/>
      <c r="C2" s="82" t="s">
        <v>35</v>
      </c>
      <c r="D2" s="83">
        <f>AVERAGE(N21,N38,N55,N72,N89,N106,N123,N140,N157,N174,N191,N208,N225)</f>
        <v>593.8393573290773</v>
      </c>
      <c r="E2" s="83" t="s">
        <v>81</v>
      </c>
      <c r="F2" s="84">
        <f>F1/D1</f>
        <v>19.441286589730883</v>
      </c>
      <c r="G2" s="85" t="s">
        <v>82</v>
      </c>
      <c r="H2" s="86">
        <f>COUNT(H5:H225)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2179</v>
      </c>
      <c r="G5" s="95">
        <f t="shared" ref="G5:G7" si="0">E5*F5</f>
        <v>65043.15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2799.5717344753734</v>
      </c>
      <c r="N5" s="99">
        <f>M5/L5</f>
        <v>164.68069026325725</v>
      </c>
      <c r="O5" s="101">
        <f>L5-I5</f>
        <v>0</v>
      </c>
      <c r="P5" s="102">
        <f>N5-K5</f>
        <v>-27.848721501448637</v>
      </c>
      <c r="Q5" s="103">
        <f>N5/K5</f>
        <v>0.85535341719382008</v>
      </c>
      <c r="R5" s="276">
        <f>Q21</f>
        <v>0.85290943278917608</v>
      </c>
      <c r="S5" s="1">
        <v>0.38354166666666667</v>
      </c>
      <c r="T5" s="2">
        <v>0.41597222222222224</v>
      </c>
      <c r="U5" s="104">
        <v>6.1333333333333062</v>
      </c>
      <c r="V5" s="105">
        <v>46.700000000000024</v>
      </c>
      <c r="W5" s="106"/>
      <c r="X5" s="107"/>
      <c r="Y5" s="278"/>
      <c r="Z5" s="279"/>
      <c r="AA5" s="109">
        <f>M5-J5</f>
        <v>-473.42826552462657</v>
      </c>
      <c r="AB5" s="110">
        <f>M5/J5</f>
        <v>0.85535341719382019</v>
      </c>
      <c r="AC5" s="291">
        <f>AB21</f>
        <v>0.85290943278917619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2177</v>
      </c>
      <c r="G6" s="95">
        <f t="shared" si="0"/>
        <v>64265.04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2799.9999999999991</v>
      </c>
      <c r="N6" s="99">
        <f>M6/L6</f>
        <v>164.70588235294113</v>
      </c>
      <c r="O6" s="101">
        <f>L6-I6</f>
        <v>0</v>
      </c>
      <c r="P6" s="102">
        <f>N6-K6</f>
        <v>-27.823529411764753</v>
      </c>
      <c r="Q6" s="103">
        <f>N6/K6</f>
        <v>0.855484265200122</v>
      </c>
      <c r="R6" s="276"/>
      <c r="S6" s="1">
        <v>0.41968749999999999</v>
      </c>
      <c r="T6" s="2">
        <v>0.45208333333333334</v>
      </c>
      <c r="U6" s="104">
        <v>5.349999999999957</v>
      </c>
      <c r="V6" s="105">
        <v>46.65000000000002</v>
      </c>
      <c r="W6" s="106"/>
      <c r="X6" s="107"/>
      <c r="Y6" s="261"/>
      <c r="Z6" s="262"/>
      <c r="AA6" s="111">
        <f>M6-J6</f>
        <v>-473.00000000000091</v>
      </c>
      <c r="AB6" s="112">
        <f>M6/J6</f>
        <v>0.85548426520012189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968</v>
      </c>
      <c r="G7" s="95">
        <f t="shared" si="0"/>
        <v>20918.48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2115.846994535515</v>
      </c>
      <c r="N7" s="99">
        <f>M7/L7</f>
        <v>352.64116575591919</v>
      </c>
      <c r="O7" s="101">
        <f>L7-I7</f>
        <v>0</v>
      </c>
      <c r="P7" s="102">
        <f>N7-K7</f>
        <v>-64.025500910747496</v>
      </c>
      <c r="Q7" s="103">
        <f>N7/K7</f>
        <v>0.84633879781420607</v>
      </c>
      <c r="R7" s="276"/>
      <c r="S7" s="1">
        <v>0.45486111111111105</v>
      </c>
      <c r="T7" s="2">
        <v>0.47392361111111109</v>
      </c>
      <c r="U7" s="104">
        <v>3.9999999999999059</v>
      </c>
      <c r="V7" s="105">
        <v>27.450000000000053</v>
      </c>
      <c r="W7" s="106">
        <v>0.47392361111111109</v>
      </c>
      <c r="X7" s="107">
        <v>0.51401620370370371</v>
      </c>
      <c r="Y7" s="261"/>
      <c r="Z7" s="262"/>
      <c r="AA7" s="111">
        <f>M7-J7</f>
        <v>-384.15300546448498</v>
      </c>
      <c r="AB7" s="112">
        <f>M7/J7</f>
        <v>0.84633879781420596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>
        <f>M8-J8</f>
        <v>0</v>
      </c>
      <c r="AB8" s="112" t="e">
        <f>M8/J8</f>
        <v>#DIV/0!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>
        <f>M9-J9</f>
        <v>0</v>
      </c>
      <c r="AB9" s="112" t="e">
        <f>M9/J9</f>
        <v>#DIV/0!</v>
      </c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2571.8062430036293</v>
      </c>
      <c r="N21" s="139">
        <f>M21/L21</f>
        <v>192.88546822527218</v>
      </c>
      <c r="O21" s="140">
        <f>L21-I21</f>
        <v>0</v>
      </c>
      <c r="P21" s="141">
        <f>N21-K21</f>
        <v>-33.264531774727828</v>
      </c>
      <c r="Q21" s="142">
        <f>N21/K21</f>
        <v>0.85290943278917608</v>
      </c>
      <c r="R21" s="277"/>
      <c r="S21" s="143">
        <f>S5</f>
        <v>0.38354166666666667</v>
      </c>
      <c r="T21" s="144">
        <f>INDEX(T5:T20,COUNTA(T5:T20))</f>
        <v>0.47392361111111109</v>
      </c>
      <c r="U21" s="145"/>
      <c r="V21" s="145"/>
      <c r="W21" s="146"/>
      <c r="X21" s="147"/>
      <c r="Y21" s="264"/>
      <c r="Z21" s="265"/>
      <c r="AA21" s="148">
        <f>M21-J21</f>
        <v>-443.52709032970415</v>
      </c>
      <c r="AB21" s="149">
        <f>M21/J21</f>
        <v>0.85290943278917619</v>
      </c>
      <c r="AC21" s="294"/>
    </row>
    <row r="22" spans="1:29" ht="15.75" customHeight="1">
      <c r="A22" s="280" t="s">
        <v>110</v>
      </c>
      <c r="B22" s="92" t="s">
        <v>105</v>
      </c>
      <c r="C22" s="290" t="s">
        <v>261</v>
      </c>
      <c r="D22" s="290"/>
      <c r="E22" s="93">
        <v>25.52</v>
      </c>
      <c r="F22" s="94">
        <v>2592</v>
      </c>
      <c r="G22" s="95">
        <f t="shared" ref="G22:G23" si="5">E22*F22</f>
        <v>66147.839999999997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2567.7490368739655</v>
      </c>
      <c r="N22" s="99">
        <f>M22/L22</f>
        <v>213.97908640616379</v>
      </c>
      <c r="O22" s="101">
        <f>L22-I22</f>
        <v>0</v>
      </c>
      <c r="P22" s="102">
        <f>N22-K22</f>
        <v>-36.020913593836212</v>
      </c>
      <c r="Q22" s="103">
        <f>N22/K22</f>
        <v>0.85591634562465513</v>
      </c>
      <c r="R22" s="275">
        <f>Q38</f>
        <v>0.85623141759411137</v>
      </c>
      <c r="S22" s="1">
        <v>0.31071759259259257</v>
      </c>
      <c r="T22" s="2">
        <v>0.3527777777777778</v>
      </c>
      <c r="U22" s="104">
        <v>6.4333333333332732</v>
      </c>
      <c r="V22" s="105">
        <v>60.566666666666727</v>
      </c>
      <c r="W22" s="106"/>
      <c r="X22" s="151"/>
      <c r="Y22" s="278"/>
      <c r="Z22" s="279"/>
      <c r="AA22" s="109">
        <f>M22-J22</f>
        <v>-432.25096312603455</v>
      </c>
      <c r="AB22" s="152">
        <f>M22/J22</f>
        <v>0.85591634562465513</v>
      </c>
      <c r="AC22" s="266">
        <f>AB38</f>
        <v>0.85623141759411137</v>
      </c>
    </row>
    <row r="23" spans="1:29" ht="15.75" customHeight="1">
      <c r="A23" s="281"/>
      <c r="B23" s="92" t="s">
        <v>105</v>
      </c>
      <c r="C23" s="285" t="s">
        <v>111</v>
      </c>
      <c r="D23" s="285"/>
      <c r="E23" s="93">
        <v>25.64</v>
      </c>
      <c r="F23" s="94">
        <v>2257</v>
      </c>
      <c r="G23" s="95">
        <f t="shared" si="5"/>
        <v>57869.48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2569.639468690702</v>
      </c>
      <c r="N23" s="99">
        <f>M23/L23</f>
        <v>233.60358806279109</v>
      </c>
      <c r="O23" s="101">
        <f>L23-I23</f>
        <v>0</v>
      </c>
      <c r="P23" s="102">
        <f>N23-K23</f>
        <v>-39.123684664481658</v>
      </c>
      <c r="Q23" s="103">
        <f>N23/K23</f>
        <v>0.85654648956356727</v>
      </c>
      <c r="R23" s="276"/>
      <c r="S23" s="1">
        <v>0.35715277777777776</v>
      </c>
      <c r="T23" s="2">
        <v>0.39374999999999999</v>
      </c>
      <c r="U23" s="104">
        <v>6.2999999999999456</v>
      </c>
      <c r="V23" s="105">
        <v>52.7</v>
      </c>
      <c r="W23" s="106"/>
      <c r="X23" s="107"/>
      <c r="Y23" s="261"/>
      <c r="Z23" s="262"/>
      <c r="AA23" s="111">
        <f>M23-J23</f>
        <v>-430.36053130929804</v>
      </c>
      <c r="AB23" s="103">
        <f>M23/J23</f>
        <v>0.85654648956356727</v>
      </c>
      <c r="AC23" s="267"/>
    </row>
    <row r="24" spans="1:29" ht="15.75" customHeight="1">
      <c r="A24" s="281"/>
      <c r="B24" s="92"/>
      <c r="C24" s="285"/>
      <c r="D24" s="285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85"/>
      <c r="D25" s="285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85"/>
      <c r="D26" s="285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85"/>
      <c r="D27" s="285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2568.6942527823339</v>
      </c>
      <c r="N38" s="139">
        <f>M38/L38</f>
        <v>223.36471763324644</v>
      </c>
      <c r="O38" s="140">
        <f>L38-I38</f>
        <v>0</v>
      </c>
      <c r="P38" s="141">
        <f>N38-K38</f>
        <v>-37.504847584144869</v>
      </c>
      <c r="Q38" s="142">
        <f>N38/K38</f>
        <v>0.85623141759411137</v>
      </c>
      <c r="R38" s="277"/>
      <c r="S38" s="143">
        <f>S22</f>
        <v>0.31071759259259257</v>
      </c>
      <c r="T38" s="144">
        <f>INDEX(T22:T37,COUNTA(T22:T37))</f>
        <v>0.39374999999999999</v>
      </c>
      <c r="U38" s="145"/>
      <c r="V38" s="156"/>
      <c r="W38" s="135"/>
      <c r="X38" s="139"/>
      <c r="Y38" s="264"/>
      <c r="Z38" s="265"/>
      <c r="AA38" s="157">
        <f>M38-J38</f>
        <v>-431.30574721766607</v>
      </c>
      <c r="AB38" s="142">
        <f>M38/J38</f>
        <v>0.85623141759411137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995</v>
      </c>
      <c r="G39" s="159">
        <f t="shared" ref="G39:G41" si="9">E39*F39</f>
        <v>13989.7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2151.3513513513558</v>
      </c>
      <c r="N39" s="163">
        <f>M39/L39</f>
        <v>358.5585585585593</v>
      </c>
      <c r="O39" s="165">
        <f>L39-I39</f>
        <v>0</v>
      </c>
      <c r="P39" s="166">
        <f>N39-K39</f>
        <v>-74.774774774774016</v>
      </c>
      <c r="Q39" s="152">
        <f>N39/K39</f>
        <v>0.82744282744282915</v>
      </c>
      <c r="R39" s="275">
        <f>Q55</f>
        <v>0.82183753195131293</v>
      </c>
      <c r="S39" s="167">
        <v>0.25017361111111114</v>
      </c>
      <c r="T39" s="168">
        <v>0.26944444444444443</v>
      </c>
      <c r="U39" s="169"/>
      <c r="V39" s="170">
        <v>27.749999999999943</v>
      </c>
      <c r="W39" s="168"/>
      <c r="X39" s="171"/>
      <c r="Y39" s="278"/>
      <c r="Z39" s="279"/>
      <c r="AA39" s="109">
        <f>M39-J39</f>
        <v>-448.64864864864421</v>
      </c>
      <c r="AB39" s="152">
        <f>M39/J39</f>
        <v>0.82744282744282915</v>
      </c>
      <c r="AC39" s="266">
        <f>AB55</f>
        <v>0.82183753195131293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1174</v>
      </c>
      <c r="G40" s="95">
        <f t="shared" si="9"/>
        <v>17386.940000000002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2156.3265306122435</v>
      </c>
      <c r="N40" s="99">
        <f>M40/L40</f>
        <v>359.38775510204056</v>
      </c>
      <c r="O40" s="101">
        <f>L40-I40</f>
        <v>0</v>
      </c>
      <c r="P40" s="102">
        <f>N40-K40</f>
        <v>-73.945578231292757</v>
      </c>
      <c r="Q40" s="103">
        <f>N40/K40</f>
        <v>0.82935635792778595</v>
      </c>
      <c r="R40" s="276"/>
      <c r="S40" s="1">
        <v>0.27384259259259258</v>
      </c>
      <c r="T40" s="2">
        <v>0.29652777777777778</v>
      </c>
      <c r="U40" s="104">
        <v>6.3333333333333375</v>
      </c>
      <c r="V40" s="105">
        <v>32.666666666666686</v>
      </c>
      <c r="W40" s="106"/>
      <c r="X40" s="113"/>
      <c r="Y40" s="261"/>
      <c r="Z40" s="262"/>
      <c r="AA40" s="111">
        <f>M40-J40</f>
        <v>-443.67346938775654</v>
      </c>
      <c r="AB40" s="103">
        <f>M40/J40</f>
        <v>0.82935635792778595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660</v>
      </c>
      <c r="G41" s="95">
        <f t="shared" si="9"/>
        <v>11794.2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2102.6548672566414</v>
      </c>
      <c r="N41" s="99">
        <f>M41/L41</f>
        <v>350.44247787610692</v>
      </c>
      <c r="O41" s="101">
        <f>L41-I41</f>
        <v>0</v>
      </c>
      <c r="P41" s="102">
        <f>N41-K41</f>
        <v>-82.890855457226394</v>
      </c>
      <c r="Q41" s="103">
        <f>N41/K41</f>
        <v>0.80871341048332368</v>
      </c>
      <c r="R41" s="276"/>
      <c r="S41" s="1">
        <v>0.30150462962962965</v>
      </c>
      <c r="T41" s="2">
        <v>0.31458333333333333</v>
      </c>
      <c r="U41" s="104">
        <v>7.1666666666666945</v>
      </c>
      <c r="V41" s="105">
        <v>18.833333333333293</v>
      </c>
      <c r="W41" s="106"/>
      <c r="X41" s="113"/>
      <c r="Y41" s="261"/>
      <c r="Z41" s="262"/>
      <c r="AA41" s="111">
        <f>M41-J41</f>
        <v>-497.34513274335859</v>
      </c>
      <c r="AB41" s="103">
        <f>M41/J41</f>
        <v>0.80871341048332357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2136.7775830734136</v>
      </c>
      <c r="N55" s="139">
        <f>M55/L55</f>
        <v>356.12959717890226</v>
      </c>
      <c r="O55" s="140">
        <f>L55-I55</f>
        <v>0</v>
      </c>
      <c r="P55" s="141">
        <f>N55-K55</f>
        <v>-77.203736154431056</v>
      </c>
      <c r="Q55" s="142">
        <f>N55/K55</f>
        <v>0.82183753195131293</v>
      </c>
      <c r="R55" s="277"/>
      <c r="S55" s="143">
        <f>S39</f>
        <v>0.25017361111111114</v>
      </c>
      <c r="T55" s="144">
        <f>INDEX(T39:T54,COUNTA(T39:T54))</f>
        <v>0.31458333333333333</v>
      </c>
      <c r="U55" s="145"/>
      <c r="V55" s="156"/>
      <c r="W55" s="135"/>
      <c r="X55" s="139"/>
      <c r="Y55" s="264"/>
      <c r="Z55" s="265"/>
      <c r="AA55" s="157">
        <f>M55-J55</f>
        <v>-463.22241692658645</v>
      </c>
      <c r="AB55" s="142">
        <f>M55/J55</f>
        <v>0.82183753195131293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5531</v>
      </c>
      <c r="G56" s="159">
        <f t="shared" ref="G56" si="14">E56*F56</f>
        <v>77599.929999999993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2376.6531391740273</v>
      </c>
      <c r="N56" s="163">
        <f>M56/L56</f>
        <v>594.16328479350682</v>
      </c>
      <c r="O56" s="165">
        <f>L56-I56</f>
        <v>0</v>
      </c>
      <c r="P56" s="166">
        <f>N56-K56</f>
        <v>-80.836715206493182</v>
      </c>
      <c r="Q56" s="152">
        <f>N56/K56</f>
        <v>0.88024190339778785</v>
      </c>
      <c r="R56" s="275">
        <f>Q72</f>
        <v>0.88024190339778785</v>
      </c>
      <c r="S56" s="167">
        <v>0.25025462962962963</v>
      </c>
      <c r="T56" s="168">
        <v>0.34722222222222221</v>
      </c>
      <c r="U56" s="169"/>
      <c r="V56" s="170">
        <v>139.63333333333333</v>
      </c>
      <c r="W56" s="173"/>
      <c r="X56" s="151"/>
      <c r="Y56" s="278"/>
      <c r="Z56" s="279"/>
      <c r="AA56" s="109">
        <f>M56-J56</f>
        <v>-323.34686082597273</v>
      </c>
      <c r="AB56" s="152">
        <f>M56/J56</f>
        <v>0.88024190339778785</v>
      </c>
      <c r="AC56" s="266">
        <f>AB72</f>
        <v>0.88024190339778785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2376.6531391740273</v>
      </c>
      <c r="N72" s="139">
        <f t="shared" ref="N72:N77" si="18">M72/L72</f>
        <v>594.16328479350682</v>
      </c>
      <c r="O72" s="140">
        <f t="shared" ref="O72:O77" si="19">L72-I72</f>
        <v>0</v>
      </c>
      <c r="P72" s="141">
        <f t="shared" ref="P72:P77" si="20">N72-K72</f>
        <v>-80.836715206493182</v>
      </c>
      <c r="Q72" s="142">
        <f t="shared" ref="Q72:Q77" si="21">N72/K72</f>
        <v>0.88024190339778785</v>
      </c>
      <c r="R72" s="277"/>
      <c r="S72" s="143">
        <f>S56</f>
        <v>0.25025462962962963</v>
      </c>
      <c r="T72" s="144">
        <f>INDEX(T56:T71,COUNTA(T56:T71))</f>
        <v>0.34722222222222221</v>
      </c>
      <c r="U72" s="145"/>
      <c r="V72" s="156"/>
      <c r="W72" s="89"/>
      <c r="X72" s="91"/>
      <c r="Y72" s="264"/>
      <c r="Z72" s="265"/>
      <c r="AA72" s="157">
        <f t="shared" ref="AA72:AA77" si="22">M72-J72</f>
        <v>-323.34686082597273</v>
      </c>
      <c r="AB72" s="142">
        <f t="shared" ref="AB72:AB77" si="23">M72/J72</f>
        <v>0.88024190339778785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1752</v>
      </c>
      <c r="G73" s="159">
        <f t="shared" ref="G73:G77" si="24">E73*F73</f>
        <v>37580.400000000001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2811.948283548817</v>
      </c>
      <c r="N73" s="163">
        <f t="shared" si="18"/>
        <v>937.3160945162723</v>
      </c>
      <c r="O73" s="165">
        <f t="shared" si="19"/>
        <v>0</v>
      </c>
      <c r="P73" s="166">
        <f t="shared" si="20"/>
        <v>-162.6839054837277</v>
      </c>
      <c r="Q73" s="152">
        <f t="shared" si="21"/>
        <v>0.85210554046933851</v>
      </c>
      <c r="R73" s="275">
        <f>Q89</f>
        <v>0.8563559795554837</v>
      </c>
      <c r="S73" s="167">
        <v>0.16666666666666666</v>
      </c>
      <c r="T73" s="168">
        <v>0.19262731481481482</v>
      </c>
      <c r="U73" s="169"/>
      <c r="V73" s="170">
        <v>37.383333333333354</v>
      </c>
      <c r="W73" s="173"/>
      <c r="X73" s="151"/>
      <c r="Y73" s="278"/>
      <c r="Z73" s="279"/>
      <c r="AA73" s="109">
        <f t="shared" si="22"/>
        <v>-488.05171645118298</v>
      </c>
      <c r="AB73" s="152">
        <f t="shared" si="23"/>
        <v>0.85210554046933851</v>
      </c>
      <c r="AC73" s="266">
        <f>AB89</f>
        <v>0.85635597955548359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4532</v>
      </c>
      <c r="G74" s="95">
        <f t="shared" si="24"/>
        <v>71197.72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2832.9918388609135</v>
      </c>
      <c r="N74" s="99">
        <f t="shared" si="18"/>
        <v>944.3306129536378</v>
      </c>
      <c r="O74" s="101">
        <f t="shared" si="19"/>
        <v>0</v>
      </c>
      <c r="P74" s="102">
        <f t="shared" si="20"/>
        <v>-155.6693870463622</v>
      </c>
      <c r="Q74" s="103">
        <f t="shared" si="21"/>
        <v>0.85848237541239802</v>
      </c>
      <c r="R74" s="276"/>
      <c r="S74" s="1">
        <v>0.19723379629629631</v>
      </c>
      <c r="T74" s="2">
        <v>0.2638888888888889</v>
      </c>
      <c r="U74" s="104">
        <v>6.6333333333333444</v>
      </c>
      <c r="V74" s="105">
        <v>95.98333333333332</v>
      </c>
      <c r="W74" s="106"/>
      <c r="X74" s="107"/>
      <c r="Y74" s="261"/>
      <c r="Z74" s="262"/>
      <c r="AA74" s="111">
        <f t="shared" si="22"/>
        <v>-467.0081611390865</v>
      </c>
      <c r="AB74" s="103">
        <f t="shared" si="23"/>
        <v>0.85848237541239802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3330</v>
      </c>
      <c r="G75" s="95">
        <f t="shared" si="24"/>
        <v>59573.700000000004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2827.3584905660396</v>
      </c>
      <c r="N75" s="99">
        <f t="shared" si="18"/>
        <v>706.83962264150989</v>
      </c>
      <c r="O75" s="101">
        <f t="shared" si="19"/>
        <v>0</v>
      </c>
      <c r="P75" s="102">
        <f t="shared" si="20"/>
        <v>-118.16037735849011</v>
      </c>
      <c r="Q75" s="103">
        <f t="shared" si="21"/>
        <v>0.85677530017152714</v>
      </c>
      <c r="R75" s="276"/>
      <c r="S75" s="1">
        <v>0.26828703703703705</v>
      </c>
      <c r="T75" s="2">
        <v>0.31736111111111109</v>
      </c>
      <c r="U75" s="104">
        <v>6.3333333333333375</v>
      </c>
      <c r="V75" s="105">
        <v>70.666666666666629</v>
      </c>
      <c r="W75" s="106"/>
      <c r="X75" s="107"/>
      <c r="Y75" s="261"/>
      <c r="Z75" s="262"/>
      <c r="AA75" s="111">
        <f t="shared" si="22"/>
        <v>-472.64150943396044</v>
      </c>
      <c r="AB75" s="103">
        <f t="shared" si="23"/>
        <v>0.85677530017152714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5483</v>
      </c>
      <c r="G76" s="95">
        <f t="shared" si="24"/>
        <v>91346.78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2848.7227594169422</v>
      </c>
      <c r="N76" s="99">
        <f t="shared" si="18"/>
        <v>712.18068985423554</v>
      </c>
      <c r="O76" s="101">
        <f t="shared" si="19"/>
        <v>0</v>
      </c>
      <c r="P76" s="102">
        <f t="shared" si="20"/>
        <v>-112.81931014576446</v>
      </c>
      <c r="Q76" s="103">
        <f t="shared" si="21"/>
        <v>0.86324932103543706</v>
      </c>
      <c r="R76" s="276"/>
      <c r="S76" s="1">
        <v>0.32222222222222219</v>
      </c>
      <c r="T76" s="2">
        <v>0.40241898148148147</v>
      </c>
      <c r="U76" s="104">
        <v>6.9999999999999751</v>
      </c>
      <c r="V76" s="105">
        <v>115.48333333333338</v>
      </c>
      <c r="W76" s="106"/>
      <c r="X76" s="107"/>
      <c r="Y76" s="261"/>
      <c r="Z76" s="262"/>
      <c r="AA76" s="111">
        <f t="shared" si="22"/>
        <v>-451.27724058305785</v>
      </c>
      <c r="AB76" s="103">
        <f t="shared" si="23"/>
        <v>0.86324932103543706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1516</v>
      </c>
      <c r="G77" s="95">
        <f t="shared" si="24"/>
        <v>33776.480000000003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2808.8522902727673</v>
      </c>
      <c r="N77" s="99">
        <f t="shared" si="18"/>
        <v>561.7704580545535</v>
      </c>
      <c r="O77" s="101">
        <f t="shared" si="19"/>
        <v>0</v>
      </c>
      <c r="P77" s="102">
        <f t="shared" si="20"/>
        <v>-98.229541945446499</v>
      </c>
      <c r="Q77" s="103">
        <f t="shared" si="21"/>
        <v>0.85116736068871746</v>
      </c>
      <c r="R77" s="276"/>
      <c r="S77" s="1">
        <v>0.40763888888888883</v>
      </c>
      <c r="T77" s="2">
        <v>0.43012731481481481</v>
      </c>
      <c r="U77" s="104">
        <v>7.5166666666665893</v>
      </c>
      <c r="V77" s="105">
        <v>32.383333333333411</v>
      </c>
      <c r="W77" s="106"/>
      <c r="X77" s="107"/>
      <c r="Y77" s="261"/>
      <c r="Z77" s="262"/>
      <c r="AA77" s="111">
        <f t="shared" si="22"/>
        <v>-491.14770972723272</v>
      </c>
      <c r="AB77" s="103">
        <f t="shared" si="23"/>
        <v>0.85116736068871734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2825.9747325330959</v>
      </c>
      <c r="N89" s="139">
        <f>M89/L89</f>
        <v>743.67756119292005</v>
      </c>
      <c r="O89" s="140">
        <f>L89-I89</f>
        <v>0</v>
      </c>
      <c r="P89" s="141">
        <f>N89-K89</f>
        <v>-124.74349143865891</v>
      </c>
      <c r="Q89" s="142">
        <f>N89/K89</f>
        <v>0.8563559795554837</v>
      </c>
      <c r="R89" s="277"/>
      <c r="S89" s="143">
        <f>S73</f>
        <v>0.16666666666666666</v>
      </c>
      <c r="T89" s="144">
        <f>INDEX(T73:T88,COUNTA(T73:T88))</f>
        <v>0.43012731481481481</v>
      </c>
      <c r="U89" s="145"/>
      <c r="V89" s="156"/>
      <c r="W89" s="89"/>
      <c r="X89" s="91"/>
      <c r="Y89" s="264"/>
      <c r="Z89" s="265"/>
      <c r="AA89" s="157">
        <f>M89-J89</f>
        <v>-474.0252674669041</v>
      </c>
      <c r="AB89" s="142">
        <f>M89/J89</f>
        <v>0.85635597955548359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2874</v>
      </c>
      <c r="G90" s="159">
        <f t="shared" ref="G90:G92" si="29">E90*F90</f>
        <v>52249.32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2998.0875108664122</v>
      </c>
      <c r="N90" s="163">
        <f>M90/L90</f>
        <v>999.36250362213741</v>
      </c>
      <c r="O90" s="165">
        <f>L90-I90</f>
        <v>0</v>
      </c>
      <c r="P90" s="166">
        <f>N90-K90</f>
        <v>-200.63749637786259</v>
      </c>
      <c r="Q90" s="152">
        <f>N90/K90</f>
        <v>0.83280208635178121</v>
      </c>
      <c r="R90" s="275">
        <f>Q106</f>
        <v>0.83463527060890363</v>
      </c>
      <c r="S90" s="167">
        <v>0.25033564814814813</v>
      </c>
      <c r="T90" s="168">
        <v>0.2902777777777778</v>
      </c>
      <c r="U90" s="169"/>
      <c r="V90" s="170">
        <v>57.51666666666673</v>
      </c>
      <c r="W90" s="173"/>
      <c r="X90" s="151"/>
      <c r="Y90" s="278"/>
      <c r="Z90" s="279"/>
      <c r="AA90" s="109">
        <f>M90-J90</f>
        <v>-601.91248913358777</v>
      </c>
      <c r="AB90" s="152">
        <f>M90/J90</f>
        <v>0.83280208635178121</v>
      </c>
      <c r="AC90" s="266">
        <f>AB106</f>
        <v>0.83463527060890363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2674</v>
      </c>
      <c r="G91" s="95">
        <f t="shared" si="29"/>
        <v>48613.32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2997.9445655559016</v>
      </c>
      <c r="N91" s="99">
        <f>M91/L91</f>
        <v>999.31485518530053</v>
      </c>
      <c r="O91" s="101">
        <f>L91-I91</f>
        <v>0</v>
      </c>
      <c r="P91" s="102">
        <f>N91-K91</f>
        <v>-200.68514481469947</v>
      </c>
      <c r="Q91" s="103">
        <f>N91/K91</f>
        <v>0.83276237932108377</v>
      </c>
      <c r="R91" s="276"/>
      <c r="S91" s="1">
        <v>0.30172453703703705</v>
      </c>
      <c r="T91" s="2">
        <v>0.33888888888888891</v>
      </c>
      <c r="U91" s="104">
        <v>16.483333333333327</v>
      </c>
      <c r="V91" s="105">
        <v>53.516666666666666</v>
      </c>
      <c r="W91" s="106"/>
      <c r="X91" s="107"/>
      <c r="Y91" s="261"/>
      <c r="Z91" s="262"/>
      <c r="AA91" s="111">
        <f>M91-J91</f>
        <v>-602.05543444409841</v>
      </c>
      <c r="AB91" s="103">
        <f>M91/J91</f>
        <v>0.83276237932108377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6975</v>
      </c>
      <c r="G92" s="95">
        <f t="shared" si="29"/>
        <v>99603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3018.0288461538453</v>
      </c>
      <c r="N92" s="99">
        <f>M92/L92</f>
        <v>1006.0096153846151</v>
      </c>
      <c r="O92" s="101">
        <f>L92-I92</f>
        <v>0</v>
      </c>
      <c r="P92" s="102">
        <f>N92-K92</f>
        <v>-193.99038461538487</v>
      </c>
      <c r="Q92" s="103">
        <f>N92/K92</f>
        <v>0.83834134615384592</v>
      </c>
      <c r="R92" s="276"/>
      <c r="S92" s="1">
        <v>0.3523148148148148</v>
      </c>
      <c r="T92" s="2">
        <v>0.44861111111111113</v>
      </c>
      <c r="U92" s="104">
        <v>19.333333333333293</v>
      </c>
      <c r="V92" s="105">
        <v>138.66666666666671</v>
      </c>
      <c r="W92" s="106"/>
      <c r="X92" s="107"/>
      <c r="Y92" s="261"/>
      <c r="Z92" s="262"/>
      <c r="AA92" s="111">
        <f>M92-J92</f>
        <v>-581.97115384615472</v>
      </c>
      <c r="AB92" s="103">
        <f>M92/J92</f>
        <v>0.83834134615384592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3004.6869741920532</v>
      </c>
      <c r="N106" s="139">
        <f>M106/L106</f>
        <v>1001.5623247306844</v>
      </c>
      <c r="O106" s="140">
        <f>L106-I106</f>
        <v>0</v>
      </c>
      <c r="P106" s="141">
        <f>N106-K106</f>
        <v>-198.4376752693156</v>
      </c>
      <c r="Q106" s="142">
        <f>N106/K106</f>
        <v>0.83463527060890363</v>
      </c>
      <c r="R106" s="277"/>
      <c r="S106" s="143">
        <f>S90</f>
        <v>0.25033564814814813</v>
      </c>
      <c r="T106" s="144">
        <f>INDEX(T90:T105,COUNTA(T90:T105))</f>
        <v>0.44861111111111113</v>
      </c>
      <c r="U106" s="145"/>
      <c r="V106" s="156"/>
      <c r="W106" s="89"/>
      <c r="X106" s="91"/>
      <c r="Y106" s="264"/>
      <c r="Z106" s="265"/>
      <c r="AA106" s="157">
        <f>M106-J106</f>
        <v>-595.31302580794681</v>
      </c>
      <c r="AB106" s="142">
        <f>M106/J106</f>
        <v>0.83463527060890363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2114</v>
      </c>
      <c r="G107" s="159">
        <f t="shared" ref="G107:G110" si="34">E107*F107</f>
        <v>52913.420000000006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2805.1603391079998</v>
      </c>
      <c r="N107" s="163">
        <f>M107/L107</f>
        <v>701.29008477699995</v>
      </c>
      <c r="O107" s="165">
        <f>L107-I107</f>
        <v>0</v>
      </c>
      <c r="P107" s="166">
        <f>N107-K107</f>
        <v>-123.70991522300005</v>
      </c>
      <c r="Q107" s="152">
        <f>N107/K107</f>
        <v>0.85004858760848478</v>
      </c>
      <c r="R107" s="275">
        <f>Q123</f>
        <v>0.85370037869642057</v>
      </c>
      <c r="S107" s="167">
        <v>0.25</v>
      </c>
      <c r="T107" s="168">
        <v>0.28140046296296295</v>
      </c>
      <c r="U107" s="169"/>
      <c r="V107" s="170">
        <v>45.216666666666647</v>
      </c>
      <c r="W107" s="168"/>
      <c r="X107" s="171"/>
      <c r="Y107" s="278"/>
      <c r="Z107" s="279"/>
      <c r="AA107" s="109">
        <f>M107-J107</f>
        <v>-494.83966089200021</v>
      </c>
      <c r="AB107" s="152">
        <f>M107/J107</f>
        <v>0.85004858760848478</v>
      </c>
      <c r="AC107" s="266">
        <f>AB123</f>
        <v>0.85370037869642057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2474</v>
      </c>
      <c r="G108" s="95">
        <f t="shared" si="34"/>
        <v>61429.42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2812.2513419640045</v>
      </c>
      <c r="N108" s="99">
        <f>M108/L108</f>
        <v>703.06283549100112</v>
      </c>
      <c r="O108" s="101">
        <f>L108-I108</f>
        <v>0</v>
      </c>
      <c r="P108" s="102">
        <f>N108-K108</f>
        <v>-121.93716450899888</v>
      </c>
      <c r="Q108" s="103">
        <f>N108/K108</f>
        <v>0.85219737635272863</v>
      </c>
      <c r="R108" s="276"/>
      <c r="S108" s="1">
        <v>0.29390046296296296</v>
      </c>
      <c r="T108" s="2">
        <v>0.33055555555555555</v>
      </c>
      <c r="U108" s="104">
        <v>18.000000000000014</v>
      </c>
      <c r="V108" s="105">
        <v>52.783333333333324</v>
      </c>
      <c r="W108" s="106"/>
      <c r="X108" s="113"/>
      <c r="Y108" s="261"/>
      <c r="Z108" s="262"/>
      <c r="AA108" s="111">
        <f>M108-J108</f>
        <v>-487.7486580359955</v>
      </c>
      <c r="AB108" s="103">
        <f>M108/J108</f>
        <v>0.85219737635272863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1169</v>
      </c>
      <c r="G109" s="95">
        <f t="shared" si="34"/>
        <v>32626.79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2558.2978723404258</v>
      </c>
      <c r="N109" s="99">
        <f>M109/L109</f>
        <v>639.57446808510645</v>
      </c>
      <c r="O109" s="101">
        <f>L109-I109</f>
        <v>0</v>
      </c>
      <c r="P109" s="102">
        <f>N109-K109</f>
        <v>-110.42553191489355</v>
      </c>
      <c r="Q109" s="103">
        <f>N109/K109</f>
        <v>0.85276595744680861</v>
      </c>
      <c r="R109" s="276"/>
      <c r="S109" s="1">
        <v>0.34099537037037037</v>
      </c>
      <c r="T109" s="2">
        <v>0.36003472222222221</v>
      </c>
      <c r="U109" s="104">
        <v>15.033333333333339</v>
      </c>
      <c r="V109" s="105">
        <v>27.416666666666664</v>
      </c>
      <c r="W109" s="106"/>
      <c r="X109" s="113"/>
      <c r="Y109" s="261"/>
      <c r="Z109" s="262"/>
      <c r="AA109" s="111">
        <f>M109-J109</f>
        <v>-441.70212765957422</v>
      </c>
      <c r="AB109" s="103">
        <f>M109/J109</f>
        <v>0.85276595744680861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4042</v>
      </c>
      <c r="G110" s="95">
        <f t="shared" si="34"/>
        <v>121260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2580.915218162469</v>
      </c>
      <c r="N110" s="99">
        <f>M110/L110</f>
        <v>860.30507272082298</v>
      </c>
      <c r="O110" s="101">
        <f>L110-I110</f>
        <v>0</v>
      </c>
      <c r="P110" s="102">
        <f>N110-K110</f>
        <v>-139.69492727917702</v>
      </c>
      <c r="Q110" s="103">
        <f>N110/K110</f>
        <v>0.86030507272082302</v>
      </c>
      <c r="R110" s="276"/>
      <c r="S110" s="1">
        <v>0.37016203703703704</v>
      </c>
      <c r="T110" s="2">
        <v>0.43541666666666667</v>
      </c>
      <c r="U110" s="104">
        <v>14.583333333333348</v>
      </c>
      <c r="V110" s="105">
        <v>93.966666666666669</v>
      </c>
      <c r="W110" s="106"/>
      <c r="X110" s="107"/>
      <c r="Y110" s="261"/>
      <c r="Z110" s="262"/>
      <c r="AA110" s="111">
        <f>M110-J110</f>
        <v>-419.08478183753095</v>
      </c>
      <c r="AB110" s="103">
        <f>M110/J110</f>
        <v>0.86030507272082302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2689.1561928937249</v>
      </c>
      <c r="N123" s="139">
        <f>M123/L123</f>
        <v>717.10831810499326</v>
      </c>
      <c r="O123" s="140">
        <f>L123-I123</f>
        <v>0</v>
      </c>
      <c r="P123" s="141">
        <f>N123-K123</f>
        <v>-122.89168189500674</v>
      </c>
      <c r="Q123" s="142">
        <f>N123/K123</f>
        <v>0.85370037869642057</v>
      </c>
      <c r="R123" s="277"/>
      <c r="S123" s="143">
        <f>S107</f>
        <v>0.25</v>
      </c>
      <c r="T123" s="144">
        <f>INDEX(T107:T122,COUNTA(T107:T122))</f>
        <v>0.43541666666666667</v>
      </c>
      <c r="U123" s="145"/>
      <c r="V123" s="156"/>
      <c r="W123" s="135"/>
      <c r="X123" s="139"/>
      <c r="Y123" s="264"/>
      <c r="Z123" s="265"/>
      <c r="AA123" s="157">
        <f>M123-J123</f>
        <v>-460.84380710627511</v>
      </c>
      <c r="AB123" s="142">
        <f>M123/J123</f>
        <v>0.85370037869642057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2289</v>
      </c>
      <c r="G124" s="159">
        <f t="shared" ref="G124:G127" si="38">E124*F124</f>
        <v>67571.28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2800.0000000000005</v>
      </c>
      <c r="N124" s="163">
        <f>M124/L124</f>
        <v>164.70588235294122</v>
      </c>
      <c r="O124" s="165">
        <f>L124-I124</f>
        <v>0</v>
      </c>
      <c r="P124" s="166">
        <f>N124-K124</f>
        <v>-27.823529411764667</v>
      </c>
      <c r="Q124" s="152">
        <f>N124/K124</f>
        <v>0.85548426520012244</v>
      </c>
      <c r="R124" s="275">
        <f>Q140</f>
        <v>0.85114830749541714</v>
      </c>
      <c r="S124" s="167">
        <v>0.70833333333333337</v>
      </c>
      <c r="T124" s="168">
        <v>0.74239583333333337</v>
      </c>
      <c r="U124" s="169"/>
      <c r="V124" s="170">
        <v>49.05</v>
      </c>
      <c r="W124" s="168"/>
      <c r="X124" s="171"/>
      <c r="Y124" s="278"/>
      <c r="Z124" s="279"/>
      <c r="AA124" s="109">
        <f>M124-J124</f>
        <v>-472.99999999999955</v>
      </c>
      <c r="AB124" s="152">
        <f>M124/J124</f>
        <v>0.85548426520012233</v>
      </c>
      <c r="AC124" s="266">
        <f>AB140</f>
        <v>0.85114830749541714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2386</v>
      </c>
      <c r="G125" s="95">
        <f t="shared" si="38"/>
        <v>71222.100000000006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2799.7392438070378</v>
      </c>
      <c r="N125" s="99">
        <f>M125/L125</f>
        <v>164.69054375335517</v>
      </c>
      <c r="O125" s="101">
        <f>L125-I125</f>
        <v>0</v>
      </c>
      <c r="P125" s="102">
        <f>N125-K125</f>
        <v>-27.838868011350712</v>
      </c>
      <c r="Q125" s="103">
        <f>N125/K125</f>
        <v>0.85540459633578914</v>
      </c>
      <c r="R125" s="276"/>
      <c r="S125" s="1">
        <v>0.74583333333333335</v>
      </c>
      <c r="T125" s="2">
        <v>0.78134259259259264</v>
      </c>
      <c r="U125" s="104">
        <v>4.9499999999999744</v>
      </c>
      <c r="V125" s="105">
        <v>51.133333333333383</v>
      </c>
      <c r="W125" s="106"/>
      <c r="X125" s="113"/>
      <c r="Y125" s="261"/>
      <c r="Z125" s="262"/>
      <c r="AA125" s="111">
        <f>M125-J125</f>
        <v>-473.26075619296216</v>
      </c>
      <c r="AB125" s="103">
        <f>M125/J125</f>
        <v>0.85540459633578914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1736</v>
      </c>
      <c r="G126" s="95">
        <f t="shared" si="38"/>
        <v>49597.520000000004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3020.5896568390522</v>
      </c>
      <c r="N126" s="99">
        <f>M126/L126</f>
        <v>232.35305052608095</v>
      </c>
      <c r="O126" s="101">
        <f>L126-I126</f>
        <v>0</v>
      </c>
      <c r="P126" s="102">
        <f>N126-K126</f>
        <v>-44.570026396995956</v>
      </c>
      <c r="Q126" s="103">
        <f>N126/K126</f>
        <v>0.83905268245529241</v>
      </c>
      <c r="R126" s="276"/>
      <c r="S126" s="1">
        <v>0.78472222222222221</v>
      </c>
      <c r="T126" s="2">
        <v>0.80866898148148147</v>
      </c>
      <c r="U126" s="104">
        <v>4.8666666666665748</v>
      </c>
      <c r="V126" s="105">
        <v>34.483333333333341</v>
      </c>
      <c r="W126" s="106"/>
      <c r="X126" s="113"/>
      <c r="Y126" s="261"/>
      <c r="Z126" s="262"/>
      <c r="AA126" s="111">
        <f>M126-J126</f>
        <v>-579.41034316094783</v>
      </c>
      <c r="AB126" s="103">
        <f>M126/J126</f>
        <v>0.8390526824552923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2292</v>
      </c>
      <c r="G127" s="95">
        <f t="shared" si="38"/>
        <v>58766.880000000005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2568.8667496886624</v>
      </c>
      <c r="N127" s="99">
        <f>M127/L127</f>
        <v>233.53334088078748</v>
      </c>
      <c r="O127" s="101">
        <f>L127-I127</f>
        <v>0</v>
      </c>
      <c r="P127" s="102">
        <f>N127-K127</f>
        <v>-39.19393184648527</v>
      </c>
      <c r="Q127" s="103">
        <f>N127/K127</f>
        <v>0.8562889165628873</v>
      </c>
      <c r="R127" s="276"/>
      <c r="S127" s="1">
        <v>0.81422453703703701</v>
      </c>
      <c r="T127" s="2">
        <v>0.85140046296296301</v>
      </c>
      <c r="U127" s="104">
        <v>7.9999999999999716</v>
      </c>
      <c r="V127" s="105">
        <v>53.533333333333445</v>
      </c>
      <c r="W127" s="106"/>
      <c r="X127" s="107"/>
      <c r="Y127" s="261"/>
      <c r="Z127" s="262"/>
      <c r="AA127" s="111">
        <f>M127-J127</f>
        <v>-431.13325031133763</v>
      </c>
      <c r="AB127" s="103">
        <f>M127/J127</f>
        <v>0.85628891656288741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2797.2989125836884</v>
      </c>
      <c r="N140" s="139">
        <f>M140/L140</f>
        <v>192.91716638508197</v>
      </c>
      <c r="O140" s="140">
        <f>L140-I140</f>
        <v>0</v>
      </c>
      <c r="P140" s="141">
        <f>N140-K140</f>
        <v>-33.738006028711141</v>
      </c>
      <c r="Q140" s="142">
        <f>N140/K140</f>
        <v>0.85114830749541714</v>
      </c>
      <c r="R140" s="277"/>
      <c r="S140" s="143">
        <f>S124</f>
        <v>0.70833333333333337</v>
      </c>
      <c r="T140" s="144">
        <f>INDEX(T124:T139,COUNTA(T124:T139))</f>
        <v>0.85140046296296301</v>
      </c>
      <c r="U140" s="145"/>
      <c r="V140" s="156"/>
      <c r="W140" s="135"/>
      <c r="X140" s="139"/>
      <c r="Y140" s="264"/>
      <c r="Z140" s="265"/>
      <c r="AA140" s="157">
        <f>M140-J140</f>
        <v>-489.20108741631157</v>
      </c>
      <c r="AB140" s="142">
        <f>M140/J140</f>
        <v>0.85114830749541714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9751</v>
      </c>
      <c r="G141" s="159">
        <f t="shared" ref="G141" si="42">E141*F141</f>
        <v>136806.53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2402.8749401054156</v>
      </c>
      <c r="N141" s="163">
        <f>M141/L141</f>
        <v>600.7187350263539</v>
      </c>
      <c r="O141" s="165">
        <f>L141-I141</f>
        <v>0</v>
      </c>
      <c r="P141" s="166">
        <f>N141-K141</f>
        <v>-74.281264973646103</v>
      </c>
      <c r="Q141" s="152">
        <f>N141/K141</f>
        <v>0.88995368152052434</v>
      </c>
      <c r="R141" s="275">
        <f>Q157</f>
        <v>0.88995368152052434</v>
      </c>
      <c r="S141" s="167">
        <v>0.70833333333333337</v>
      </c>
      <c r="T141" s="168">
        <v>0.87741898148148145</v>
      </c>
      <c r="U141" s="169"/>
      <c r="V141" s="170">
        <v>243.48333333333323</v>
      </c>
      <c r="W141" s="168"/>
      <c r="X141" s="171"/>
      <c r="Y141" s="278"/>
      <c r="Z141" s="279"/>
      <c r="AA141" s="109">
        <f>M141-J141</f>
        <v>-297.12505989458441</v>
      </c>
      <c r="AB141" s="152">
        <f>M141/J141</f>
        <v>0.88995368152052434</v>
      </c>
      <c r="AC141" s="266">
        <f>AB157</f>
        <v>0.88995368152052434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2402.8749401054156</v>
      </c>
      <c r="N157" s="139">
        <f t="shared" ref="N157:N162" si="46">M157/L157</f>
        <v>600.7187350263539</v>
      </c>
      <c r="O157" s="140">
        <f t="shared" ref="O157:O162" si="47">L157-I157</f>
        <v>0</v>
      </c>
      <c r="P157" s="141">
        <f t="shared" ref="P157:P162" si="48">N157-K157</f>
        <v>-74.281264973646103</v>
      </c>
      <c r="Q157" s="142">
        <f t="shared" ref="Q157:Q162" si="49">N157/K157</f>
        <v>0.88995368152052434</v>
      </c>
      <c r="R157" s="277"/>
      <c r="S157" s="143">
        <f>S141</f>
        <v>0.70833333333333337</v>
      </c>
      <c r="T157" s="144">
        <f>INDEX(T141:T156,COUNTA(T141:T156))</f>
        <v>0.87741898148148145</v>
      </c>
      <c r="U157" s="145"/>
      <c r="V157" s="156"/>
      <c r="W157" s="135"/>
      <c r="X157" s="139"/>
      <c r="Y157" s="264"/>
      <c r="Z157" s="265"/>
      <c r="AA157" s="157">
        <f t="shared" ref="AA157:AA162" si="50">M157-J157</f>
        <v>-297.12505989458441</v>
      </c>
      <c r="AB157" s="142">
        <f t="shared" ref="AB157:AB162" si="51">M157/J157</f>
        <v>0.88995368152052434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1465</v>
      </c>
      <c r="G158" s="159">
        <f t="shared" ref="G158:G162" si="52">E158*F158</f>
        <v>40404.699999999997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2517.4224343675442</v>
      </c>
      <c r="N158" s="163">
        <f t="shared" si="46"/>
        <v>629.35560859188604</v>
      </c>
      <c r="O158" s="165">
        <f t="shared" si="47"/>
        <v>0</v>
      </c>
      <c r="P158" s="166">
        <f t="shared" si="48"/>
        <v>-120.64439140811396</v>
      </c>
      <c r="Q158" s="152">
        <f t="shared" si="49"/>
        <v>0.83914081145584807</v>
      </c>
      <c r="R158" s="275">
        <f>Q174</f>
        <v>0.85001568112192294</v>
      </c>
      <c r="S158" s="167">
        <v>0.70839120370370368</v>
      </c>
      <c r="T158" s="168">
        <v>0.73263888888888884</v>
      </c>
      <c r="U158" s="169"/>
      <c r="V158" s="170">
        <v>34.916666666666636</v>
      </c>
      <c r="W158" s="173"/>
      <c r="X158" s="151"/>
      <c r="Y158" s="278"/>
      <c r="Z158" s="279"/>
      <c r="AA158" s="109">
        <f t="shared" si="50"/>
        <v>-482.57756563245584</v>
      </c>
      <c r="AB158" s="152">
        <f t="shared" si="51"/>
        <v>0.83914081145584807</v>
      </c>
      <c r="AC158" s="266">
        <f>AB174</f>
        <v>0.85001568112192294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1190</v>
      </c>
      <c r="G159" s="95">
        <f t="shared" si="52"/>
        <v>28738.5</v>
      </c>
      <c r="H159" s="96"/>
      <c r="I159" s="97">
        <v>4</v>
      </c>
      <c r="J159" s="98">
        <v>3000</v>
      </c>
      <c r="K159" s="99">
        <f t="shared" ref="K159:K162" si="53">J159/I159</f>
        <v>750</v>
      </c>
      <c r="L159" s="100">
        <v>4</v>
      </c>
      <c r="M159" s="98">
        <f>F159/V159*60</f>
        <v>2509.6660808435881</v>
      </c>
      <c r="N159" s="99">
        <f t="shared" si="46"/>
        <v>627.41652021089703</v>
      </c>
      <c r="O159" s="101">
        <f t="shared" si="47"/>
        <v>0</v>
      </c>
      <c r="P159" s="102">
        <f t="shared" si="48"/>
        <v>-122.58347978910297</v>
      </c>
      <c r="Q159" s="103">
        <f t="shared" si="49"/>
        <v>0.83655536028119604</v>
      </c>
      <c r="R159" s="276"/>
      <c r="S159" s="1">
        <v>0.73750000000000004</v>
      </c>
      <c r="T159" s="2">
        <v>0.75725694444444447</v>
      </c>
      <c r="U159" s="104">
        <v>7.000000000000135</v>
      </c>
      <c r="V159" s="105">
        <v>28.449999999999971</v>
      </c>
      <c r="W159" s="106"/>
      <c r="X159" s="107"/>
      <c r="Y159" s="261"/>
      <c r="Z159" s="262"/>
      <c r="AA159" s="111">
        <f t="shared" si="50"/>
        <v>-490.33391915641187</v>
      </c>
      <c r="AB159" s="103">
        <f t="shared" si="51"/>
        <v>0.83655536028119604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3399</v>
      </c>
      <c r="G160" s="95">
        <f t="shared" si="52"/>
        <v>53398.29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2824.0018462958733</v>
      </c>
      <c r="N160" s="99">
        <f t="shared" si="46"/>
        <v>941.3339487652911</v>
      </c>
      <c r="O160" s="101">
        <f t="shared" si="47"/>
        <v>0</v>
      </c>
      <c r="P160" s="102">
        <f t="shared" si="48"/>
        <v>-158.6660512347089</v>
      </c>
      <c r="Q160" s="103">
        <f t="shared" si="49"/>
        <v>0.85575813524117372</v>
      </c>
      <c r="R160" s="276"/>
      <c r="S160" s="1">
        <v>0.76111111111111118</v>
      </c>
      <c r="T160" s="2">
        <v>0.81126157407407407</v>
      </c>
      <c r="U160" s="104">
        <v>5.5500000000000682</v>
      </c>
      <c r="V160" s="105">
        <v>72.216666666666555</v>
      </c>
      <c r="W160" s="106"/>
      <c r="X160" s="107"/>
      <c r="Y160" s="261"/>
      <c r="Z160" s="262"/>
      <c r="AA160" s="111">
        <f t="shared" si="50"/>
        <v>-475.99815370412671</v>
      </c>
      <c r="AB160" s="103">
        <f t="shared" si="51"/>
        <v>0.85575813524117372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2425</v>
      </c>
      <c r="G161" s="95">
        <f t="shared" si="52"/>
        <v>43383.25</v>
      </c>
      <c r="H161" s="96">
        <v>2</v>
      </c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2828.9047310434344</v>
      </c>
      <c r="N161" s="99">
        <f t="shared" si="46"/>
        <v>707.22618276085859</v>
      </c>
      <c r="O161" s="101">
        <f t="shared" si="47"/>
        <v>0</v>
      </c>
      <c r="P161" s="102">
        <f t="shared" si="48"/>
        <v>-117.77381723914141</v>
      </c>
      <c r="Q161" s="103">
        <f t="shared" si="49"/>
        <v>0.85724385789194979</v>
      </c>
      <c r="R161" s="276"/>
      <c r="S161" s="1">
        <v>0.81458333333333344</v>
      </c>
      <c r="T161" s="2">
        <v>0.85030092592592588</v>
      </c>
      <c r="U161" s="104">
        <v>4.7833333333334949</v>
      </c>
      <c r="V161" s="105">
        <v>51.43333333333311</v>
      </c>
      <c r="W161" s="106">
        <v>0.85030092592592588</v>
      </c>
      <c r="X161" s="107">
        <v>0.89045138888888886</v>
      </c>
      <c r="Y161" s="261"/>
      <c r="Z161" s="262"/>
      <c r="AA161" s="111">
        <f t="shared" si="50"/>
        <v>-471.09526895656563</v>
      </c>
      <c r="AB161" s="103">
        <f t="shared" si="51"/>
        <v>0.85724385789194979</v>
      </c>
      <c r="AC161" s="267"/>
    </row>
    <row r="162" spans="1:29" ht="15.75" customHeight="1">
      <c r="A162" s="281"/>
      <c r="B162" s="92" t="s">
        <v>117</v>
      </c>
      <c r="C162" s="259" t="s">
        <v>143</v>
      </c>
      <c r="D162" s="260"/>
      <c r="E162" s="93">
        <v>17.89</v>
      </c>
      <c r="F162" s="94">
        <v>3485</v>
      </c>
      <c r="G162" s="95">
        <f t="shared" si="52"/>
        <v>62346.65</v>
      </c>
      <c r="H162" s="113"/>
      <c r="I162" s="97">
        <v>4</v>
      </c>
      <c r="J162" s="98">
        <v>3300</v>
      </c>
      <c r="K162" s="99">
        <f t="shared" si="53"/>
        <v>825</v>
      </c>
      <c r="L162" s="114">
        <v>4</v>
      </c>
      <c r="M162" s="98">
        <f>F162/V162*60</f>
        <v>2835.2542372881353</v>
      </c>
      <c r="N162" s="99">
        <f t="shared" si="46"/>
        <v>708.81355932203383</v>
      </c>
      <c r="O162" s="101">
        <f t="shared" si="47"/>
        <v>0</v>
      </c>
      <c r="P162" s="102">
        <f t="shared" si="48"/>
        <v>-116.18644067796617</v>
      </c>
      <c r="Q162" s="103">
        <f t="shared" si="49"/>
        <v>0.85916795069337437</v>
      </c>
      <c r="R162" s="276"/>
      <c r="S162" s="1">
        <v>0.89045138888888886</v>
      </c>
      <c r="T162" s="2">
        <v>0.94166666666666665</v>
      </c>
      <c r="U162" s="104">
        <v>57.816666666666698</v>
      </c>
      <c r="V162" s="105">
        <v>73.750000000000014</v>
      </c>
      <c r="W162" s="106"/>
      <c r="X162" s="107"/>
      <c r="Y162" s="261"/>
      <c r="Z162" s="262"/>
      <c r="AA162" s="111">
        <f t="shared" si="50"/>
        <v>-464.7457627118647</v>
      </c>
      <c r="AB162" s="103">
        <f t="shared" si="51"/>
        <v>0.85916795069337437</v>
      </c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54">AVERAGE(I158:I173)</f>
        <v>3.8</v>
      </c>
      <c r="J174" s="138">
        <f t="shared" si="54"/>
        <v>3180</v>
      </c>
      <c r="K174" s="139">
        <f t="shared" ref="K174" si="55">J174/I174</f>
        <v>836.84210526315792</v>
      </c>
      <c r="L174" s="137">
        <f t="shared" ref="L174:M174" si="56">AVERAGE(L158:L173)</f>
        <v>3.8</v>
      </c>
      <c r="M174" s="138">
        <f t="shared" si="56"/>
        <v>2703.049865967715</v>
      </c>
      <c r="N174" s="139">
        <f>M174/L174</f>
        <v>711.32891209676711</v>
      </c>
      <c r="O174" s="140">
        <f>L174-I174</f>
        <v>0</v>
      </c>
      <c r="P174" s="141">
        <f>N174-K174</f>
        <v>-125.51319316639081</v>
      </c>
      <c r="Q174" s="142">
        <f>N174/K174</f>
        <v>0.85001568112192294</v>
      </c>
      <c r="R174" s="277"/>
      <c r="S174" s="143">
        <f>S158</f>
        <v>0.70839120370370368</v>
      </c>
      <c r="T174" s="144">
        <f>INDEX(T158:T173,COUNTA(T158:T173))</f>
        <v>0.94166666666666665</v>
      </c>
      <c r="U174" s="145"/>
      <c r="V174" s="156"/>
      <c r="W174" s="89"/>
      <c r="X174" s="91"/>
      <c r="Y174" s="264"/>
      <c r="Z174" s="265"/>
      <c r="AA174" s="157">
        <f>M174-J174</f>
        <v>-476.95013403228495</v>
      </c>
      <c r="AB174" s="142">
        <f>M174/J174</f>
        <v>0.85001568112192294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1894</v>
      </c>
      <c r="G175" s="159">
        <f t="shared" ref="G175:G178" si="57">E175*F175</f>
        <v>42198.32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2816.3568773234265</v>
      </c>
      <c r="N175" s="163">
        <f>M175/L175</f>
        <v>563.27137546468532</v>
      </c>
      <c r="O175" s="165">
        <f>L175-I175</f>
        <v>0</v>
      </c>
      <c r="P175" s="166">
        <f>N175-K175</f>
        <v>-96.72862453531468</v>
      </c>
      <c r="Q175" s="152">
        <f>N175/K175</f>
        <v>0.85344147797679593</v>
      </c>
      <c r="R175" s="275">
        <f>Q191</f>
        <v>0.85872406991269834</v>
      </c>
      <c r="S175" s="167">
        <v>0.70833333333333337</v>
      </c>
      <c r="T175" s="168">
        <v>0.73635416666666664</v>
      </c>
      <c r="U175" s="169"/>
      <c r="V175" s="170">
        <v>40.349999999999909</v>
      </c>
      <c r="W175" s="173"/>
      <c r="X175" s="151"/>
      <c r="Y175" s="278"/>
      <c r="Z175" s="279"/>
      <c r="AA175" s="109">
        <f>M175-J175</f>
        <v>-483.64312267657351</v>
      </c>
      <c r="AB175" s="152">
        <f>M175/J175</f>
        <v>0.85344147797679593</v>
      </c>
      <c r="AC175" s="266">
        <f>AB191</f>
        <v>0.85872406991269845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2143</v>
      </c>
      <c r="G176" s="95">
        <f t="shared" si="57"/>
        <v>38959.74</v>
      </c>
      <c r="H176" s="96"/>
      <c r="I176" s="97">
        <v>4</v>
      </c>
      <c r="J176" s="98">
        <v>3300</v>
      </c>
      <c r="K176" s="99">
        <f t="shared" ref="K176:K213" si="58">J176/I176</f>
        <v>825</v>
      </c>
      <c r="L176" s="100">
        <v>4</v>
      </c>
      <c r="M176" s="98">
        <f>F176/V176*60</f>
        <v>2823.8653001464145</v>
      </c>
      <c r="N176" s="99">
        <f>M176/L176</f>
        <v>705.96632503660362</v>
      </c>
      <c r="O176" s="101">
        <f>L176-I176</f>
        <v>0</v>
      </c>
      <c r="P176" s="102">
        <f>N176-K176</f>
        <v>-119.03367496339638</v>
      </c>
      <c r="Q176" s="103">
        <f>N176/K176</f>
        <v>0.85571675762012556</v>
      </c>
      <c r="R176" s="276"/>
      <c r="S176" s="1">
        <v>0.74129629629629634</v>
      </c>
      <c r="T176" s="2">
        <v>0.7729166666666667</v>
      </c>
      <c r="U176" s="104">
        <v>7.1166666666667666</v>
      </c>
      <c r="V176" s="105">
        <v>45.53333333333331</v>
      </c>
      <c r="W176" s="106"/>
      <c r="X176" s="107"/>
      <c r="Y176" s="261"/>
      <c r="Z176" s="262"/>
      <c r="AA176" s="111">
        <f>M176-J176</f>
        <v>-476.13469985358552</v>
      </c>
      <c r="AB176" s="103">
        <f>M176/J176</f>
        <v>0.85571675762012556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5219</v>
      </c>
      <c r="G177" s="95">
        <f t="shared" si="57"/>
        <v>86948.54</v>
      </c>
      <c r="H177" s="96">
        <v>2</v>
      </c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2849.7497345669658</v>
      </c>
      <c r="N177" s="99">
        <f>M177/L177</f>
        <v>712.43743364174145</v>
      </c>
      <c r="O177" s="101">
        <f>L177-I177</f>
        <v>0</v>
      </c>
      <c r="P177" s="102">
        <f>N177-K177</f>
        <v>-112.56256635825855</v>
      </c>
      <c r="Q177" s="103">
        <f>N177/K177</f>
        <v>0.86356052562635333</v>
      </c>
      <c r="R177" s="276"/>
      <c r="S177" s="1">
        <v>0.7764699074074074</v>
      </c>
      <c r="T177" s="2">
        <v>0.85277777777777775</v>
      </c>
      <c r="U177" s="104">
        <v>5.1166666666666138</v>
      </c>
      <c r="V177" s="105">
        <v>109.8833333333333</v>
      </c>
      <c r="W177" s="106">
        <v>0.85277777777777775</v>
      </c>
      <c r="X177" s="107">
        <v>0.89171296296296299</v>
      </c>
      <c r="Y177" s="261"/>
      <c r="Z177" s="262"/>
      <c r="AA177" s="111">
        <f>M177-J177</f>
        <v>-450.2502654330342</v>
      </c>
      <c r="AB177" s="103">
        <f>M177/J177</f>
        <v>0.86356052562635333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3743</v>
      </c>
      <c r="G178" s="95">
        <f t="shared" si="57"/>
        <v>62358.38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2845.185810810814</v>
      </c>
      <c r="N178" s="99">
        <f>M178/L178</f>
        <v>711.2964527027035</v>
      </c>
      <c r="O178" s="101">
        <f>L178-I178</f>
        <v>0</v>
      </c>
      <c r="P178" s="102">
        <f>N178-K178</f>
        <v>-113.7035472972965</v>
      </c>
      <c r="Q178" s="103">
        <f>N178/K178</f>
        <v>0.86217751842751944</v>
      </c>
      <c r="R178" s="276"/>
      <c r="S178" s="1">
        <v>0.89171296296296299</v>
      </c>
      <c r="T178" s="2">
        <v>0.94652777777777775</v>
      </c>
      <c r="U178" s="104">
        <v>56.066666666666748</v>
      </c>
      <c r="V178" s="105">
        <v>78.933333333333252</v>
      </c>
      <c r="W178" s="106"/>
      <c r="X178" s="107"/>
      <c r="Y178" s="261"/>
      <c r="Z178" s="262"/>
      <c r="AA178" s="111">
        <f>M178-J178</f>
        <v>-454.81418918918598</v>
      </c>
      <c r="AB178" s="103">
        <f>M178/J178</f>
        <v>0.86217751842751944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4.25</v>
      </c>
      <c r="J191" s="138">
        <f t="shared" si="59"/>
        <v>3300</v>
      </c>
      <c r="K191" s="139">
        <f t="shared" ref="K191" si="60">J191/I191</f>
        <v>776.47058823529414</v>
      </c>
      <c r="L191" s="137">
        <f t="shared" ref="L191:M191" si="61">AVERAGE(L175:L190)</f>
        <v>4.25</v>
      </c>
      <c r="M191" s="138">
        <f t="shared" si="61"/>
        <v>2833.789430711905</v>
      </c>
      <c r="N191" s="139">
        <f>M191/L191</f>
        <v>666.77398369691878</v>
      </c>
      <c r="O191" s="140">
        <f>L191-I191</f>
        <v>0</v>
      </c>
      <c r="P191" s="141">
        <f>N191-K191</f>
        <v>-109.69660453837537</v>
      </c>
      <c r="Q191" s="142">
        <f>N191/K191</f>
        <v>0.85872406991269834</v>
      </c>
      <c r="R191" s="277"/>
      <c r="S191" s="143">
        <f>S175</f>
        <v>0.70833333333333337</v>
      </c>
      <c r="T191" s="144">
        <f>INDEX(T175:T190,COUNTA(T175:T190))</f>
        <v>0.94652777777777775</v>
      </c>
      <c r="U191" s="145"/>
      <c r="V191" s="156"/>
      <c r="W191" s="89"/>
      <c r="X191" s="91"/>
      <c r="Y191" s="264"/>
      <c r="Z191" s="265"/>
      <c r="AA191" s="157">
        <f>M191-J191</f>
        <v>-466.21056928809503</v>
      </c>
      <c r="AB191" s="142">
        <f>M191/J191</f>
        <v>0.85872406991269845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2593</v>
      </c>
      <c r="G192" s="159">
        <f t="shared" ref="G192:G194" si="62">E192*F192</f>
        <v>47140.74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2570.862021481687</v>
      </c>
      <c r="N192" s="163">
        <f>M192/L192</f>
        <v>642.71550537042174</v>
      </c>
      <c r="O192" s="165">
        <f>L192-I192</f>
        <v>0</v>
      </c>
      <c r="P192" s="166">
        <f>N192-K192</f>
        <v>-107.28449462957826</v>
      </c>
      <c r="Q192" s="152">
        <f>N192/K192</f>
        <v>0.85695400716056236</v>
      </c>
      <c r="R192" s="275">
        <f>Q208</f>
        <v>0.843879501486963</v>
      </c>
      <c r="S192" s="167">
        <v>0.7086689814814815</v>
      </c>
      <c r="T192" s="168">
        <v>0.75069444444444444</v>
      </c>
      <c r="U192" s="169"/>
      <c r="V192" s="170">
        <v>60.516666666666637</v>
      </c>
      <c r="W192" s="173"/>
      <c r="X192" s="151"/>
      <c r="Y192" s="278"/>
      <c r="Z192" s="279"/>
      <c r="AA192" s="109">
        <f>M192-J192</f>
        <v>-429.13797851831305</v>
      </c>
      <c r="AB192" s="152">
        <f>M192/J192</f>
        <v>0.85695400716056236</v>
      </c>
      <c r="AC192" s="266">
        <f>AB208</f>
        <v>0.843879501486963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6502</v>
      </c>
      <c r="G193" s="95">
        <f t="shared" si="62"/>
        <v>92848.56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3018.7258189321619</v>
      </c>
      <c r="N193" s="99">
        <f>M193/L193</f>
        <v>1006.241939644054</v>
      </c>
      <c r="O193" s="101">
        <f>L193-I193</f>
        <v>0</v>
      </c>
      <c r="P193" s="102">
        <f>N193-K193</f>
        <v>-193.75806035594599</v>
      </c>
      <c r="Q193" s="103">
        <f>N193/K193</f>
        <v>0.83853494970337838</v>
      </c>
      <c r="R193" s="276"/>
      <c r="S193" s="1">
        <v>0.76180555555555551</v>
      </c>
      <c r="T193" s="2">
        <v>0.85155092592592596</v>
      </c>
      <c r="U193" s="104">
        <v>15.999999999999943</v>
      </c>
      <c r="V193" s="105">
        <v>129.23333333333343</v>
      </c>
      <c r="W193" s="106">
        <v>0.85155092592592596</v>
      </c>
      <c r="X193" s="107">
        <v>0.90726851851851853</v>
      </c>
      <c r="Y193" s="261"/>
      <c r="Z193" s="262"/>
      <c r="AA193" s="111">
        <f>M193-J193</f>
        <v>-581.27418106783807</v>
      </c>
      <c r="AB193" s="103">
        <f>M193/J193</f>
        <v>0.83853494970337827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4755</v>
      </c>
      <c r="G194" s="95">
        <f t="shared" si="62"/>
        <v>67901.399999999994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3017.9830747531746</v>
      </c>
      <c r="N194" s="99">
        <f>M194/L194</f>
        <v>1005.9943582510582</v>
      </c>
      <c r="O194" s="101">
        <f>L194-I194</f>
        <v>0</v>
      </c>
      <c r="P194" s="102">
        <f>N194-K194</f>
        <v>-194.0056417489418</v>
      </c>
      <c r="Q194" s="103">
        <f>N194/K194</f>
        <v>0.8383286318758818</v>
      </c>
      <c r="R194" s="276"/>
      <c r="S194" s="1">
        <v>0.90726851851851853</v>
      </c>
      <c r="T194" s="2">
        <v>0.97291666666666665</v>
      </c>
      <c r="U194" s="104">
        <v>80.233333333333292</v>
      </c>
      <c r="V194" s="105">
        <v>94.533333333333303</v>
      </c>
      <c r="W194" s="106"/>
      <c r="X194" s="107"/>
      <c r="Y194" s="261"/>
      <c r="Z194" s="262"/>
      <c r="AA194" s="111">
        <f>M194-J194</f>
        <v>-582.01692524682539</v>
      </c>
      <c r="AB194" s="103">
        <f>M194/J194</f>
        <v>0.8383286318758818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2869.1903050556743</v>
      </c>
      <c r="N208" s="139">
        <f t="shared" ref="N208:N213" si="66">M208/L208</f>
        <v>860.7570915167023</v>
      </c>
      <c r="O208" s="140">
        <f t="shared" ref="O208:O213" si="67">L208-I208</f>
        <v>0</v>
      </c>
      <c r="P208" s="141">
        <f t="shared" ref="P208:P213" si="68">N208-K208</f>
        <v>-159.2429084832977</v>
      </c>
      <c r="Q208" s="142">
        <f t="shared" ref="Q208:Q213" si="69">N208/K208</f>
        <v>0.843879501486963</v>
      </c>
      <c r="R208" s="277"/>
      <c r="S208" s="143">
        <f>S192</f>
        <v>0.7086689814814815</v>
      </c>
      <c r="T208" s="144">
        <f>INDEX(T192:T207,COUNTA(T192:T207))</f>
        <v>0.97291666666666665</v>
      </c>
      <c r="U208" s="145"/>
      <c r="V208" s="156"/>
      <c r="W208" s="89"/>
      <c r="X208" s="91"/>
      <c r="Y208" s="264"/>
      <c r="Z208" s="265"/>
      <c r="AA208" s="157">
        <f t="shared" ref="AA208:AA213" si="70">M208-J208</f>
        <v>-530.80969494432566</v>
      </c>
      <c r="AB208" s="142">
        <f t="shared" ref="AB208:AB213" si="71">M208/J208</f>
        <v>0.843879501486963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131</v>
      </c>
      <c r="G209" s="159">
        <f t="shared" ref="G209:G213" si="72">E209*F209</f>
        <v>2381.58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2966.0377358489509</v>
      </c>
      <c r="N209" s="163">
        <f t="shared" si="66"/>
        <v>988.67924528298363</v>
      </c>
      <c r="O209" s="165">
        <f t="shared" si="67"/>
        <v>0</v>
      </c>
      <c r="P209" s="166">
        <f t="shared" si="68"/>
        <v>-211.32075471701637</v>
      </c>
      <c r="Q209" s="152">
        <f t="shared" si="69"/>
        <v>0.82389937106915301</v>
      </c>
      <c r="R209" s="275">
        <f>Q225</f>
        <v>0.8387882896461567</v>
      </c>
      <c r="S209" s="167">
        <v>0.70857638888888885</v>
      </c>
      <c r="T209" s="168">
        <v>0.7104166666666667</v>
      </c>
      <c r="U209" s="169"/>
      <c r="V209" s="170">
        <v>2.6500000000000945</v>
      </c>
      <c r="W209" s="168"/>
      <c r="X209" s="171"/>
      <c r="Y209" s="278"/>
      <c r="Z209" s="279"/>
      <c r="AA209" s="174">
        <f t="shared" si="70"/>
        <v>-633.96226415104911</v>
      </c>
      <c r="AB209" s="152">
        <f t="shared" si="71"/>
        <v>0.82389937106915301</v>
      </c>
      <c r="AC209" s="266">
        <f>AB225</f>
        <v>0.8387882896461567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3234</v>
      </c>
      <c r="G210" s="95">
        <f t="shared" si="72"/>
        <v>80300.22</v>
      </c>
      <c r="H210" s="96"/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>F210/V210*60</f>
        <v>2820.3488372093007</v>
      </c>
      <c r="N210" s="99">
        <f t="shared" si="66"/>
        <v>705.08720930232516</v>
      </c>
      <c r="O210" s="101">
        <f t="shared" si="67"/>
        <v>0</v>
      </c>
      <c r="P210" s="102">
        <f t="shared" si="68"/>
        <v>-119.91279069767484</v>
      </c>
      <c r="Q210" s="103">
        <f t="shared" si="69"/>
        <v>0.85465116279069719</v>
      </c>
      <c r="R210" s="276"/>
      <c r="S210" s="1">
        <v>0.72027777777777779</v>
      </c>
      <c r="T210" s="2">
        <v>0.7680555555555556</v>
      </c>
      <c r="U210" s="104">
        <v>14.199999999999982</v>
      </c>
      <c r="V210" s="105">
        <v>68.80000000000004</v>
      </c>
      <c r="W210" s="106"/>
      <c r="X210" s="113"/>
      <c r="Y210" s="261"/>
      <c r="Z210" s="262"/>
      <c r="AA210" s="175">
        <f t="shared" si="70"/>
        <v>-479.65116279069935</v>
      </c>
      <c r="AB210" s="103">
        <f t="shared" si="71"/>
        <v>0.85465116279069719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2431</v>
      </c>
      <c r="G211" s="95">
        <f t="shared" si="72"/>
        <v>44195.58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>F211/V211*60</f>
        <v>2998.1500513874657</v>
      </c>
      <c r="N211" s="99">
        <f t="shared" si="66"/>
        <v>999.38335046248858</v>
      </c>
      <c r="O211" s="101">
        <f t="shared" si="67"/>
        <v>0</v>
      </c>
      <c r="P211" s="102">
        <f t="shared" si="68"/>
        <v>-200.61664953751142</v>
      </c>
      <c r="Q211" s="103">
        <f t="shared" si="69"/>
        <v>0.83281945871874052</v>
      </c>
      <c r="R211" s="276"/>
      <c r="S211" s="1">
        <v>0.77802083333333338</v>
      </c>
      <c r="T211" s="2">
        <v>0.81180555555555556</v>
      </c>
      <c r="U211" s="104">
        <v>14.350000000000005</v>
      </c>
      <c r="V211" s="105">
        <v>48.649999999999935</v>
      </c>
      <c r="W211" s="106"/>
      <c r="X211" s="113"/>
      <c r="Y211" s="261"/>
      <c r="Z211" s="262"/>
      <c r="AA211" s="175">
        <f t="shared" si="70"/>
        <v>-601.84994861253426</v>
      </c>
      <c r="AB211" s="103">
        <f t="shared" si="71"/>
        <v>0.83281945871874052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2472</v>
      </c>
      <c r="G212" s="95">
        <f t="shared" si="72"/>
        <v>61874.16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>F212/V212*60</f>
        <v>2810.8654453569234</v>
      </c>
      <c r="N212" s="99">
        <f t="shared" si="66"/>
        <v>702.71636133923084</v>
      </c>
      <c r="O212" s="101">
        <f t="shared" si="67"/>
        <v>0</v>
      </c>
      <c r="P212" s="102">
        <f t="shared" si="68"/>
        <v>-122.28363866076916</v>
      </c>
      <c r="Q212" s="103">
        <f t="shared" si="69"/>
        <v>0.85177740768391619</v>
      </c>
      <c r="R212" s="276"/>
      <c r="S212" s="1">
        <v>0.82238425925925929</v>
      </c>
      <c r="T212" s="2">
        <v>0.85902777777777772</v>
      </c>
      <c r="U212" s="104">
        <v>15.23333333333337</v>
      </c>
      <c r="V212" s="105">
        <v>52.766666666666552</v>
      </c>
      <c r="W212" s="106">
        <v>0.85902777777777772</v>
      </c>
      <c r="X212" s="107">
        <v>0.91527777777777775</v>
      </c>
      <c r="Y212" s="261"/>
      <c r="Z212" s="262"/>
      <c r="AA212" s="175">
        <f t="shared" si="70"/>
        <v>-489.13455464307663</v>
      </c>
      <c r="AB212" s="103">
        <f t="shared" si="71"/>
        <v>0.85177740768391619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4116</v>
      </c>
      <c r="G213" s="95">
        <f t="shared" si="72"/>
        <v>74828.88</v>
      </c>
      <c r="H213" s="113"/>
      <c r="I213" s="97">
        <v>3</v>
      </c>
      <c r="J213" s="98">
        <v>3600</v>
      </c>
      <c r="K213" s="99">
        <f t="shared" si="58"/>
        <v>1200</v>
      </c>
      <c r="L213" s="114">
        <v>3</v>
      </c>
      <c r="M213" s="98">
        <f>F213/V213*60</f>
        <v>2999.5141700404865</v>
      </c>
      <c r="N213" s="99">
        <f t="shared" si="66"/>
        <v>999.83805668016214</v>
      </c>
      <c r="O213" s="101">
        <f t="shared" si="67"/>
        <v>0</v>
      </c>
      <c r="P213" s="102">
        <f t="shared" si="68"/>
        <v>-200.16194331983786</v>
      </c>
      <c r="Q213" s="103">
        <f t="shared" si="69"/>
        <v>0.83319838056680173</v>
      </c>
      <c r="R213" s="276"/>
      <c r="S213" s="1">
        <v>0.91527777777777775</v>
      </c>
      <c r="T213" s="2">
        <v>0.97245370370370365</v>
      </c>
      <c r="U213" s="104">
        <v>81.000000000000028</v>
      </c>
      <c r="V213" s="105">
        <v>82.333333333333314</v>
      </c>
      <c r="W213" s="106"/>
      <c r="X213" s="107"/>
      <c r="Y213" s="261"/>
      <c r="Z213" s="262"/>
      <c r="AA213" s="175">
        <f t="shared" si="70"/>
        <v>-600.48582995951347</v>
      </c>
      <c r="AB213" s="103">
        <f t="shared" si="71"/>
        <v>0.83319838056680184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3">AVERAGE(I209:I224)</f>
        <v>3.4</v>
      </c>
      <c r="J225" s="138">
        <f t="shared" si="73"/>
        <v>3480</v>
      </c>
      <c r="K225" s="139">
        <f t="shared" ref="K225" si="74">J225/I225</f>
        <v>1023.5294117647059</v>
      </c>
      <c r="L225" s="137">
        <f t="shared" ref="L225:M225" si="75">AVERAGE(L209:L224)</f>
        <v>3.4</v>
      </c>
      <c r="M225" s="138">
        <f t="shared" si="75"/>
        <v>2918.9832479686252</v>
      </c>
      <c r="N225" s="139">
        <f>M225/L225</f>
        <v>858.52448469665444</v>
      </c>
      <c r="O225" s="140">
        <f>L225-I225</f>
        <v>0</v>
      </c>
      <c r="P225" s="141">
        <f>N225-K225</f>
        <v>-165.00492706805142</v>
      </c>
      <c r="Q225" s="142">
        <f>N225/K225</f>
        <v>0.8387882896461567</v>
      </c>
      <c r="R225" s="277"/>
      <c r="S225" s="143">
        <f>S209</f>
        <v>0.70857638888888885</v>
      </c>
      <c r="T225" s="144">
        <f>INDEX(T209:T224,COUNTA(T209:T224))</f>
        <v>0.97245370370370365</v>
      </c>
      <c r="U225" s="145"/>
      <c r="V225" s="156"/>
      <c r="W225" s="135"/>
      <c r="X225" s="139"/>
      <c r="Y225" s="264"/>
      <c r="Z225" s="265"/>
      <c r="AA225" s="177">
        <f>M225-J225</f>
        <v>-561.01675203137484</v>
      </c>
      <c r="AB225" s="142">
        <f>M225/J225</f>
        <v>0.8387882896461567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784" priority="1" operator="greaterThan">
      <formula>0</formula>
    </cfRule>
  </conditionalFormatting>
  <conditionalFormatting sqref="P5:P225 AA5:AA225">
    <cfRule type="cellIs" dxfId="783" priority="4" operator="lessThan">
      <formula>0</formula>
    </cfRule>
  </conditionalFormatting>
  <conditionalFormatting sqref="Q5:Q225 AB5:AB225">
    <cfRule type="cellIs" dxfId="782" priority="2" operator="greaterThan">
      <formula>1</formula>
    </cfRule>
    <cfRule type="cellIs" dxfId="781" priority="3" operator="lessThan">
      <formula>0.8</formula>
    </cfRule>
  </conditionalFormatting>
  <conditionalFormatting sqref="AC5:AC23 R5:R225 AC124:AC129">
    <cfRule type="cellIs" dxfId="780" priority="5" operator="lessThan">
      <formula>0.8</formula>
    </cfRule>
  </conditionalFormatting>
  <conditionalFormatting sqref="AC29:AC37">
    <cfRule type="cellIs" dxfId="779" priority="15" operator="lessThan">
      <formula>0.8</formula>
    </cfRule>
  </conditionalFormatting>
  <conditionalFormatting sqref="AC39:AC44">
    <cfRule type="cellIs" dxfId="778" priority="14" operator="lessThan">
      <formula>0.8</formula>
    </cfRule>
  </conditionalFormatting>
  <conditionalFormatting sqref="AC56">
    <cfRule type="cellIs" dxfId="777" priority="16" operator="lessThan">
      <formula>0.8</formula>
    </cfRule>
  </conditionalFormatting>
  <conditionalFormatting sqref="AC73">
    <cfRule type="cellIs" dxfId="776" priority="13" operator="lessThan">
      <formula>0.8</formula>
    </cfRule>
  </conditionalFormatting>
  <conditionalFormatting sqref="AC90">
    <cfRule type="cellIs" dxfId="775" priority="7" operator="lessThan">
      <formula>0.8</formula>
    </cfRule>
  </conditionalFormatting>
  <conditionalFormatting sqref="AC107:AC112">
    <cfRule type="cellIs" dxfId="774" priority="6" operator="lessThan">
      <formula>0.8</formula>
    </cfRule>
  </conditionalFormatting>
  <conditionalFormatting sqref="AC141:AC146">
    <cfRule type="cellIs" dxfId="773" priority="12" operator="lessThan">
      <formula>0.8</formula>
    </cfRule>
  </conditionalFormatting>
  <conditionalFormatting sqref="AC158">
    <cfRule type="cellIs" dxfId="772" priority="11" operator="lessThan">
      <formula>0.8</formula>
    </cfRule>
  </conditionalFormatting>
  <conditionalFormatting sqref="AC175">
    <cfRule type="cellIs" dxfId="771" priority="10" operator="lessThan">
      <formula>0.8</formula>
    </cfRule>
  </conditionalFormatting>
  <conditionalFormatting sqref="AC192">
    <cfRule type="cellIs" dxfId="770" priority="9" operator="lessThan">
      <formula>0.8</formula>
    </cfRule>
  </conditionalFormatting>
  <conditionalFormatting sqref="AC209:AC214">
    <cfRule type="cellIs" dxfId="769" priority="8" operator="lessThan">
      <formula>0.8</formula>
    </cfRule>
  </conditionalFormatting>
  <dataValidations count="1">
    <dataValidation type="list" allowBlank="1" showInputMessage="1" showErrorMessage="1" sqref="Y5:Z225" xr:uid="{E6FAB59D-E1F4-4B15-B0CA-45026A289D94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323D-14FE-4F19-91E3-DB927071BCB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37" sqref="S37"/>
      <selection pane="bottomLeft" activeCell="S37" sqref="S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110474</v>
      </c>
      <c r="E1" s="77" t="s">
        <v>3</v>
      </c>
      <c r="F1" s="78">
        <f>SUM(G5:G157)</f>
        <v>4796748.99</v>
      </c>
      <c r="G1" s="79" t="s">
        <v>74</v>
      </c>
      <c r="H1" s="80">
        <f>L21+L38+L55+L72+L89+L106+L123+L140+L157</f>
        <v>171.38888888888889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45896</v>
      </c>
      <c r="B2" s="325"/>
      <c r="C2" s="82" t="s">
        <v>35</v>
      </c>
      <c r="D2" s="83">
        <f>AVERAGE(N21,N38,N55,N72,N89,N106,N123,N140,N157)</f>
        <v>133.78498833250296</v>
      </c>
      <c r="E2" s="83" t="s">
        <v>81</v>
      </c>
      <c r="F2" s="84">
        <f>F1/D1</f>
        <v>43.419709524412987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3288</v>
      </c>
      <c r="G5" s="159">
        <f t="shared" ref="G5:G6" si="0">E5*F5</f>
        <v>64773.599999999999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1059.695613249776</v>
      </c>
      <c r="N5" s="163">
        <f>M5/L5</f>
        <v>81.515047173059685</v>
      </c>
      <c r="O5" s="179">
        <f>L5-I5</f>
        <v>0</v>
      </c>
      <c r="P5" s="180">
        <f>N5-K5</f>
        <v>-10.792645134632622</v>
      </c>
      <c r="Q5" s="132">
        <f>N5/K5</f>
        <v>0.88307967770814655</v>
      </c>
      <c r="R5" s="276">
        <f>Q21</f>
        <v>0.87430115397124963</v>
      </c>
      <c r="S5" s="167">
        <v>0.25</v>
      </c>
      <c r="T5" s="168">
        <v>0.37928240740740743</v>
      </c>
      <c r="U5" s="169"/>
      <c r="V5" s="170">
        <v>186.16666666666669</v>
      </c>
      <c r="W5" s="87"/>
      <c r="X5" s="88"/>
      <c r="Y5" s="278"/>
      <c r="Z5" s="279"/>
      <c r="AA5" s="109">
        <f>M5-J5</f>
        <v>-140.30438675022401</v>
      </c>
      <c r="AB5" s="110">
        <f>M5/J5</f>
        <v>0.88307967770814666</v>
      </c>
      <c r="AC5" s="291">
        <f>AB21</f>
        <v>0.87430115397124963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2482</v>
      </c>
      <c r="G6" s="95">
        <f t="shared" si="0"/>
        <v>74385.539999999994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2262.6487718409726</v>
      </c>
      <c r="N6" s="99">
        <f>M6/L6</f>
        <v>113.13243859204863</v>
      </c>
      <c r="O6" s="101">
        <f>L6-I6</f>
        <v>0</v>
      </c>
      <c r="P6" s="102">
        <f>N6-K6</f>
        <v>-16.867561407951371</v>
      </c>
      <c r="Q6" s="103">
        <f>N6/K6</f>
        <v>0.87024952763114327</v>
      </c>
      <c r="R6" s="276"/>
      <c r="S6" s="1">
        <v>0.51401620370370371</v>
      </c>
      <c r="T6" s="2">
        <v>0.55972222222222223</v>
      </c>
      <c r="U6" s="104">
        <v>57.733333333333377</v>
      </c>
      <c r="V6" s="105">
        <v>65.816666666666663</v>
      </c>
      <c r="W6" s="106"/>
      <c r="X6" s="107"/>
      <c r="Y6" s="261"/>
      <c r="Z6" s="262"/>
      <c r="AA6" s="111">
        <f>M6-J6</f>
        <v>-337.35122815902741</v>
      </c>
      <c r="AB6" s="112">
        <f>M6/J6</f>
        <v>0.87024952763114327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1661.1721925453744</v>
      </c>
      <c r="N21" s="139">
        <f t="shared" ref="N21:N26" si="5">M21/L21</f>
        <v>100.67710257850754</v>
      </c>
      <c r="O21" s="140">
        <f t="shared" ref="O21:O26" si="6">L21-I21</f>
        <v>0</v>
      </c>
      <c r="P21" s="141">
        <f t="shared" ref="P21:P26" si="7">N21-K21</f>
        <v>-14.474412573007612</v>
      </c>
      <c r="Q21" s="142">
        <f t="shared" ref="Q21:Q26" si="8">N21/K21</f>
        <v>0.87430115397124963</v>
      </c>
      <c r="R21" s="277"/>
      <c r="S21" s="143">
        <f>S5</f>
        <v>0.25</v>
      </c>
      <c r="T21" s="144">
        <f>INDEX(T5:T20,COUNTA(T5:T20))</f>
        <v>0.55972222222222223</v>
      </c>
      <c r="U21" s="145"/>
      <c r="V21" s="145"/>
      <c r="W21" s="146"/>
      <c r="X21" s="147"/>
      <c r="Y21" s="264"/>
      <c r="Z21" s="265"/>
      <c r="AA21" s="148">
        <f t="shared" ref="AA21:AA26" si="9">M21-J21</f>
        <v>-238.8278074546256</v>
      </c>
      <c r="AB21" s="149">
        <f t="shared" ref="AB21:AB26" si="10">M21/J21</f>
        <v>0.87430115397124963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1406</v>
      </c>
      <c r="G22" s="159">
        <f t="shared" ref="G22:G26" si="11">E22*F22</f>
        <v>101063.28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1699.664204163869</v>
      </c>
      <c r="N22" s="163">
        <f t="shared" si="5"/>
        <v>65.371700160148805</v>
      </c>
      <c r="O22" s="165">
        <f t="shared" si="6"/>
        <v>0</v>
      </c>
      <c r="P22" s="166">
        <f t="shared" si="7"/>
        <v>-11.551376762928115</v>
      </c>
      <c r="Q22" s="152">
        <f t="shared" si="8"/>
        <v>0.84983210208193449</v>
      </c>
      <c r="R22" s="275">
        <f>Q38</f>
        <v>0.85471520983348859</v>
      </c>
      <c r="S22" s="167">
        <v>0.25025462962962963</v>
      </c>
      <c r="T22" s="168">
        <v>0.28472222222222221</v>
      </c>
      <c r="U22" s="169"/>
      <c r="V22" s="170">
        <v>49.633333333333312</v>
      </c>
      <c r="W22" s="181"/>
      <c r="X22" s="163"/>
      <c r="Y22" s="278"/>
      <c r="Z22" s="279"/>
      <c r="AA22" s="109">
        <f t="shared" si="9"/>
        <v>-300.33579583613096</v>
      </c>
      <c r="AB22" s="152">
        <f t="shared" si="10"/>
        <v>0.84983210208193449</v>
      </c>
      <c r="AC22" s="347">
        <f>AB38</f>
        <v>0.85471520983348848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4830</v>
      </c>
      <c r="G23" s="95">
        <f t="shared" si="11"/>
        <v>274199.10000000003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1741.5865384615381</v>
      </c>
      <c r="N23" s="99">
        <f t="shared" si="5"/>
        <v>66.984097633136088</v>
      </c>
      <c r="O23" s="101">
        <f t="shared" si="6"/>
        <v>0</v>
      </c>
      <c r="P23" s="102">
        <f t="shared" si="7"/>
        <v>-9.938979289940832</v>
      </c>
      <c r="Q23" s="103">
        <f t="shared" si="8"/>
        <v>0.87079326923076916</v>
      </c>
      <c r="R23" s="276"/>
      <c r="S23" s="1">
        <v>0.28749999999999998</v>
      </c>
      <c r="T23" s="2">
        <v>0.40305555555555556</v>
      </c>
      <c r="U23" s="104">
        <v>3.9999999999999858</v>
      </c>
      <c r="V23" s="105">
        <v>166.40000000000003</v>
      </c>
      <c r="W23" s="106"/>
      <c r="X23" s="107"/>
      <c r="Y23" s="261"/>
      <c r="Z23" s="262"/>
      <c r="AA23" s="111">
        <f t="shared" si="9"/>
        <v>-258.41346153846189</v>
      </c>
      <c r="AB23" s="103">
        <f t="shared" si="10"/>
        <v>0.87079326923076905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1358</v>
      </c>
      <c r="G24" s="95">
        <f t="shared" si="11"/>
        <v>77813.399999999994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1700.4521739130432</v>
      </c>
      <c r="N24" s="99">
        <f t="shared" si="5"/>
        <v>65.402006688963198</v>
      </c>
      <c r="O24" s="101">
        <f t="shared" si="6"/>
        <v>0</v>
      </c>
      <c r="P24" s="102">
        <f t="shared" si="7"/>
        <v>-11.521070234113722</v>
      </c>
      <c r="Q24" s="103">
        <f t="shared" si="8"/>
        <v>0.85022608695652158</v>
      </c>
      <c r="R24" s="276"/>
      <c r="S24" s="1">
        <v>0.4070023148148148</v>
      </c>
      <c r="T24" s="2">
        <v>0.44027777777777777</v>
      </c>
      <c r="U24" s="104">
        <v>5.6833333333333158</v>
      </c>
      <c r="V24" s="105">
        <v>47.916666666666671</v>
      </c>
      <c r="W24" s="106"/>
      <c r="X24" s="107"/>
      <c r="Y24" s="261"/>
      <c r="Z24" s="262"/>
      <c r="AA24" s="111">
        <f t="shared" si="9"/>
        <v>-299.54782608695677</v>
      </c>
      <c r="AB24" s="103">
        <f t="shared" si="10"/>
        <v>0.85022608695652158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1625</v>
      </c>
      <c r="G25" s="95">
        <f t="shared" si="11"/>
        <v>84272.5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1695.1608229498702</v>
      </c>
      <c r="N25" s="99">
        <f t="shared" si="5"/>
        <v>65.198493190379622</v>
      </c>
      <c r="O25" s="101">
        <f t="shared" si="6"/>
        <v>0</v>
      </c>
      <c r="P25" s="102">
        <f t="shared" si="7"/>
        <v>-11.724583732697297</v>
      </c>
      <c r="Q25" s="103">
        <f t="shared" si="8"/>
        <v>0.84758041147493512</v>
      </c>
      <c r="R25" s="276"/>
      <c r="S25" s="1">
        <v>0.44339120370370372</v>
      </c>
      <c r="T25" s="2">
        <v>0.48333333333333334</v>
      </c>
      <c r="U25" s="104">
        <v>4.483333333333368</v>
      </c>
      <c r="V25" s="105">
        <v>57.516666666666652</v>
      </c>
      <c r="W25" s="106">
        <v>0.48333333333333334</v>
      </c>
      <c r="X25" s="107">
        <v>0.52178240740740744</v>
      </c>
      <c r="Y25" s="261"/>
      <c r="Z25" s="262"/>
      <c r="AA25" s="111">
        <f t="shared" si="9"/>
        <v>-304.83917705012982</v>
      </c>
      <c r="AB25" s="103">
        <f t="shared" si="10"/>
        <v>0.84758041147493512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2669</v>
      </c>
      <c r="G26" s="95">
        <f t="shared" si="11"/>
        <v>150611.67000000001</v>
      </c>
      <c r="H26" s="113"/>
      <c r="I26" s="97">
        <v>22</v>
      </c>
      <c r="J26" s="98">
        <v>2000</v>
      </c>
      <c r="K26" s="99">
        <f t="shared" si="12"/>
        <v>90.909090909090907</v>
      </c>
      <c r="L26" s="114">
        <v>22</v>
      </c>
      <c r="M26" s="98">
        <f>F26/V26*60</f>
        <v>1710.288358846565</v>
      </c>
      <c r="N26" s="99">
        <f t="shared" si="5"/>
        <v>77.740379947571128</v>
      </c>
      <c r="O26" s="101">
        <f t="shared" si="6"/>
        <v>0</v>
      </c>
      <c r="P26" s="102">
        <f t="shared" si="7"/>
        <v>-13.168710961519778</v>
      </c>
      <c r="Q26" s="103">
        <f t="shared" si="8"/>
        <v>0.85514417942328247</v>
      </c>
      <c r="R26" s="276"/>
      <c r="S26" s="1">
        <v>0.52178240740740744</v>
      </c>
      <c r="T26" s="2">
        <v>0.58680555555555558</v>
      </c>
      <c r="U26" s="104">
        <v>55.366666666666717</v>
      </c>
      <c r="V26" s="105">
        <v>93.633333333333312</v>
      </c>
      <c r="W26" s="106"/>
      <c r="X26" s="107"/>
      <c r="Y26" s="261"/>
      <c r="Z26" s="262"/>
      <c r="AA26" s="111">
        <f t="shared" si="9"/>
        <v>-289.71164115343504</v>
      </c>
      <c r="AB26" s="103">
        <f t="shared" si="10"/>
        <v>0.85514417942328247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1709.4304196669771</v>
      </c>
      <c r="N38" s="139">
        <f t="shared" ref="N38:N43" si="16">M38/L38</f>
        <v>67.834540462975284</v>
      </c>
      <c r="O38" s="140">
        <f t="shared" ref="O38:O43" si="17">L38-I38</f>
        <v>0</v>
      </c>
      <c r="P38" s="141">
        <f t="shared" ref="P38:P43" si="18">N38-K38</f>
        <v>-11.530538902104084</v>
      </c>
      <c r="Q38" s="142">
        <f t="shared" ref="Q38:Q43" si="19">N38/K38</f>
        <v>0.85471520983348859</v>
      </c>
      <c r="R38" s="277"/>
      <c r="S38" s="143">
        <f>S22</f>
        <v>0.25025462962962963</v>
      </c>
      <c r="T38" s="144">
        <f>INDEX(T22:T37,COUNTA(T22:T37))</f>
        <v>0.58680555555555558</v>
      </c>
      <c r="U38" s="145"/>
      <c r="V38" s="156"/>
      <c r="W38" s="135"/>
      <c r="X38" s="139"/>
      <c r="Y38" s="264"/>
      <c r="Z38" s="265"/>
      <c r="AA38" s="157">
        <f t="shared" ref="AA38:AA43" si="20">M38-J38</f>
        <v>-290.56958033302294</v>
      </c>
      <c r="AB38" s="142">
        <f t="shared" ref="AB38:AB43" si="21">M38/J38</f>
        <v>0.85471520983348848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2050</v>
      </c>
      <c r="G39" s="159">
        <f t="shared" ref="G39:G43" si="22">E39*F39</f>
        <v>101516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1713.0919220055721</v>
      </c>
      <c r="N39" s="163">
        <f t="shared" si="16"/>
        <v>71.378830083565504</v>
      </c>
      <c r="O39" s="165">
        <f t="shared" si="17"/>
        <v>0</v>
      </c>
      <c r="P39" s="166">
        <f t="shared" si="18"/>
        <v>-11.954503249767825</v>
      </c>
      <c r="Q39" s="152">
        <f t="shared" si="19"/>
        <v>0.85654596100278613</v>
      </c>
      <c r="R39" s="275">
        <f>Q55</f>
        <v>0.85727683042909519</v>
      </c>
      <c r="S39" s="167">
        <v>0.25013888888888891</v>
      </c>
      <c r="T39" s="168">
        <v>0.3</v>
      </c>
      <c r="U39" s="169"/>
      <c r="V39" s="170">
        <v>71.799999999999955</v>
      </c>
      <c r="W39" s="87"/>
      <c r="X39" s="88"/>
      <c r="Y39" s="278"/>
      <c r="Z39" s="279"/>
      <c r="AA39" s="109">
        <f t="shared" si="20"/>
        <v>-286.90807799442791</v>
      </c>
      <c r="AB39" s="152">
        <f t="shared" si="21"/>
        <v>0.85654596100278602</v>
      </c>
      <c r="AC39" s="347">
        <f>AB55</f>
        <v>0.8572768304290953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2270</v>
      </c>
      <c r="G40" s="95">
        <f t="shared" si="22"/>
        <v>117631.4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1543.3427762039653</v>
      </c>
      <c r="N40" s="99">
        <f t="shared" si="16"/>
        <v>67.101859834955007</v>
      </c>
      <c r="O40" s="101">
        <f t="shared" si="17"/>
        <v>0</v>
      </c>
      <c r="P40" s="102">
        <f t="shared" si="18"/>
        <v>-11.159009730262383</v>
      </c>
      <c r="Q40" s="103">
        <f t="shared" si="19"/>
        <v>0.8574126534466473</v>
      </c>
      <c r="R40" s="276"/>
      <c r="S40" s="1">
        <v>0.3034722222222222</v>
      </c>
      <c r="T40" s="2">
        <v>0.36475694444444445</v>
      </c>
      <c r="U40" s="104">
        <v>4.9999999999999822</v>
      </c>
      <c r="V40" s="105">
        <v>88.250000000000043</v>
      </c>
      <c r="W40" s="106"/>
      <c r="X40" s="107"/>
      <c r="Y40" s="261"/>
      <c r="Z40" s="262"/>
      <c r="AA40" s="111">
        <f t="shared" si="20"/>
        <v>-256.65722379603471</v>
      </c>
      <c r="AB40" s="103">
        <f t="shared" si="21"/>
        <v>0.85741265344664741</v>
      </c>
      <c r="AC40" s="293"/>
    </row>
    <row r="41" spans="1:29" ht="15.75" customHeight="1">
      <c r="A41" s="270"/>
      <c r="B41" s="153" t="s">
        <v>176</v>
      </c>
      <c r="C41" s="259" t="s">
        <v>238</v>
      </c>
      <c r="D41" s="260"/>
      <c r="E41" s="93">
        <v>57.3</v>
      </c>
      <c r="F41" s="104">
        <v>1920</v>
      </c>
      <c r="G41" s="95">
        <f t="shared" si="22"/>
        <v>110016</v>
      </c>
      <c r="H41" s="96"/>
      <c r="I41" s="100">
        <v>25</v>
      </c>
      <c r="J41" s="98">
        <v>2000</v>
      </c>
      <c r="K41" s="99">
        <f t="shared" si="12"/>
        <v>80</v>
      </c>
      <c r="L41" s="100">
        <v>25</v>
      </c>
      <c r="M41" s="98">
        <f>F41/V41*60</f>
        <v>1708.7762669962913</v>
      </c>
      <c r="N41" s="99">
        <f t="shared" si="16"/>
        <v>68.351050679851653</v>
      </c>
      <c r="O41" s="101">
        <f t="shared" si="17"/>
        <v>0</v>
      </c>
      <c r="P41" s="102">
        <f t="shared" si="18"/>
        <v>-11.648949320148347</v>
      </c>
      <c r="Q41" s="103">
        <f t="shared" si="19"/>
        <v>0.85438813349814569</v>
      </c>
      <c r="R41" s="276"/>
      <c r="S41" s="1">
        <v>0.36874999999999997</v>
      </c>
      <c r="T41" s="2">
        <v>0.41556712962962961</v>
      </c>
      <c r="U41" s="104">
        <v>5.7499999999999396</v>
      </c>
      <c r="V41" s="105">
        <v>67.416666666666686</v>
      </c>
      <c r="W41" s="106"/>
      <c r="X41" s="107"/>
      <c r="Y41" s="261"/>
      <c r="Z41" s="262"/>
      <c r="AA41" s="111">
        <f t="shared" si="20"/>
        <v>-291.22373300370873</v>
      </c>
      <c r="AB41" s="103">
        <f t="shared" si="21"/>
        <v>0.85438813349814569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2486</v>
      </c>
      <c r="G42" s="95">
        <f t="shared" si="22"/>
        <v>147519.24000000002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1709.24369747899</v>
      </c>
      <c r="N42" s="99">
        <f t="shared" si="16"/>
        <v>71.218487394957918</v>
      </c>
      <c r="O42" s="101">
        <f t="shared" si="17"/>
        <v>0</v>
      </c>
      <c r="P42" s="102">
        <f t="shared" si="18"/>
        <v>-12.11484593837541</v>
      </c>
      <c r="Q42" s="103">
        <f t="shared" si="19"/>
        <v>0.85462184873949509</v>
      </c>
      <c r="R42" s="276"/>
      <c r="S42" s="1">
        <v>0.42083333333333328</v>
      </c>
      <c r="T42" s="2">
        <v>0.48143518518518519</v>
      </c>
      <c r="U42" s="104">
        <v>7.5833333333332931</v>
      </c>
      <c r="V42" s="105">
        <v>87.266666666666751</v>
      </c>
      <c r="W42" s="106">
        <v>0.48143518518518519</v>
      </c>
      <c r="X42" s="107">
        <v>0.5215277777777777</v>
      </c>
      <c r="Y42" s="261"/>
      <c r="Z42" s="262"/>
      <c r="AA42" s="111">
        <f t="shared" si="20"/>
        <v>-290.75630252100996</v>
      </c>
      <c r="AB42" s="103">
        <f t="shared" si="21"/>
        <v>0.85462184873949498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4840</v>
      </c>
      <c r="G43" s="95">
        <f t="shared" si="22"/>
        <v>283962.8</v>
      </c>
      <c r="H43" s="113"/>
      <c r="I43" s="114">
        <v>24</v>
      </c>
      <c r="J43" s="98">
        <v>2000</v>
      </c>
      <c r="K43" s="99">
        <f t="shared" si="12"/>
        <v>83.333333333333329</v>
      </c>
      <c r="L43" s="114">
        <v>24</v>
      </c>
      <c r="M43" s="98">
        <f>F43/V43*60</f>
        <v>1726.8582755203151</v>
      </c>
      <c r="N43" s="99">
        <f t="shared" si="16"/>
        <v>71.952428146679793</v>
      </c>
      <c r="O43" s="101">
        <f t="shared" si="17"/>
        <v>0</v>
      </c>
      <c r="P43" s="102">
        <f t="shared" si="18"/>
        <v>-11.380905186653536</v>
      </c>
      <c r="Q43" s="103">
        <f t="shared" si="19"/>
        <v>0.86342913776015762</v>
      </c>
      <c r="R43" s="276"/>
      <c r="S43" s="1">
        <v>0.5215277777777777</v>
      </c>
      <c r="T43" s="2">
        <v>0.63831018518518523</v>
      </c>
      <c r="U43" s="104">
        <v>57.733333333333221</v>
      </c>
      <c r="V43" s="105">
        <v>168.16666666666686</v>
      </c>
      <c r="W43" s="106"/>
      <c r="X43" s="107"/>
      <c r="Y43" s="261"/>
      <c r="Z43" s="262"/>
      <c r="AA43" s="111">
        <f t="shared" si="20"/>
        <v>-273.14172447968485</v>
      </c>
      <c r="AB43" s="103">
        <f t="shared" si="21"/>
        <v>0.86342913776015762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</v>
      </c>
      <c r="J55" s="138">
        <f t="shared" si="23"/>
        <v>1960</v>
      </c>
      <c r="K55" s="139">
        <f t="shared" ref="K55" si="24">J55/I55</f>
        <v>81.666666666666671</v>
      </c>
      <c r="L55" s="137">
        <f t="shared" ref="L55:M55" si="25">AVERAGE(L39:L54)</f>
        <v>24</v>
      </c>
      <c r="M55" s="138">
        <f t="shared" si="25"/>
        <v>1680.2625876410268</v>
      </c>
      <c r="N55" s="139">
        <f>M55/L55</f>
        <v>70.010941151709446</v>
      </c>
      <c r="O55" s="140">
        <f>L55-I55</f>
        <v>0</v>
      </c>
      <c r="P55" s="141">
        <f>N55-K55</f>
        <v>-11.655725514957226</v>
      </c>
      <c r="Q55" s="142">
        <f>N55/K55</f>
        <v>0.85727683042909519</v>
      </c>
      <c r="R55" s="277"/>
      <c r="S55" s="143">
        <f>S39</f>
        <v>0.25013888888888891</v>
      </c>
      <c r="T55" s="144">
        <f>INDEX(T39:T54,COUNTA(T39:T54))</f>
        <v>0.63831018518518523</v>
      </c>
      <c r="U55" s="145"/>
      <c r="V55" s="156"/>
      <c r="W55" s="188"/>
      <c r="X55" s="189"/>
      <c r="Y55" s="264"/>
      <c r="Z55" s="265"/>
      <c r="AA55" s="157">
        <f>M55-J55</f>
        <v>-279.73741235897319</v>
      </c>
      <c r="AB55" s="142">
        <f>M55/J55</f>
        <v>0.8572768304290953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1886</v>
      </c>
      <c r="G56" s="159">
        <f t="shared" ref="G56:G59" si="26">E56*F56</f>
        <v>89339.819999999992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1702.5075225677024</v>
      </c>
      <c r="N56" s="163">
        <f>M56/L56</f>
        <v>81.071786788938212</v>
      </c>
      <c r="O56" s="165">
        <f>L56-I56</f>
        <v>0</v>
      </c>
      <c r="P56" s="166">
        <f>N56-K56</f>
        <v>-14.166308449157029</v>
      </c>
      <c r="Q56" s="152">
        <f>N56/K56</f>
        <v>0.85125376128385122</v>
      </c>
      <c r="R56" s="275">
        <f>Q72</f>
        <v>0.85656658226007887</v>
      </c>
      <c r="S56" s="167">
        <v>0.25</v>
      </c>
      <c r="T56" s="168">
        <v>0.29615740740740742</v>
      </c>
      <c r="U56" s="169"/>
      <c r="V56" s="170">
        <v>66.466666666666697</v>
      </c>
      <c r="W56" s="168"/>
      <c r="X56" s="171"/>
      <c r="Y56" s="278"/>
      <c r="Z56" s="279"/>
      <c r="AA56" s="109">
        <f>M56-J56</f>
        <v>-297.49247743229762</v>
      </c>
      <c r="AB56" s="152">
        <f>M56/J56</f>
        <v>0.85125376128385122</v>
      </c>
      <c r="AC56" s="266">
        <f>AB72</f>
        <v>0.85656658226007876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1016</v>
      </c>
      <c r="G57" s="95">
        <f t="shared" si="26"/>
        <v>54223.92</v>
      </c>
      <c r="H57" s="96"/>
      <c r="I57" s="97">
        <v>25</v>
      </c>
      <c r="J57" s="98">
        <v>2000</v>
      </c>
      <c r="K57" s="99">
        <f t="shared" si="12"/>
        <v>80</v>
      </c>
      <c r="L57" s="100">
        <v>25</v>
      </c>
      <c r="M57" s="98">
        <f>F57/V57*60</f>
        <v>1689.4226327944564</v>
      </c>
      <c r="N57" s="99">
        <f>M57/L57</f>
        <v>67.576905311778262</v>
      </c>
      <c r="O57" s="101">
        <f>L57-I57</f>
        <v>0</v>
      </c>
      <c r="P57" s="102">
        <f>N57-K57</f>
        <v>-12.423094688221738</v>
      </c>
      <c r="Q57" s="103">
        <f>N57/K57</f>
        <v>0.8447113163972283</v>
      </c>
      <c r="R57" s="276"/>
      <c r="S57" s="1">
        <v>0.3</v>
      </c>
      <c r="T57" s="2">
        <v>0.32505787037037037</v>
      </c>
      <c r="U57" s="104">
        <v>5.5333333333332924</v>
      </c>
      <c r="V57" s="105">
        <v>36.08333333333335</v>
      </c>
      <c r="W57" s="106"/>
      <c r="X57" s="107"/>
      <c r="Y57" s="261"/>
      <c r="Z57" s="262"/>
      <c r="AA57" s="111">
        <f>M57-J57</f>
        <v>-310.57736720554362</v>
      </c>
      <c r="AB57" s="103">
        <f>M57/J57</f>
        <v>0.84471131639722818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6204</v>
      </c>
      <c r="G58" s="95">
        <f t="shared" si="26"/>
        <v>369262.08000000002</v>
      </c>
      <c r="H58" s="96"/>
      <c r="I58" s="97">
        <v>25</v>
      </c>
      <c r="J58" s="98">
        <v>2000</v>
      </c>
      <c r="K58" s="99">
        <f t="shared" si="12"/>
        <v>80</v>
      </c>
      <c r="L58" s="100">
        <v>25</v>
      </c>
      <c r="M58" s="98">
        <f>F58/V58*60</f>
        <v>1747.7423898583611</v>
      </c>
      <c r="N58" s="99">
        <f>M58/L58</f>
        <v>69.909695594334437</v>
      </c>
      <c r="O58" s="101">
        <f>L58-I58</f>
        <v>0</v>
      </c>
      <c r="P58" s="102">
        <f>N58-K58</f>
        <v>-10.090304405665563</v>
      </c>
      <c r="Q58" s="103">
        <f>N58/K58</f>
        <v>0.87387119492918042</v>
      </c>
      <c r="R58" s="276"/>
      <c r="S58" s="1">
        <v>0.3298726851851852</v>
      </c>
      <c r="T58" s="2">
        <v>0.4777777777777778</v>
      </c>
      <c r="U58" s="104">
        <v>6.9333333333333513</v>
      </c>
      <c r="V58" s="105">
        <v>212.98333333333335</v>
      </c>
      <c r="W58" s="106">
        <v>0.4777777777777778</v>
      </c>
      <c r="X58" s="107">
        <v>0.51874999999999993</v>
      </c>
      <c r="Y58" s="261"/>
      <c r="Z58" s="262"/>
      <c r="AA58" s="111">
        <f>M58-J58</f>
        <v>-252.25761014163891</v>
      </c>
      <c r="AB58" s="103">
        <f>M58/J58</f>
        <v>0.87387119492918053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3204</v>
      </c>
      <c r="G59" s="95">
        <f t="shared" si="26"/>
        <v>247797.36000000002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>F59/V59*60</f>
        <v>1712.8601128601103</v>
      </c>
      <c r="N59" s="99">
        <f>M59/L59</f>
        <v>68.514404514404418</v>
      </c>
      <c r="O59" s="101">
        <f>L59-I59</f>
        <v>0</v>
      </c>
      <c r="P59" s="102">
        <f>N59-K59</f>
        <v>-11.485595485595582</v>
      </c>
      <c r="Q59" s="103">
        <f>N59/K59</f>
        <v>0.85643005643005521</v>
      </c>
      <c r="R59" s="276"/>
      <c r="S59" s="1">
        <v>0.51874999999999993</v>
      </c>
      <c r="T59" s="2">
        <v>0.59668981481481487</v>
      </c>
      <c r="U59" s="104">
        <v>58.999999999999872</v>
      </c>
      <c r="V59" s="105">
        <v>112.2333333333335</v>
      </c>
      <c r="W59" s="106"/>
      <c r="X59" s="107"/>
      <c r="Y59" s="261"/>
      <c r="Z59" s="262"/>
      <c r="AA59" s="111">
        <f>M59-J59</f>
        <v>-287.13988713988965</v>
      </c>
      <c r="AB59" s="103">
        <f>M59/J59</f>
        <v>0.85643005643005521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7">AVERAGE(I56:I71)</f>
        <v>24</v>
      </c>
      <c r="J72" s="138">
        <f t="shared" si="27"/>
        <v>2000</v>
      </c>
      <c r="K72" s="139">
        <f t="shared" ref="K72" si="28">J72/I72</f>
        <v>83.333333333333329</v>
      </c>
      <c r="L72" s="137">
        <f t="shared" ref="L72:M72" si="29">AVERAGE(L56:L71)</f>
        <v>24</v>
      </c>
      <c r="M72" s="138">
        <f t="shared" si="29"/>
        <v>1713.1331645201576</v>
      </c>
      <c r="N72" s="139">
        <f t="shared" ref="N72:N81" si="30">M72/L72</f>
        <v>71.380548521673234</v>
      </c>
      <c r="O72" s="140">
        <f t="shared" ref="O72:O81" si="31">L72-I72</f>
        <v>0</v>
      </c>
      <c r="P72" s="141">
        <f t="shared" ref="P72:P81" si="32">N72-K72</f>
        <v>-11.952784811660095</v>
      </c>
      <c r="Q72" s="142">
        <f t="shared" ref="Q72:Q81" si="33">N72/K72</f>
        <v>0.85656658226007887</v>
      </c>
      <c r="R72" s="277"/>
      <c r="S72" s="143">
        <f>S56</f>
        <v>0.25</v>
      </c>
      <c r="T72" s="144">
        <f>INDEX(T56:T71,COUNTA(T56:T71))</f>
        <v>0.59668981481481487</v>
      </c>
      <c r="U72" s="145"/>
      <c r="V72" s="156"/>
      <c r="W72" s="135"/>
      <c r="X72" s="139"/>
      <c r="Y72" s="264"/>
      <c r="Z72" s="265"/>
      <c r="AA72" s="157">
        <f t="shared" ref="AA72:AA81" si="34">M72-J72</f>
        <v>-286.86683547984239</v>
      </c>
      <c r="AB72" s="142">
        <f t="shared" ref="AB72:AB81" si="35">M72/J72</f>
        <v>0.85656658226007876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5082</v>
      </c>
      <c r="G73" s="159">
        <f t="shared" ref="G73:G81" si="36">E73*F73</f>
        <v>192811.08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7">F73/V73*60</f>
        <v>3004.6313023484972</v>
      </c>
      <c r="N73" s="163">
        <f t="shared" si="30"/>
        <v>143.07768106421415</v>
      </c>
      <c r="O73" s="165">
        <f t="shared" si="31"/>
        <v>0</v>
      </c>
      <c r="P73" s="166">
        <f t="shared" si="32"/>
        <v>-28.350890364357269</v>
      </c>
      <c r="Q73" s="152">
        <f t="shared" si="33"/>
        <v>0.83461980620791587</v>
      </c>
      <c r="R73" s="275">
        <f>Q89</f>
        <v>0.85513334880054537</v>
      </c>
      <c r="S73" s="167">
        <v>0.16666666666666666</v>
      </c>
      <c r="T73" s="168">
        <v>0.2371412037037037</v>
      </c>
      <c r="U73" s="169"/>
      <c r="V73" s="170">
        <v>101.48333333333335</v>
      </c>
      <c r="W73" s="168"/>
      <c r="X73" s="171"/>
      <c r="Y73" s="278"/>
      <c r="Z73" s="279"/>
      <c r="AA73" s="109">
        <f t="shared" si="34"/>
        <v>-595.36869765150277</v>
      </c>
      <c r="AB73" s="152">
        <f t="shared" si="35"/>
        <v>0.83461980620791587</v>
      </c>
      <c r="AC73" s="266">
        <f>AB89</f>
        <v>0.85513334880054537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2814</v>
      </c>
      <c r="G74" s="95">
        <f t="shared" si="36"/>
        <v>90216.840000000011</v>
      </c>
      <c r="H74" s="96"/>
      <c r="I74" s="97">
        <v>21</v>
      </c>
      <c r="J74" s="98">
        <v>3600</v>
      </c>
      <c r="K74" s="99">
        <f t="shared" ref="K74:K111" si="38">J74/I74</f>
        <v>171.42857142857142</v>
      </c>
      <c r="L74" s="100">
        <v>21</v>
      </c>
      <c r="M74" s="98">
        <f t="shared" si="37"/>
        <v>2998.0467593962712</v>
      </c>
      <c r="N74" s="99">
        <f t="shared" si="30"/>
        <v>142.76413139982245</v>
      </c>
      <c r="O74" s="101">
        <f t="shared" si="31"/>
        <v>0</v>
      </c>
      <c r="P74" s="102">
        <f t="shared" si="32"/>
        <v>-28.66444002874897</v>
      </c>
      <c r="Q74" s="103">
        <f t="shared" si="33"/>
        <v>0.83279076649896433</v>
      </c>
      <c r="R74" s="276"/>
      <c r="S74" s="1">
        <v>0.24374999999999999</v>
      </c>
      <c r="T74" s="2">
        <v>0.28285879629629629</v>
      </c>
      <c r="U74" s="104">
        <v>9.5166666666666622</v>
      </c>
      <c r="V74" s="105">
        <v>56.316666666666663</v>
      </c>
      <c r="W74" s="106"/>
      <c r="X74" s="107"/>
      <c r="Y74" s="261"/>
      <c r="Z74" s="262"/>
      <c r="AA74" s="111">
        <f t="shared" si="34"/>
        <v>-601.95324060372877</v>
      </c>
      <c r="AB74" s="103">
        <f t="shared" si="35"/>
        <v>0.83279076649896422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4280</v>
      </c>
      <c r="G75" s="95">
        <f t="shared" si="36"/>
        <v>121081.2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3002.9234067433258</v>
      </c>
      <c r="N75" s="99">
        <f t="shared" si="30"/>
        <v>158.04860035491188</v>
      </c>
      <c r="O75" s="101">
        <f t="shared" si="31"/>
        <v>0</v>
      </c>
      <c r="P75" s="102">
        <f t="shared" si="32"/>
        <v>-31.425083855614446</v>
      </c>
      <c r="Q75" s="103">
        <f t="shared" si="33"/>
        <v>0.83414539076203487</v>
      </c>
      <c r="R75" s="276"/>
      <c r="S75" s="1">
        <v>0.28714120370370372</v>
      </c>
      <c r="T75" s="2">
        <v>0.34652777777777777</v>
      </c>
      <c r="U75" s="104">
        <v>6.166666666666698</v>
      </c>
      <c r="V75" s="105">
        <v>85.516666666666637</v>
      </c>
      <c r="W75" s="106"/>
      <c r="X75" s="107"/>
      <c r="Y75" s="261"/>
      <c r="Z75" s="262"/>
      <c r="AA75" s="111">
        <f t="shared" si="34"/>
        <v>-597.07659325667419</v>
      </c>
      <c r="AB75" s="103">
        <f t="shared" si="35"/>
        <v>0.83414539076203498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2421</v>
      </c>
      <c r="G76" s="95">
        <f t="shared" si="36"/>
        <v>94394.790000000008</v>
      </c>
      <c r="H76" s="96"/>
      <c r="I76" s="97">
        <v>19</v>
      </c>
      <c r="J76" s="98">
        <v>3600</v>
      </c>
      <c r="K76" s="99">
        <f t="shared" si="38"/>
        <v>189.47368421052633</v>
      </c>
      <c r="L76" s="100">
        <v>19</v>
      </c>
      <c r="M76" s="98">
        <f t="shared" si="37"/>
        <v>2994.0226726210917</v>
      </c>
      <c r="N76" s="99">
        <f t="shared" si="30"/>
        <v>157.58014066426799</v>
      </c>
      <c r="O76" s="101">
        <f t="shared" si="31"/>
        <v>0</v>
      </c>
      <c r="P76" s="102">
        <f t="shared" si="32"/>
        <v>-31.893543546258343</v>
      </c>
      <c r="Q76" s="103">
        <f t="shared" si="33"/>
        <v>0.83167296461696982</v>
      </c>
      <c r="R76" s="276"/>
      <c r="S76" s="1">
        <v>0.35241898148148149</v>
      </c>
      <c r="T76" s="2">
        <v>0.38611111111111113</v>
      </c>
      <c r="U76" s="104">
        <v>8.4833333333333538</v>
      </c>
      <c r="V76" s="105">
        <v>48.51666666666668</v>
      </c>
      <c r="W76" s="106"/>
      <c r="X76" s="107"/>
      <c r="Y76" s="261"/>
      <c r="Z76" s="262"/>
      <c r="AA76" s="191">
        <f t="shared" si="34"/>
        <v>-605.97732737890829</v>
      </c>
      <c r="AB76" s="192">
        <f t="shared" si="35"/>
        <v>0.83167296461696993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4220</v>
      </c>
      <c r="G77" s="95">
        <f t="shared" si="36"/>
        <v>131959.4</v>
      </c>
      <c r="H77" s="113"/>
      <c r="I77" s="97">
        <v>19</v>
      </c>
      <c r="J77" s="98">
        <v>3600</v>
      </c>
      <c r="K77" s="99">
        <f t="shared" si="38"/>
        <v>189.47368421052633</v>
      </c>
      <c r="L77" s="114">
        <v>19</v>
      </c>
      <c r="M77" s="98">
        <f t="shared" si="37"/>
        <v>3001.1853022520736</v>
      </c>
      <c r="N77" s="99">
        <f t="shared" si="30"/>
        <v>157.95712117116176</v>
      </c>
      <c r="O77" s="101">
        <f t="shared" si="31"/>
        <v>0</v>
      </c>
      <c r="P77" s="102">
        <f t="shared" si="32"/>
        <v>-31.51656303936457</v>
      </c>
      <c r="Q77" s="103">
        <f t="shared" si="33"/>
        <v>0.83366258395890924</v>
      </c>
      <c r="R77" s="276"/>
      <c r="S77" s="1">
        <v>0.39027777777777778</v>
      </c>
      <c r="T77" s="2">
        <v>0.44886574074074076</v>
      </c>
      <c r="U77" s="104">
        <v>5.9999999999999787</v>
      </c>
      <c r="V77" s="105">
        <v>84.366666666666688</v>
      </c>
      <c r="W77" s="106">
        <v>0.44886574074074076</v>
      </c>
      <c r="X77" s="107">
        <v>0.48894675925925923</v>
      </c>
      <c r="Y77" s="261"/>
      <c r="Z77" s="262"/>
      <c r="AA77" s="191">
        <f t="shared" si="34"/>
        <v>-598.8146977479264</v>
      </c>
      <c r="AB77" s="192">
        <f t="shared" si="35"/>
        <v>0.83366258395890935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3912</v>
      </c>
      <c r="G78" s="115">
        <f t="shared" si="36"/>
        <v>144196.32</v>
      </c>
      <c r="H78" s="116"/>
      <c r="I78" s="97">
        <v>21</v>
      </c>
      <c r="J78" s="98">
        <v>3600</v>
      </c>
      <c r="K78" s="99">
        <f t="shared" si="38"/>
        <v>171.42857142857142</v>
      </c>
      <c r="L78" s="100">
        <v>21</v>
      </c>
      <c r="M78" s="98">
        <f t="shared" si="37"/>
        <v>3175.4678692220973</v>
      </c>
      <c r="N78" s="99">
        <f t="shared" si="30"/>
        <v>151.21275567724274</v>
      </c>
      <c r="O78" s="101">
        <f t="shared" si="31"/>
        <v>0</v>
      </c>
      <c r="P78" s="102">
        <f t="shared" si="32"/>
        <v>-20.215815751328677</v>
      </c>
      <c r="Q78" s="103">
        <f t="shared" si="33"/>
        <v>0.88207440811724935</v>
      </c>
      <c r="R78" s="276"/>
      <c r="S78" s="1">
        <v>0.48894675925925923</v>
      </c>
      <c r="T78" s="2">
        <v>0.54027777777777775</v>
      </c>
      <c r="U78" s="104">
        <v>57.716666666666605</v>
      </c>
      <c r="V78" s="105">
        <v>73.916666666666657</v>
      </c>
      <c r="W78" s="106"/>
      <c r="X78" s="107"/>
      <c r="Y78" s="261"/>
      <c r="Z78" s="262"/>
      <c r="AA78" s="191">
        <f t="shared" si="34"/>
        <v>-424.53213077790269</v>
      </c>
      <c r="AB78" s="192">
        <f t="shared" si="35"/>
        <v>0.88207440811724924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389</v>
      </c>
      <c r="G79" s="115">
        <f t="shared" si="36"/>
        <v>14782</v>
      </c>
      <c r="H79" s="119">
        <v>2</v>
      </c>
      <c r="I79" s="97">
        <v>21</v>
      </c>
      <c r="J79" s="98">
        <v>3600</v>
      </c>
      <c r="K79" s="99">
        <f t="shared" si="38"/>
        <v>171.42857142857142</v>
      </c>
      <c r="L79" s="114">
        <v>21</v>
      </c>
      <c r="M79" s="98">
        <f t="shared" si="37"/>
        <v>3161.1738148983818</v>
      </c>
      <c r="N79" s="99">
        <f t="shared" si="30"/>
        <v>150.53208642373247</v>
      </c>
      <c r="O79" s="120">
        <f t="shared" si="31"/>
        <v>0</v>
      </c>
      <c r="P79" s="121">
        <f t="shared" si="32"/>
        <v>-20.896485004838951</v>
      </c>
      <c r="Q79" s="122">
        <f t="shared" si="33"/>
        <v>0.87810383747177279</v>
      </c>
      <c r="R79" s="276"/>
      <c r="S79" s="1">
        <v>0.54374999999999996</v>
      </c>
      <c r="T79" s="2">
        <v>0.54887731481481483</v>
      </c>
      <c r="U79" s="104">
        <v>4.9999999999999822</v>
      </c>
      <c r="V79" s="105">
        <v>7.3833333333334217</v>
      </c>
      <c r="W79" s="106"/>
      <c r="X79" s="107"/>
      <c r="Y79" s="261"/>
      <c r="Z79" s="262"/>
      <c r="AA79" s="191">
        <f t="shared" si="34"/>
        <v>-438.82618510161819</v>
      </c>
      <c r="AB79" s="192">
        <f t="shared" si="35"/>
        <v>0.87810383747177267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5887</v>
      </c>
      <c r="G80" s="115">
        <f t="shared" si="36"/>
        <v>227414.81000000003</v>
      </c>
      <c r="H80" s="119"/>
      <c r="I80" s="97">
        <v>20</v>
      </c>
      <c r="J80" s="98">
        <v>3600</v>
      </c>
      <c r="K80" s="99">
        <f t="shared" si="38"/>
        <v>180</v>
      </c>
      <c r="L80" s="114">
        <v>20</v>
      </c>
      <c r="M80" s="98">
        <f t="shared" si="37"/>
        <v>3183.5962145110434</v>
      </c>
      <c r="N80" s="99">
        <f t="shared" si="30"/>
        <v>159.17981072555216</v>
      </c>
      <c r="O80" s="120">
        <f t="shared" si="31"/>
        <v>0</v>
      </c>
      <c r="P80" s="121">
        <f t="shared" si="32"/>
        <v>-20.820189274447841</v>
      </c>
      <c r="Q80" s="122">
        <f t="shared" si="33"/>
        <v>0.88433228180862311</v>
      </c>
      <c r="R80" s="276"/>
      <c r="S80" s="1">
        <v>0.55350694444444448</v>
      </c>
      <c r="T80" s="2">
        <v>0.63055555555555554</v>
      </c>
      <c r="U80" s="104">
        <v>6.6666666666666963</v>
      </c>
      <c r="V80" s="105">
        <v>110.94999999999992</v>
      </c>
      <c r="W80" s="106"/>
      <c r="X80" s="107"/>
      <c r="Y80" s="261"/>
      <c r="Z80" s="262"/>
      <c r="AA80" s="191">
        <f t="shared" si="34"/>
        <v>-416.4037854889566</v>
      </c>
      <c r="AB80" s="192">
        <f t="shared" si="35"/>
        <v>0.88433228180862322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7450</v>
      </c>
      <c r="G81" s="115">
        <f t="shared" si="36"/>
        <v>283100</v>
      </c>
      <c r="H81" s="119"/>
      <c r="I81" s="97">
        <v>21</v>
      </c>
      <c r="J81" s="98">
        <v>3600</v>
      </c>
      <c r="K81" s="99">
        <f t="shared" si="38"/>
        <v>171.42857142857142</v>
      </c>
      <c r="L81" s="114">
        <v>21</v>
      </c>
      <c r="M81" s="98">
        <f t="shared" si="37"/>
        <v>3185.273159144891</v>
      </c>
      <c r="N81" s="99">
        <f t="shared" si="30"/>
        <v>151.6796742449948</v>
      </c>
      <c r="O81" s="120">
        <f t="shared" si="31"/>
        <v>0</v>
      </c>
      <c r="P81" s="121">
        <f t="shared" si="32"/>
        <v>-19.748897183576616</v>
      </c>
      <c r="Q81" s="122">
        <f t="shared" si="33"/>
        <v>0.8847980997624697</v>
      </c>
      <c r="R81" s="276"/>
      <c r="S81" s="1">
        <v>0.63611111111111107</v>
      </c>
      <c r="T81" s="2">
        <v>0.73356481481481484</v>
      </c>
      <c r="U81" s="104">
        <v>7.9999999999999716</v>
      </c>
      <c r="V81" s="105">
        <v>140.33333333333343</v>
      </c>
      <c r="W81" s="106"/>
      <c r="X81" s="107"/>
      <c r="Y81" s="261"/>
      <c r="Z81" s="262"/>
      <c r="AA81" s="191">
        <f t="shared" si="34"/>
        <v>-414.726840855109</v>
      </c>
      <c r="AB81" s="192">
        <f t="shared" si="35"/>
        <v>0.8847980997624697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9">AVERAGE(I73:I88)</f>
        <v>20.222222222222221</v>
      </c>
      <c r="J89" s="138">
        <f t="shared" si="39"/>
        <v>3600</v>
      </c>
      <c r="K89" s="139">
        <f t="shared" ref="K89" si="40">J89/I89</f>
        <v>178.02197802197801</v>
      </c>
      <c r="L89" s="137">
        <f t="shared" ref="L89:M89" si="41">AVERAGE(L73:L88)</f>
        <v>20.222222222222221</v>
      </c>
      <c r="M89" s="138">
        <f t="shared" si="41"/>
        <v>3078.4800556819632</v>
      </c>
      <c r="N89" s="139">
        <f t="shared" ref="N89:N94" si="42">M89/L89</f>
        <v>152.23253022603114</v>
      </c>
      <c r="O89" s="140">
        <f t="shared" ref="O89:O94" si="43">L89-I89</f>
        <v>0</v>
      </c>
      <c r="P89" s="141">
        <f t="shared" ref="P89:P94" si="44">N89-K89</f>
        <v>-25.78944779594687</v>
      </c>
      <c r="Q89" s="142">
        <f t="shared" ref="Q89:Q94" si="45">N89/K89</f>
        <v>0.85513334880054537</v>
      </c>
      <c r="R89" s="277"/>
      <c r="S89" s="143">
        <f>S73</f>
        <v>0.16666666666666666</v>
      </c>
      <c r="T89" s="144">
        <f>INDEX(T73:T88,COUNTA(T73:T88))</f>
        <v>0.73356481481481484</v>
      </c>
      <c r="U89" s="145"/>
      <c r="V89" s="156"/>
      <c r="W89" s="135"/>
      <c r="X89" s="139"/>
      <c r="Y89" s="264"/>
      <c r="Z89" s="265"/>
      <c r="AA89" s="157">
        <f t="shared" ref="AA89:AA94" si="46">M89-J89</f>
        <v>-521.51994431803678</v>
      </c>
      <c r="AB89" s="142">
        <f t="shared" ref="AB89:AB94" si="47">M89/J89</f>
        <v>0.85513334880054537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1812</v>
      </c>
      <c r="G90" s="159">
        <f t="shared" ref="G90:G94" si="48">E90*F90</f>
        <v>62024.759999999995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2543.1578947368434</v>
      </c>
      <c r="N90" s="163">
        <f t="shared" si="42"/>
        <v>158.94736842105272</v>
      </c>
      <c r="O90" s="165">
        <f t="shared" si="43"/>
        <v>0</v>
      </c>
      <c r="P90" s="166">
        <f t="shared" si="44"/>
        <v>-28.552631578947285</v>
      </c>
      <c r="Q90" s="152">
        <f t="shared" si="45"/>
        <v>0.84771929824561443</v>
      </c>
      <c r="R90" s="275">
        <f>Q106</f>
        <v>0.85663605155680644</v>
      </c>
      <c r="S90" s="167">
        <v>0.25017361111111114</v>
      </c>
      <c r="T90" s="168">
        <v>0.27986111111111112</v>
      </c>
      <c r="U90" s="169"/>
      <c r="V90" s="170">
        <v>42.749999999999972</v>
      </c>
      <c r="W90" s="173"/>
      <c r="X90" s="151"/>
      <c r="Y90" s="278"/>
      <c r="Z90" s="279"/>
      <c r="AA90" s="109">
        <f t="shared" si="46"/>
        <v>-456.84210526315655</v>
      </c>
      <c r="AB90" s="152">
        <f t="shared" si="47"/>
        <v>0.84771929824561443</v>
      </c>
      <c r="AC90" s="266">
        <f>AB106</f>
        <v>0.85663605155680655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1421</v>
      </c>
      <c r="G91" s="95">
        <f t="shared" si="48"/>
        <v>49408.170000000006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2534.9851337958348</v>
      </c>
      <c r="N91" s="99">
        <f t="shared" si="42"/>
        <v>230.45319398143954</v>
      </c>
      <c r="O91" s="101">
        <f t="shared" si="43"/>
        <v>0</v>
      </c>
      <c r="P91" s="102">
        <f t="shared" si="44"/>
        <v>-42.274078745833208</v>
      </c>
      <c r="Q91" s="103">
        <f t="shared" si="45"/>
        <v>0.84499504459861163</v>
      </c>
      <c r="R91" s="276"/>
      <c r="S91" s="1">
        <v>0.28289351851851852</v>
      </c>
      <c r="T91" s="2">
        <v>0.30625000000000002</v>
      </c>
      <c r="U91" s="104">
        <v>4.3666666666666565</v>
      </c>
      <c r="V91" s="105">
        <v>33.633333333333368</v>
      </c>
      <c r="W91" s="106"/>
      <c r="X91" s="107"/>
      <c r="Y91" s="261"/>
      <c r="Z91" s="262"/>
      <c r="AA91" s="111">
        <f t="shared" si="46"/>
        <v>-465.01486620416517</v>
      </c>
      <c r="AB91" s="103">
        <f t="shared" si="47"/>
        <v>0.84499504459861163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1965</v>
      </c>
      <c r="G92" s="95">
        <f t="shared" si="48"/>
        <v>52327.95</v>
      </c>
      <c r="H92" s="113"/>
      <c r="I92" s="97">
        <v>9</v>
      </c>
      <c r="J92" s="98">
        <v>2600</v>
      </c>
      <c r="K92" s="99">
        <f t="shared" si="38"/>
        <v>288.88888888888891</v>
      </c>
      <c r="L92" s="114">
        <v>9</v>
      </c>
      <c r="M92" s="98">
        <f>F92/V92*60</f>
        <v>2224.5283018867935</v>
      </c>
      <c r="N92" s="99">
        <f t="shared" si="42"/>
        <v>247.16981132075483</v>
      </c>
      <c r="O92" s="101">
        <f t="shared" si="43"/>
        <v>0</v>
      </c>
      <c r="P92" s="102">
        <f t="shared" si="44"/>
        <v>-41.719077568134082</v>
      </c>
      <c r="Q92" s="103">
        <f t="shared" si="45"/>
        <v>0.85558780841799742</v>
      </c>
      <c r="R92" s="276"/>
      <c r="S92" s="1">
        <v>0.3965277777777777</v>
      </c>
      <c r="T92" s="2">
        <v>0.43333333333333324</v>
      </c>
      <c r="U92" s="104">
        <v>3.9999999999999059</v>
      </c>
      <c r="V92" s="105">
        <v>52.999999999999972</v>
      </c>
      <c r="W92" s="106">
        <v>0.43333333333333324</v>
      </c>
      <c r="X92" s="107">
        <v>0.47446759259259258</v>
      </c>
      <c r="Y92" s="261"/>
      <c r="Z92" s="262"/>
      <c r="AA92" s="111">
        <f t="shared" si="46"/>
        <v>-375.47169811320646</v>
      </c>
      <c r="AB92" s="103">
        <f t="shared" si="47"/>
        <v>0.85558780841799753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4916</v>
      </c>
      <c r="G93" s="115">
        <f t="shared" si="48"/>
        <v>176140.28</v>
      </c>
      <c r="H93" s="116"/>
      <c r="I93" s="97">
        <v>12</v>
      </c>
      <c r="J93" s="98">
        <v>3273</v>
      </c>
      <c r="K93" s="99">
        <f t="shared" si="38"/>
        <v>272.75</v>
      </c>
      <c r="L93" s="100">
        <v>12</v>
      </c>
      <c r="M93" s="98">
        <f>F93/V93*60</f>
        <v>2842.531320269838</v>
      </c>
      <c r="N93" s="99">
        <f t="shared" si="42"/>
        <v>236.87761002248649</v>
      </c>
      <c r="O93" s="101">
        <f t="shared" si="43"/>
        <v>0</v>
      </c>
      <c r="P93" s="102">
        <f t="shared" si="44"/>
        <v>-35.872389977513507</v>
      </c>
      <c r="Q93" s="103">
        <f t="shared" si="45"/>
        <v>0.86847886351049131</v>
      </c>
      <c r="R93" s="276"/>
      <c r="S93" s="1">
        <v>0.47446759259259258</v>
      </c>
      <c r="T93" s="2">
        <v>0.54652777777777772</v>
      </c>
      <c r="U93" s="104">
        <v>59.233333333333455</v>
      </c>
      <c r="V93" s="105">
        <v>103.76666666666661</v>
      </c>
      <c r="W93" s="106"/>
      <c r="X93" s="107"/>
      <c r="Y93" s="261"/>
      <c r="Z93" s="262"/>
      <c r="AA93" s="111">
        <f t="shared" si="46"/>
        <v>-430.46867973016197</v>
      </c>
      <c r="AB93" s="103">
        <f t="shared" si="47"/>
        <v>0.86847886351049131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3870</v>
      </c>
      <c r="G94" s="115">
        <f t="shared" si="48"/>
        <v>140906.69999999998</v>
      </c>
      <c r="H94" s="119"/>
      <c r="I94" s="97">
        <v>11</v>
      </c>
      <c r="J94" s="98">
        <v>3273</v>
      </c>
      <c r="K94" s="99">
        <f t="shared" si="38"/>
        <v>297.54545454545456</v>
      </c>
      <c r="L94" s="114">
        <v>11</v>
      </c>
      <c r="M94" s="98">
        <f>F94/V94*60</f>
        <v>2829.4069861900789</v>
      </c>
      <c r="N94" s="99">
        <f t="shared" si="42"/>
        <v>257.21881692637083</v>
      </c>
      <c r="O94" s="120">
        <f t="shared" si="43"/>
        <v>0</v>
      </c>
      <c r="P94" s="121">
        <f t="shared" si="44"/>
        <v>-40.326637619083726</v>
      </c>
      <c r="Q94" s="122">
        <f t="shared" si="45"/>
        <v>0.86446898447604004</v>
      </c>
      <c r="R94" s="276"/>
      <c r="S94" s="1">
        <v>0.55138888888888871</v>
      </c>
      <c r="T94" s="2">
        <v>0.60837962962962966</v>
      </c>
      <c r="U94" s="104">
        <v>6.9999999999998153</v>
      </c>
      <c r="V94" s="105">
        <v>82.066666666666976</v>
      </c>
      <c r="W94" s="106"/>
      <c r="X94" s="107"/>
      <c r="Y94" s="261"/>
      <c r="Z94" s="262"/>
      <c r="AA94" s="111">
        <f t="shared" si="46"/>
        <v>-443.5930138099211</v>
      </c>
      <c r="AB94" s="103">
        <f t="shared" si="47"/>
        <v>0.86446898447604004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9">AVERAGE(I90:I105)</f>
        <v>11.8</v>
      </c>
      <c r="J106" s="138">
        <f t="shared" si="49"/>
        <v>3029.2</v>
      </c>
      <c r="K106" s="139">
        <f t="shared" ref="K106" si="50">J106/I106</f>
        <v>256.71186440677963</v>
      </c>
      <c r="L106" s="137">
        <f t="shared" ref="L106:M106" si="51">AVERAGE(L90:L105)</f>
        <v>11.8</v>
      </c>
      <c r="M106" s="138">
        <f t="shared" si="51"/>
        <v>2594.9219273758781</v>
      </c>
      <c r="N106" s="139">
        <f t="shared" ref="N106:N111" si="52">M106/L106</f>
        <v>219.90863791320999</v>
      </c>
      <c r="O106" s="140">
        <f t="shared" ref="O106:O111" si="53">L106-I106</f>
        <v>0</v>
      </c>
      <c r="P106" s="141">
        <f t="shared" ref="P106:P111" si="54">N106-K106</f>
        <v>-36.803226493569639</v>
      </c>
      <c r="Q106" s="142">
        <f t="shared" ref="Q106:Q111" si="55">N106/K106</f>
        <v>0.85663605155680644</v>
      </c>
      <c r="R106" s="277"/>
      <c r="S106" s="143">
        <f>S90</f>
        <v>0.25017361111111114</v>
      </c>
      <c r="T106" s="144">
        <f>INDEX(T90:T105,COUNTA(T90:T105))</f>
        <v>0.60837962962962966</v>
      </c>
      <c r="U106" s="145"/>
      <c r="V106" s="156"/>
      <c r="W106" s="135"/>
      <c r="X106" s="139"/>
      <c r="Y106" s="264"/>
      <c r="Z106" s="265"/>
      <c r="AA106" s="157">
        <f t="shared" ref="AA106:AA111" si="56">M106-J106</f>
        <v>-434.27807262412171</v>
      </c>
      <c r="AB106" s="142">
        <f t="shared" ref="AB106:AB111" si="57">M106/J106</f>
        <v>0.85663605155680655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737</v>
      </c>
      <c r="G107" s="159">
        <f t="shared" ref="G107:G111" si="58">E107*F107</f>
        <v>19626.309999999998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2139.677419354849</v>
      </c>
      <c r="N107" s="163">
        <f t="shared" si="52"/>
        <v>356.61290322580817</v>
      </c>
      <c r="O107" s="165">
        <f t="shared" si="53"/>
        <v>0</v>
      </c>
      <c r="P107" s="166">
        <f t="shared" si="54"/>
        <v>-76.720430107525146</v>
      </c>
      <c r="Q107" s="152">
        <f t="shared" si="55"/>
        <v>0.82295285359801884</v>
      </c>
      <c r="R107" s="275">
        <f>Q123</f>
        <v>0.84217267444634714</v>
      </c>
      <c r="S107" s="193">
        <v>0.31898148148148148</v>
      </c>
      <c r="T107" s="194">
        <v>0.33333333333333326</v>
      </c>
      <c r="U107" s="169"/>
      <c r="V107" s="170">
        <v>20.666666666666565</v>
      </c>
      <c r="W107" s="168"/>
      <c r="X107" s="171"/>
      <c r="Y107" s="278"/>
      <c r="Z107" s="279"/>
      <c r="AA107" s="109">
        <f t="shared" si="56"/>
        <v>-460.32258064515099</v>
      </c>
      <c r="AB107" s="152">
        <f t="shared" si="57"/>
        <v>0.82295285359801884</v>
      </c>
      <c r="AC107" s="266">
        <f>AB123</f>
        <v>0.84217267444634702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1964</v>
      </c>
      <c r="G108" s="95">
        <f t="shared" si="58"/>
        <v>60098.400000000001</v>
      </c>
      <c r="H108" s="96"/>
      <c r="I108" s="97">
        <v>6</v>
      </c>
      <c r="J108" s="98">
        <v>2600</v>
      </c>
      <c r="K108" s="99">
        <f t="shared" si="38"/>
        <v>433.33333333333331</v>
      </c>
      <c r="L108" s="100">
        <v>6</v>
      </c>
      <c r="M108" s="98">
        <f>F108/V108*60</f>
        <v>2231.1139160618504</v>
      </c>
      <c r="N108" s="99">
        <f t="shared" si="52"/>
        <v>371.85231934364174</v>
      </c>
      <c r="O108" s="101">
        <f t="shared" si="53"/>
        <v>0</v>
      </c>
      <c r="P108" s="102">
        <f t="shared" si="54"/>
        <v>-61.481013989691576</v>
      </c>
      <c r="Q108" s="103">
        <f t="shared" si="55"/>
        <v>0.85812073694686564</v>
      </c>
      <c r="R108" s="276"/>
      <c r="S108" s="1">
        <v>0.33832175925925928</v>
      </c>
      <c r="T108" s="2">
        <v>0.375</v>
      </c>
      <c r="U108" s="104">
        <v>7.1833333333334703</v>
      </c>
      <c r="V108" s="105">
        <v>52.816666666666634</v>
      </c>
      <c r="W108" s="106"/>
      <c r="X108" s="113"/>
      <c r="Y108" s="261"/>
      <c r="Z108" s="262"/>
      <c r="AA108" s="111">
        <f t="shared" si="56"/>
        <v>-368.88608393814957</v>
      </c>
      <c r="AB108" s="103">
        <f t="shared" si="57"/>
        <v>0.85812073694686553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1685</v>
      </c>
      <c r="G109" s="95">
        <f t="shared" si="58"/>
        <v>41670.050000000003</v>
      </c>
      <c r="H109" s="96"/>
      <c r="I109" s="97">
        <v>6</v>
      </c>
      <c r="J109" s="98">
        <v>2600</v>
      </c>
      <c r="K109" s="99">
        <f t="shared" si="38"/>
        <v>433.33333333333331</v>
      </c>
      <c r="L109" s="100">
        <v>6</v>
      </c>
      <c r="M109" s="98">
        <f>F109/V109*60</f>
        <v>2196.2346125995555</v>
      </c>
      <c r="N109" s="99">
        <f t="shared" si="52"/>
        <v>366.03910209992591</v>
      </c>
      <c r="O109" s="101">
        <f t="shared" si="53"/>
        <v>0</v>
      </c>
      <c r="P109" s="102">
        <f t="shared" si="54"/>
        <v>-67.294231233407402</v>
      </c>
      <c r="Q109" s="103">
        <f t="shared" si="55"/>
        <v>0.84470562023059825</v>
      </c>
      <c r="R109" s="276"/>
      <c r="S109" s="1">
        <v>0.37986111111111098</v>
      </c>
      <c r="T109" s="2">
        <v>0.41182870370370372</v>
      </c>
      <c r="U109" s="104">
        <v>6.9999999999998153</v>
      </c>
      <c r="V109" s="105">
        <v>46.033333333333545</v>
      </c>
      <c r="W109" s="106"/>
      <c r="X109" s="107"/>
      <c r="Y109" s="261"/>
      <c r="Z109" s="262"/>
      <c r="AA109" s="111">
        <f t="shared" si="56"/>
        <v>-403.76538740044452</v>
      </c>
      <c r="AB109" s="103">
        <f t="shared" si="57"/>
        <v>0.84470562023059825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1292</v>
      </c>
      <c r="G110" s="95">
        <f t="shared" si="58"/>
        <v>32222.480000000003</v>
      </c>
      <c r="H110" s="96"/>
      <c r="I110" s="97">
        <v>6</v>
      </c>
      <c r="J110" s="98">
        <v>2600</v>
      </c>
      <c r="K110" s="99">
        <f t="shared" si="38"/>
        <v>433.33333333333331</v>
      </c>
      <c r="L110" s="100">
        <v>6</v>
      </c>
      <c r="M110" s="98">
        <f>F110/V110*60</f>
        <v>2182.6372595025819</v>
      </c>
      <c r="N110" s="99">
        <f t="shared" si="52"/>
        <v>363.77287658376366</v>
      </c>
      <c r="O110" s="101">
        <f t="shared" si="53"/>
        <v>0</v>
      </c>
      <c r="P110" s="102">
        <f t="shared" si="54"/>
        <v>-69.560456749569653</v>
      </c>
      <c r="Q110" s="103">
        <f t="shared" si="55"/>
        <v>0.83947586903945459</v>
      </c>
      <c r="R110" s="276"/>
      <c r="S110" s="1">
        <v>0.41561342592592593</v>
      </c>
      <c r="T110" s="2">
        <v>0.44027777777777777</v>
      </c>
      <c r="U110" s="104">
        <v>5.4499999999999726</v>
      </c>
      <c r="V110" s="105">
        <v>35.516666666666652</v>
      </c>
      <c r="W110" s="106"/>
      <c r="X110" s="113"/>
      <c r="Y110" s="261"/>
      <c r="Z110" s="262"/>
      <c r="AA110" s="111">
        <f t="shared" si="56"/>
        <v>-417.36274049741814</v>
      </c>
      <c r="AB110" s="103">
        <f t="shared" si="57"/>
        <v>0.83947586903945459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1550</v>
      </c>
      <c r="G111" s="95">
        <f t="shared" si="58"/>
        <v>38331.5</v>
      </c>
      <c r="H111" s="113"/>
      <c r="I111" s="97">
        <v>6</v>
      </c>
      <c r="J111" s="98">
        <v>2600</v>
      </c>
      <c r="K111" s="99">
        <f t="shared" si="38"/>
        <v>433.33333333333331</v>
      </c>
      <c r="L111" s="114">
        <v>6</v>
      </c>
      <c r="M111" s="98">
        <f>F111/V111*60</f>
        <v>2198.5815602836765</v>
      </c>
      <c r="N111" s="99">
        <f t="shared" si="52"/>
        <v>366.43026004727943</v>
      </c>
      <c r="O111" s="101">
        <f t="shared" si="53"/>
        <v>0</v>
      </c>
      <c r="P111" s="102">
        <f t="shared" si="54"/>
        <v>-66.903073286053882</v>
      </c>
      <c r="Q111" s="103">
        <f t="shared" si="55"/>
        <v>0.84560829241679869</v>
      </c>
      <c r="R111" s="276"/>
      <c r="S111" s="1">
        <v>0.44513888888888875</v>
      </c>
      <c r="T111" s="2">
        <v>0.4745138888888889</v>
      </c>
      <c r="U111" s="104">
        <v>6.9999999999998153</v>
      </c>
      <c r="V111" s="105">
        <v>42.300000000000217</v>
      </c>
      <c r="W111" s="106"/>
      <c r="X111" s="113"/>
      <c r="Y111" s="261"/>
      <c r="Z111" s="262"/>
      <c r="AA111" s="111">
        <f t="shared" si="56"/>
        <v>-401.41843971632352</v>
      </c>
      <c r="AB111" s="103">
        <f t="shared" si="57"/>
        <v>0.84560829241679869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9">AVERAGE(I107:I122)</f>
        <v>6</v>
      </c>
      <c r="J123" s="138">
        <f t="shared" si="59"/>
        <v>2600</v>
      </c>
      <c r="K123" s="139">
        <f t="shared" ref="K123" si="60">J123/I123</f>
        <v>433.33333333333331</v>
      </c>
      <c r="L123" s="137">
        <f t="shared" ref="L123:M123" si="61">AVERAGE(L107:L122)</f>
        <v>6</v>
      </c>
      <c r="M123" s="138">
        <f t="shared" si="61"/>
        <v>2189.6489535605024</v>
      </c>
      <c r="N123" s="139">
        <f>M123/L123</f>
        <v>364.94149226008375</v>
      </c>
      <c r="O123" s="140">
        <f>L123-I123</f>
        <v>0</v>
      </c>
      <c r="P123" s="141">
        <f>N123-K123</f>
        <v>-68.391841073249566</v>
      </c>
      <c r="Q123" s="142">
        <f>N123/K123</f>
        <v>0.84217267444634714</v>
      </c>
      <c r="R123" s="277"/>
      <c r="S123" s="143">
        <f>S107</f>
        <v>0.31898148148148148</v>
      </c>
      <c r="T123" s="144">
        <f>INDEX(T107:T122,COUNTA(T107:T122))</f>
        <v>0.4745138888888889</v>
      </c>
      <c r="U123" s="145"/>
      <c r="V123" s="156"/>
      <c r="W123" s="135"/>
      <c r="X123" s="139"/>
      <c r="Y123" s="264"/>
      <c r="Z123" s="265"/>
      <c r="AA123" s="157">
        <f>M123-J123</f>
        <v>-410.35104643949762</v>
      </c>
      <c r="AB123" s="142">
        <f>M123/J123</f>
        <v>0.84217267444634702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224</v>
      </c>
      <c r="D124" s="274"/>
      <c r="E124" s="158">
        <v>56.79</v>
      </c>
      <c r="F124" s="87">
        <v>2321</v>
      </c>
      <c r="G124" s="159">
        <f t="shared" ref="G124:G125" si="62">E124*F124</f>
        <v>131809.59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1716.0813308687639</v>
      </c>
      <c r="N124" s="163">
        <f>M124/L124</f>
        <v>74.612231776902775</v>
      </c>
      <c r="O124" s="165">
        <f>L124-I124</f>
        <v>0</v>
      </c>
      <c r="P124" s="166">
        <f>N124-K124</f>
        <v>-12.344289962227663</v>
      </c>
      <c r="Q124" s="152">
        <f>N124/K124</f>
        <v>0.85804066543438184</v>
      </c>
      <c r="R124" s="275">
        <f>Q140</f>
        <v>0.85593730786261668</v>
      </c>
      <c r="S124" s="167">
        <v>0.70833333333333337</v>
      </c>
      <c r="T124" s="168">
        <v>0.76468749999999996</v>
      </c>
      <c r="U124" s="169"/>
      <c r="V124" s="170">
        <v>81.149999999999892</v>
      </c>
      <c r="W124" s="168"/>
      <c r="X124" s="171"/>
      <c r="Y124" s="278"/>
      <c r="Z124" s="279"/>
      <c r="AA124" s="109">
        <f>M124-J124</f>
        <v>-283.91866913123613</v>
      </c>
      <c r="AB124" s="152">
        <f>M124/J124</f>
        <v>0.85804066543438196</v>
      </c>
      <c r="AC124" s="266">
        <f>AB140</f>
        <v>0.85593730786261668</v>
      </c>
    </row>
    <row r="125" spans="1:29" ht="15.75" customHeight="1">
      <c r="A125" s="281"/>
      <c r="B125" s="153" t="s">
        <v>176</v>
      </c>
      <c r="C125" s="259" t="s">
        <v>220</v>
      </c>
      <c r="D125" s="260"/>
      <c r="E125" s="93">
        <v>56.87</v>
      </c>
      <c r="F125" s="94">
        <v>1794</v>
      </c>
      <c r="G125" s="95">
        <f t="shared" si="62"/>
        <v>102024.78</v>
      </c>
      <c r="H125" s="96"/>
      <c r="I125" s="97">
        <v>23</v>
      </c>
      <c r="J125" s="98">
        <v>2000</v>
      </c>
      <c r="K125" s="99">
        <f t="shared" ref="K125" si="63">J125/I125</f>
        <v>86.956521739130437</v>
      </c>
      <c r="L125" s="100">
        <v>23</v>
      </c>
      <c r="M125" s="98">
        <f>F125/V125*60</f>
        <v>1707.6679005817027</v>
      </c>
      <c r="N125" s="99">
        <f>M125/L125</f>
        <v>74.246430460074038</v>
      </c>
      <c r="O125" s="101">
        <f>L125-I125</f>
        <v>0</v>
      </c>
      <c r="P125" s="102">
        <f>N125-K125</f>
        <v>-12.7100912790564</v>
      </c>
      <c r="Q125" s="103">
        <f>N125/K125</f>
        <v>0.85383395029085141</v>
      </c>
      <c r="R125" s="276"/>
      <c r="S125" s="1">
        <v>0.76875000000000004</v>
      </c>
      <c r="T125" s="2">
        <v>0.81252314814814819</v>
      </c>
      <c r="U125" s="104">
        <v>5.8500000000001151</v>
      </c>
      <c r="V125" s="105">
        <v>63.033333333333331</v>
      </c>
      <c r="W125" s="106"/>
      <c r="X125" s="107"/>
      <c r="Y125" s="261"/>
      <c r="Z125" s="262"/>
      <c r="AA125" s="111">
        <f>M125-J125</f>
        <v>-292.33209941829728</v>
      </c>
      <c r="AB125" s="103">
        <f>M125/J125</f>
        <v>0.85383395029085141</v>
      </c>
      <c r="AC125" s="267"/>
    </row>
    <row r="126" spans="1:29" ht="15.75" customHeight="1">
      <c r="A126" s="281"/>
      <c r="B126" s="153"/>
      <c r="C126" s="259"/>
      <c r="D126" s="260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6"/>
      <c r="S126" s="1"/>
      <c r="T126" s="2"/>
      <c r="U126" s="104"/>
      <c r="V126" s="105"/>
      <c r="W126" s="106"/>
      <c r="X126" s="107"/>
      <c r="Y126" s="261"/>
      <c r="Z126" s="262"/>
      <c r="AA126" s="111"/>
      <c r="AB126" s="103"/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4">AVERAGE(I124:I139)</f>
        <v>23</v>
      </c>
      <c r="J140" s="138">
        <f t="shared" si="64"/>
        <v>2000</v>
      </c>
      <c r="K140" s="139">
        <f t="shared" ref="K140" si="65">J140/I140</f>
        <v>86.956521739130437</v>
      </c>
      <c r="L140" s="137">
        <f t="shared" ref="L140:M140" si="66">AVERAGE(L124:L139)</f>
        <v>23</v>
      </c>
      <c r="M140" s="138">
        <f t="shared" si="66"/>
        <v>1711.8746157252333</v>
      </c>
      <c r="N140" s="139">
        <f>M140/L140</f>
        <v>74.429331118488406</v>
      </c>
      <c r="O140" s="140">
        <f>L140-I140</f>
        <v>0</v>
      </c>
      <c r="P140" s="141">
        <f>N140-K140</f>
        <v>-12.527190620642031</v>
      </c>
      <c r="Q140" s="142">
        <f>N140/K140</f>
        <v>0.85593730786261668</v>
      </c>
      <c r="R140" s="277"/>
      <c r="S140" s="143">
        <f>S124</f>
        <v>0.70833333333333337</v>
      </c>
      <c r="T140" s="144">
        <f>INDEX(T124:T139,COUNTA(T124:T139))</f>
        <v>0.81252314814814819</v>
      </c>
      <c r="U140" s="145"/>
      <c r="V140" s="156"/>
      <c r="W140" s="135"/>
      <c r="X140" s="139"/>
      <c r="Y140" s="264"/>
      <c r="Z140" s="265"/>
      <c r="AA140" s="157">
        <f>M140-J140</f>
        <v>-288.1253842747667</v>
      </c>
      <c r="AB140" s="142">
        <f>M140/J140</f>
        <v>0.85593730786261668</v>
      </c>
      <c r="AC140" s="268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1915</v>
      </c>
      <c r="G141" s="159">
        <f t="shared" ref="G141:G143" si="67">E141*F141</f>
        <v>84834.5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1709.3974708653634</v>
      </c>
      <c r="N141" s="163">
        <f>M141/L141</f>
        <v>100.5527924038449</v>
      </c>
      <c r="O141" s="165">
        <f>L141-I141</f>
        <v>0</v>
      </c>
      <c r="P141" s="166">
        <f>N141-K141</f>
        <v>-17.094266419684502</v>
      </c>
      <c r="Q141" s="152">
        <f>N141/K141</f>
        <v>0.85469873543268171</v>
      </c>
      <c r="R141" s="275">
        <f>Q157</f>
        <v>0.85404763118509341</v>
      </c>
      <c r="S141" s="167">
        <v>0.70833333333333337</v>
      </c>
      <c r="T141" s="168">
        <v>0.75501157407407404</v>
      </c>
      <c r="U141" s="169"/>
      <c r="V141" s="170">
        <v>67.216666666666569</v>
      </c>
      <c r="W141" s="168"/>
      <c r="X141" s="171"/>
      <c r="Y141" s="278"/>
      <c r="Z141" s="279"/>
      <c r="AA141" s="109">
        <f>M141-J141</f>
        <v>-290.6025291346366</v>
      </c>
      <c r="AB141" s="152">
        <f>M141/J141</f>
        <v>0.85469873543268171</v>
      </c>
      <c r="AC141" s="266">
        <f>AB157</f>
        <v>0.8540476311850933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851</v>
      </c>
      <c r="G142" s="95">
        <f t="shared" si="67"/>
        <v>43120.17</v>
      </c>
      <c r="H142" s="96"/>
      <c r="I142" s="97">
        <v>22</v>
      </c>
      <c r="J142" s="98">
        <v>2000</v>
      </c>
      <c r="K142" s="99">
        <f t="shared" ref="K142:K143" si="68">J142/I142</f>
        <v>90.909090909090907</v>
      </c>
      <c r="L142" s="100">
        <v>22</v>
      </c>
      <c r="M142" s="98">
        <f>F142/V142*60</f>
        <v>1699.1680532445978</v>
      </c>
      <c r="N142" s="99">
        <f>M142/L142</f>
        <v>77.234911511118085</v>
      </c>
      <c r="O142" s="101">
        <f>L142-I142</f>
        <v>0</v>
      </c>
      <c r="P142" s="102">
        <f>N142-K142</f>
        <v>-13.674179397972821</v>
      </c>
      <c r="Q142" s="103">
        <f>N142/K142</f>
        <v>0.84958402662229893</v>
      </c>
      <c r="R142" s="276"/>
      <c r="S142" s="1">
        <v>0.76041666666666674</v>
      </c>
      <c r="T142" s="2">
        <v>0.78128472222222223</v>
      </c>
      <c r="U142" s="104">
        <v>7.7833333333334842</v>
      </c>
      <c r="V142" s="105">
        <v>30.049999999999901</v>
      </c>
      <c r="W142" s="106"/>
      <c r="X142" s="107"/>
      <c r="Y142" s="261"/>
      <c r="Z142" s="262"/>
      <c r="AA142" s="111">
        <f>M142-J142</f>
        <v>-300.83194675540221</v>
      </c>
      <c r="AB142" s="103">
        <f>M142/J142</f>
        <v>0.84958402662229893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2392</v>
      </c>
      <c r="G143" s="95">
        <f t="shared" si="67"/>
        <v>113859.2</v>
      </c>
      <c r="H143" s="96"/>
      <c r="I143" s="97">
        <v>23</v>
      </c>
      <c r="J143" s="98">
        <v>2000</v>
      </c>
      <c r="K143" s="99">
        <f t="shared" si="68"/>
        <v>86.956521739130437</v>
      </c>
      <c r="L143" s="100">
        <v>23</v>
      </c>
      <c r="M143" s="98">
        <f>F143/V143*60</f>
        <v>1715.7202630005986</v>
      </c>
      <c r="N143" s="99">
        <f>M143/L143</f>
        <v>74.596533173939065</v>
      </c>
      <c r="O143" s="101">
        <f>L143-I143</f>
        <v>0</v>
      </c>
      <c r="P143" s="102">
        <f>N143-K143</f>
        <v>-12.359988565191372</v>
      </c>
      <c r="Q143" s="103">
        <f>N143/K143</f>
        <v>0.85786013150029927</v>
      </c>
      <c r="R143" s="276"/>
      <c r="S143" s="1">
        <v>0.78704861111111113</v>
      </c>
      <c r="T143" s="2">
        <v>0.84513888888888888</v>
      </c>
      <c r="U143" s="104">
        <v>8.3000000000000185</v>
      </c>
      <c r="V143" s="105">
        <v>83.649999999999963</v>
      </c>
      <c r="W143" s="106"/>
      <c r="X143" s="107"/>
      <c r="Y143" s="261"/>
      <c r="Z143" s="262"/>
      <c r="AA143" s="111">
        <f>M143-J143</f>
        <v>-284.27973699940139</v>
      </c>
      <c r="AB143" s="103">
        <f>M143/J143</f>
        <v>0.85786013150029927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9">AVERAGE(I141:I156)</f>
        <v>20.666666666666668</v>
      </c>
      <c r="J157" s="138">
        <f t="shared" si="69"/>
        <v>2000</v>
      </c>
      <c r="K157" s="139">
        <f t="shared" ref="K157" si="70">J157/I157</f>
        <v>96.774193548387089</v>
      </c>
      <c r="L157" s="137">
        <f t="shared" ref="L157:M157" si="71">AVERAGE(L141:L156)</f>
        <v>20.666666666666668</v>
      </c>
      <c r="M157" s="138">
        <f t="shared" si="71"/>
        <v>1708.0952623701867</v>
      </c>
      <c r="N157" s="139">
        <f>M157/L157</f>
        <v>82.64977075984774</v>
      </c>
      <c r="O157" s="140">
        <f>L157-I157</f>
        <v>0</v>
      </c>
      <c r="P157" s="141">
        <f>N157-K157</f>
        <v>-14.124422788539349</v>
      </c>
      <c r="Q157" s="142">
        <f>N157/K157</f>
        <v>0.85404763118509341</v>
      </c>
      <c r="R157" s="277"/>
      <c r="S157" s="143">
        <f>S141</f>
        <v>0.70833333333333337</v>
      </c>
      <c r="T157" s="144">
        <f>INDEX(T141:T156,COUNTA(T141:T156))</f>
        <v>0.84513888888888888</v>
      </c>
      <c r="U157" s="145"/>
      <c r="V157" s="156"/>
      <c r="W157" s="135"/>
      <c r="X157" s="139"/>
      <c r="Y157" s="264"/>
      <c r="Z157" s="265"/>
      <c r="AA157" s="157">
        <f>M157-J157</f>
        <v>-291.90473762981333</v>
      </c>
      <c r="AB157" s="142">
        <f>M157/J157</f>
        <v>0.8540476311850933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68" priority="2" operator="greaterThan">
      <formula>0</formula>
    </cfRule>
  </conditionalFormatting>
  <conditionalFormatting sqref="P5:P157 AA5:AA157">
    <cfRule type="cellIs" dxfId="767" priority="5" operator="lessThan">
      <formula>0</formula>
    </cfRule>
  </conditionalFormatting>
  <conditionalFormatting sqref="Q5:Q157 AB5:AB157">
    <cfRule type="cellIs" dxfId="766" priority="3" operator="greaterThan">
      <formula>1</formula>
    </cfRule>
    <cfRule type="cellIs" dxfId="765" priority="4" operator="lessThan">
      <formula>0.8</formula>
    </cfRule>
  </conditionalFormatting>
  <conditionalFormatting sqref="R5:R157">
    <cfRule type="cellIs" dxfId="764" priority="6" operator="lessThan">
      <formula>0.8</formula>
    </cfRule>
  </conditionalFormatting>
  <conditionalFormatting sqref="AC5:AC22 AC56:AC91">
    <cfRule type="cellIs" dxfId="763" priority="8" operator="lessThan">
      <formula>0.8</formula>
    </cfRule>
  </conditionalFormatting>
  <conditionalFormatting sqref="AC39">
    <cfRule type="cellIs" dxfId="762" priority="11" operator="lessThan">
      <formula>0.8</formula>
    </cfRule>
  </conditionalFormatting>
  <conditionalFormatting sqref="AC54">
    <cfRule type="cellIs" dxfId="761" priority="10" operator="lessThan">
      <formula>0.8</formula>
    </cfRule>
  </conditionalFormatting>
  <conditionalFormatting sqref="AC97:AC105">
    <cfRule type="cellIs" dxfId="760" priority="9" operator="lessThan">
      <formula>0.8</formula>
    </cfRule>
  </conditionalFormatting>
  <conditionalFormatting sqref="AC107:AC112">
    <cfRule type="cellIs" dxfId="759" priority="7" operator="lessThan">
      <formula>0.8</formula>
    </cfRule>
  </conditionalFormatting>
  <conditionalFormatting sqref="AC124:AC157">
    <cfRule type="cellIs" dxfId="758" priority="1" operator="lessThan">
      <formula>0.8</formula>
    </cfRule>
  </conditionalFormatting>
  <dataValidations count="1">
    <dataValidation type="list" allowBlank="1" showInputMessage="1" showErrorMessage="1" sqref="Y5:Z157" xr:uid="{4D00D9B7-AECF-431B-985B-CB7759D98A4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278-5ED0-4CDF-AA96-3E056C9E3CAB}">
  <sheetPr>
    <tabColor theme="8" tint="0.59999389629810485"/>
  </sheetPr>
  <dimension ref="B1:AR36"/>
  <sheetViews>
    <sheetView zoomScale="70" zoomScaleNormal="70" workbookViewId="0">
      <selection activeCell="T41" sqref="T4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276</v>
      </c>
      <c r="D3" s="248"/>
      <c r="E3" s="7" t="s">
        <v>2</v>
      </c>
      <c r="F3" s="249">
        <f>'0826(18度C)'!D1+'0826(4度C)'!D1</f>
        <v>242071</v>
      </c>
      <c r="G3" s="250"/>
      <c r="H3" s="7" t="s">
        <v>3</v>
      </c>
      <c r="I3" s="251">
        <f>'0826(18度C)'!F1+'0826(4度C)'!F1</f>
        <v>7423824.2000000011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475.90738754634822</v>
      </c>
      <c r="F6" s="226" t="e">
        <f>AVERAGE(#REF!,D13:K13)</f>
        <v>#REF!</v>
      </c>
      <c r="G6" s="227">
        <f>AVERAGE(D13:K13)</f>
        <v>175.36911003981223</v>
      </c>
      <c r="H6" s="228"/>
      <c r="I6" s="227">
        <f>AVERAGE(L13:O13)</f>
        <v>90.053763440860209</v>
      </c>
      <c r="J6" s="228"/>
      <c r="K6" s="227">
        <f>AVERAGE(D27:O27)</f>
        <v>643.39627874032908</v>
      </c>
      <c r="L6" s="228"/>
      <c r="M6" s="227">
        <f>AVERAGE(P27:X27)</f>
        <v>759.74954627949182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405.17091450498958</v>
      </c>
      <c r="F7" s="230" t="e">
        <f>AVERAGE(#REF!,D14:K14)</f>
        <v>#REF!</v>
      </c>
      <c r="G7" s="217">
        <f>AVERAGE(D14:K14)</f>
        <v>149.34377754814119</v>
      </c>
      <c r="H7" s="218"/>
      <c r="I7" s="217">
        <f>AVERAGE(L14:O14)</f>
        <v>76.91551555977037</v>
      </c>
      <c r="J7" s="218"/>
      <c r="K7" s="217">
        <f>AVERAGE(D28:O28)</f>
        <v>546.62933338069467</v>
      </c>
      <c r="L7" s="218"/>
      <c r="M7" s="217">
        <f>AVERAGE(P28:X28)</f>
        <v>648.01955191472973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0.85372776247683546</v>
      </c>
      <c r="F8" s="222" t="e">
        <f>AVERAGE(D15:K15,#REF!)</f>
        <v>#REF!</v>
      </c>
      <c r="G8" s="223">
        <f>AVERAGE(D15:K15)</f>
        <v>0.85598113606422277</v>
      </c>
      <c r="H8" s="224"/>
      <c r="I8" s="223">
        <f>AVERAGE(L15:O15)</f>
        <v>0.85409915686765303</v>
      </c>
      <c r="J8" s="224"/>
      <c r="K8" s="223">
        <f>AVERAGE(D29:O29)</f>
        <v>0.85038558770202144</v>
      </c>
      <c r="L8" s="224"/>
      <c r="M8" s="223">
        <f>AVERAGE(P29:X29)</f>
        <v>0.85487423239856142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79.365079365079367</v>
      </c>
      <c r="F13" s="24">
        <v>81.666666666666671</v>
      </c>
      <c r="G13" s="24">
        <v>83.333333333333329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 t="s">
        <v>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100.66297838134535</v>
      </c>
      <c r="E14" s="28">
        <v>67.797948150065466</v>
      </c>
      <c r="F14" s="28">
        <v>70.002162657088604</v>
      </c>
      <c r="G14" s="28">
        <v>71.336364462869668</v>
      </c>
      <c r="H14" s="28">
        <v>152.21412188935849</v>
      </c>
      <c r="I14" s="28">
        <v>219.7535994496024</v>
      </c>
      <c r="J14" s="28" t="s">
        <v>37</v>
      </c>
      <c r="K14" s="55">
        <v>363.63926784665841</v>
      </c>
      <c r="L14" s="27" t="s">
        <v>37</v>
      </c>
      <c r="M14" s="67">
        <v>71.166595300030949</v>
      </c>
      <c r="N14" s="28" t="s">
        <v>37</v>
      </c>
      <c r="O14" s="29">
        <v>82.664435819509805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0.87417849646957801</v>
      </c>
      <c r="E15" s="32">
        <f t="shared" si="0"/>
        <v>0.85425414669082489</v>
      </c>
      <c r="F15" s="32">
        <f t="shared" si="0"/>
        <v>0.85716933865822775</v>
      </c>
      <c r="G15" s="32">
        <f t="shared" si="0"/>
        <v>0.85603637355443607</v>
      </c>
      <c r="H15" s="32">
        <f t="shared" si="0"/>
        <v>0.85502994394639653</v>
      </c>
      <c r="I15" s="32">
        <f t="shared" si="0"/>
        <v>0.8560321119455</v>
      </c>
      <c r="J15" s="32" t="s">
        <v>37</v>
      </c>
      <c r="K15" s="56">
        <f t="shared" ref="K15" si="1">K14/K13</f>
        <v>0.83916754118459636</v>
      </c>
      <c r="L15" s="31" t="s">
        <v>37</v>
      </c>
      <c r="M15" s="68">
        <f t="shared" ref="M15" si="2">M14/M13</f>
        <v>0.85399914360037144</v>
      </c>
      <c r="N15" s="32" t="s">
        <v>37</v>
      </c>
      <c r="O15" s="33">
        <f t="shared" ref="O15" si="3">O14/O13</f>
        <v>0.85419917013493474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0.25033564814814813</v>
      </c>
      <c r="E16" s="2">
        <v>0.2503009259259259</v>
      </c>
      <c r="F16" s="2">
        <v>0.25013888888888891</v>
      </c>
      <c r="G16" s="2">
        <v>0.25</v>
      </c>
      <c r="H16" s="2">
        <v>0.16680555555555557</v>
      </c>
      <c r="I16" s="2">
        <v>0.16695601851851852</v>
      </c>
      <c r="J16" s="2" t="s">
        <v>37</v>
      </c>
      <c r="K16" s="3">
        <v>0.3166666666666666</v>
      </c>
      <c r="L16" s="1" t="s">
        <v>37</v>
      </c>
      <c r="M16" s="69">
        <v>0.70833333333333337</v>
      </c>
      <c r="N16" s="2" t="s">
        <v>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0.56319444444444444</v>
      </c>
      <c r="E17" s="2">
        <v>0.60416666666666663</v>
      </c>
      <c r="F17" s="2">
        <v>0.64375000000000004</v>
      </c>
      <c r="G17" s="2">
        <v>0.59114583333333337</v>
      </c>
      <c r="H17" s="2">
        <v>0.7285300925925926</v>
      </c>
      <c r="I17" s="2">
        <v>0.53055555555555556</v>
      </c>
      <c r="J17" s="2" t="s">
        <v>37</v>
      </c>
      <c r="K17" s="3">
        <v>0.47019675925925924</v>
      </c>
      <c r="L17" s="1" t="s">
        <v>37</v>
      </c>
      <c r="M17" s="69">
        <v>0.83819444444444446</v>
      </c>
      <c r="N17" s="2" t="s">
        <v>37</v>
      </c>
      <c r="O17" s="4">
        <v>0.84862268518518513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25.2</v>
      </c>
      <c r="F18" s="35">
        <v>24</v>
      </c>
      <c r="G18" s="35">
        <v>24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>
        <v>24</v>
      </c>
      <c r="N18" s="35" t="s">
        <v>37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192.85614518624155</v>
      </c>
      <c r="E28" s="28" t="s">
        <v>37</v>
      </c>
      <c r="F28" s="28" t="s">
        <v>37</v>
      </c>
      <c r="G28" s="28">
        <v>223.32822827492356</v>
      </c>
      <c r="H28" s="28">
        <v>355.80798055849937</v>
      </c>
      <c r="I28" s="28" t="s">
        <v>37</v>
      </c>
      <c r="J28" s="28">
        <v>594.11764705882342</v>
      </c>
      <c r="K28" s="28" t="s">
        <v>37</v>
      </c>
      <c r="L28" s="28" t="s">
        <v>37</v>
      </c>
      <c r="M28" s="28">
        <v>743.32739234226904</v>
      </c>
      <c r="N28" s="28">
        <v>1000.7313060453612</v>
      </c>
      <c r="O28" s="28">
        <v>716.23663419874458</v>
      </c>
      <c r="P28" s="27">
        <v>192.86651234572102</v>
      </c>
      <c r="Q28" s="28" t="s">
        <v>37</v>
      </c>
      <c r="R28" s="28" t="s">
        <v>37</v>
      </c>
      <c r="S28" s="28">
        <v>600.58003866924469</v>
      </c>
      <c r="T28" s="28">
        <v>711.03807978334783</v>
      </c>
      <c r="U28" s="28" t="s">
        <v>37</v>
      </c>
      <c r="V28" s="28">
        <v>666.39847046346938</v>
      </c>
      <c r="W28" s="28">
        <v>859.65536284368909</v>
      </c>
      <c r="X28" s="29">
        <v>857.57884738290682</v>
      </c>
    </row>
    <row r="29" spans="2:44" ht="40.15" customHeight="1">
      <c r="B29" s="205"/>
      <c r="C29" s="30" t="s">
        <v>39</v>
      </c>
      <c r="D29" s="32">
        <f>D28/D27</f>
        <v>0.85277977088764778</v>
      </c>
      <c r="E29" s="32" t="s">
        <v>37</v>
      </c>
      <c r="F29" s="32" t="s">
        <v>37</v>
      </c>
      <c r="G29" s="32">
        <f>G28/G27</f>
        <v>0.85609154172054025</v>
      </c>
      <c r="H29" s="32">
        <f>H28/H27</f>
        <v>0.82109533975038318</v>
      </c>
      <c r="I29" s="32" t="s">
        <v>37</v>
      </c>
      <c r="J29" s="32">
        <f>J28/J27</f>
        <v>0.88017429193899765</v>
      </c>
      <c r="K29" s="32" t="s">
        <v>37</v>
      </c>
      <c r="L29" s="32" t="s">
        <v>37</v>
      </c>
      <c r="M29" s="32">
        <f>M28/M27</f>
        <v>0.85595275481837041</v>
      </c>
      <c r="N29" s="32">
        <f>N28/N27</f>
        <v>0.83394275503780102</v>
      </c>
      <c r="O29" s="32">
        <f>O28/O27</f>
        <v>0.85266265976041022</v>
      </c>
      <c r="P29" s="31">
        <f>P28/P27</f>
        <v>0.85092482245944157</v>
      </c>
      <c r="Q29" s="32" t="s">
        <v>37</v>
      </c>
      <c r="R29" s="32" t="s">
        <v>37</v>
      </c>
      <c r="S29" s="32">
        <f>S28/S27</f>
        <v>0.88974820543591804</v>
      </c>
      <c r="T29" s="32">
        <f>T28/T27</f>
        <v>0.84966814565305715</v>
      </c>
      <c r="U29" s="32" t="s">
        <v>37</v>
      </c>
      <c r="V29" s="32">
        <f>V28/V27</f>
        <v>0.85824045438477115</v>
      </c>
      <c r="W29" s="32">
        <f>W28/W27</f>
        <v>0.84279937533695004</v>
      </c>
      <c r="X29" s="33">
        <f>X28/X27</f>
        <v>0.83786439112123079</v>
      </c>
    </row>
    <row r="30" spans="2:44" ht="17.25" customHeight="1">
      <c r="B30" s="206" t="s">
        <v>40</v>
      </c>
      <c r="C30" s="15" t="s">
        <v>41</v>
      </c>
      <c r="D30" s="2">
        <v>0.38473379629629628</v>
      </c>
      <c r="E30" s="2" t="s">
        <v>37</v>
      </c>
      <c r="F30" s="2" t="s">
        <v>37</v>
      </c>
      <c r="G30" s="2">
        <v>0.22847222222222224</v>
      </c>
      <c r="H30" s="2">
        <v>0.25</v>
      </c>
      <c r="I30" s="2" t="s">
        <v>37</v>
      </c>
      <c r="J30" s="2">
        <v>0.25</v>
      </c>
      <c r="K30" s="2" t="s">
        <v>37</v>
      </c>
      <c r="L30" s="2" t="s">
        <v>37</v>
      </c>
      <c r="M30" s="2">
        <v>0.16686342592592593</v>
      </c>
      <c r="N30" s="2">
        <v>0.25010416666666668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0.70834490740740741</v>
      </c>
      <c r="T30" s="2">
        <v>0.70847222222222217</v>
      </c>
      <c r="U30" s="2" t="s">
        <v>37</v>
      </c>
      <c r="V30" s="2">
        <v>0.70833333333333337</v>
      </c>
      <c r="W30" s="2">
        <v>0.70833333333333337</v>
      </c>
      <c r="X30" s="4">
        <v>0.70851851851851855</v>
      </c>
    </row>
    <row r="31" spans="2:44" ht="17.25" customHeight="1">
      <c r="B31" s="203"/>
      <c r="C31" s="15" t="s">
        <v>42</v>
      </c>
      <c r="D31" s="2">
        <v>0.47708333333333336</v>
      </c>
      <c r="E31" s="2" t="s">
        <v>37</v>
      </c>
      <c r="F31" s="2" t="s">
        <v>37</v>
      </c>
      <c r="G31" s="2">
        <v>0.31116898148148148</v>
      </c>
      <c r="H31" s="2">
        <v>0.31388888888888888</v>
      </c>
      <c r="I31" s="2" t="s">
        <v>37</v>
      </c>
      <c r="J31" s="2">
        <v>0.34739583333333335</v>
      </c>
      <c r="K31" s="2" t="s">
        <v>37</v>
      </c>
      <c r="L31" s="2" t="s">
        <v>37</v>
      </c>
      <c r="M31" s="2">
        <v>0.42986111111111114</v>
      </c>
      <c r="N31" s="2">
        <v>0.44861111111111113</v>
      </c>
      <c r="O31" s="2">
        <v>0.43958333333333333</v>
      </c>
      <c r="P31" s="1">
        <v>0.85506944444444444</v>
      </c>
      <c r="Q31" s="2" t="s">
        <v>37</v>
      </c>
      <c r="R31" s="2" t="s">
        <v>37</v>
      </c>
      <c r="S31" s="2">
        <v>0.88194444444444442</v>
      </c>
      <c r="T31" s="2">
        <v>0.94374999999999998</v>
      </c>
      <c r="U31" s="2" t="s">
        <v>37</v>
      </c>
      <c r="V31" s="2">
        <v>0.95287037037037037</v>
      </c>
      <c r="W31" s="2">
        <v>0.97925925925925927</v>
      </c>
      <c r="X31" s="4">
        <v>0.97847222222222219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60C2-0348-4D3C-8F97-CA689069460F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T41" sqref="T41"/>
      <selection pane="bottomLeft" activeCell="T41" sqref="T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129376</v>
      </c>
      <c r="E1" s="77" t="s">
        <v>3</v>
      </c>
      <c r="F1" s="78">
        <f>SUM(G5:G225)</f>
        <v>2516558.9900000002</v>
      </c>
      <c r="G1" s="79" t="s">
        <v>74</v>
      </c>
      <c r="H1" s="80">
        <f>L21+L38+L55+L72+L89+L106+L123+L140+L157+L174+L191+L208+L225</f>
        <v>78.666666666666671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45895</v>
      </c>
      <c r="B2" s="325"/>
      <c r="C2" s="82" t="s">
        <v>35</v>
      </c>
      <c r="D2" s="83">
        <f>AVERAGE(N21,N38,N55,N72,N89,N106,N123,N140,N157,N174,N191,N208,N225)</f>
        <v>593.42481885794166</v>
      </c>
      <c r="E2" s="83" t="s">
        <v>81</v>
      </c>
      <c r="F2" s="84">
        <f>F1/D1</f>
        <v>19.451513340959686</v>
      </c>
      <c r="G2" s="85" t="s">
        <v>82</v>
      </c>
      <c r="H2" s="86">
        <f>COUNT(H5:H225)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2192</v>
      </c>
      <c r="G5" s="95">
        <f t="shared" ref="G5:G7" si="0">E5*F5</f>
        <v>65431.200000000004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2799.2905285562233</v>
      </c>
      <c r="N5" s="99">
        <f>M5/L5</f>
        <v>164.66414873860137</v>
      </c>
      <c r="O5" s="101">
        <f>L5-I5</f>
        <v>0</v>
      </c>
      <c r="P5" s="102">
        <f>N5-K5</f>
        <v>-27.865263026104515</v>
      </c>
      <c r="Q5" s="103">
        <f>N5/K5</f>
        <v>0.85526750032270804</v>
      </c>
      <c r="R5" s="276">
        <f>Q21</f>
        <v>0.85277977088764778</v>
      </c>
      <c r="S5" s="1">
        <v>0.38473379629629628</v>
      </c>
      <c r="T5" s="2">
        <v>0.41736111111111113</v>
      </c>
      <c r="U5" s="104">
        <v>7.016666666666671</v>
      </c>
      <c r="V5" s="105">
        <v>46.983333333333377</v>
      </c>
      <c r="W5" s="106"/>
      <c r="X5" s="107"/>
      <c r="Y5" s="278"/>
      <c r="Z5" s="279"/>
      <c r="AA5" s="109">
        <f>M5-J5</f>
        <v>-473.70947144377669</v>
      </c>
      <c r="AB5" s="110">
        <f>M5/J5</f>
        <v>0.85526750032270804</v>
      </c>
      <c r="AC5" s="291">
        <f>AB21</f>
        <v>0.85277977088764778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2221</v>
      </c>
      <c r="G6" s="95">
        <f t="shared" si="0"/>
        <v>65563.92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2799.5798319327723</v>
      </c>
      <c r="N6" s="99">
        <f>M6/L6</f>
        <v>164.68116658428073</v>
      </c>
      <c r="O6" s="101">
        <f>L6-I6</f>
        <v>0</v>
      </c>
      <c r="P6" s="102">
        <f>N6-K6</f>
        <v>-27.848245180425153</v>
      </c>
      <c r="Q6" s="103">
        <f>N6/K6</f>
        <v>0.85535589121074618</v>
      </c>
      <c r="R6" s="276"/>
      <c r="S6" s="1">
        <v>0.42041666666666666</v>
      </c>
      <c r="T6" s="2">
        <v>0.45347222222222222</v>
      </c>
      <c r="U6" s="104">
        <v>4.3999999999999684</v>
      </c>
      <c r="V6" s="105">
        <v>47.600000000000009</v>
      </c>
      <c r="W6" s="106"/>
      <c r="X6" s="107"/>
      <c r="Y6" s="261"/>
      <c r="Z6" s="262"/>
      <c r="AA6" s="111">
        <f>M6-J6</f>
        <v>-473.42016806722768</v>
      </c>
      <c r="AB6" s="112">
        <f>M6/J6</f>
        <v>0.85535589121074618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986</v>
      </c>
      <c r="G7" s="95">
        <f t="shared" si="0"/>
        <v>21307.46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2115.375446960667</v>
      </c>
      <c r="N7" s="99">
        <f>M7/L7</f>
        <v>352.56257449344452</v>
      </c>
      <c r="O7" s="101">
        <f>L7-I7</f>
        <v>0</v>
      </c>
      <c r="P7" s="102">
        <f>N7-K7</f>
        <v>-64.10409217322217</v>
      </c>
      <c r="Q7" s="103">
        <f>N7/K7</f>
        <v>0.84615017878426679</v>
      </c>
      <c r="R7" s="276"/>
      <c r="S7" s="1">
        <v>0.45766203703703706</v>
      </c>
      <c r="T7" s="2">
        <v>0.47708333333333336</v>
      </c>
      <c r="U7" s="104">
        <v>6.0333333333333705</v>
      </c>
      <c r="V7" s="105">
        <v>27.966666666666669</v>
      </c>
      <c r="W7" s="106">
        <v>0.47708333333333336</v>
      </c>
      <c r="X7" s="107">
        <v>0.51681712962962967</v>
      </c>
      <c r="Y7" s="261"/>
      <c r="Z7" s="262"/>
      <c r="AA7" s="111">
        <f>M7-J7</f>
        <v>-384.62455303933302</v>
      </c>
      <c r="AB7" s="112">
        <f>M7/J7</f>
        <v>0.84615017878426679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2571.4152691498875</v>
      </c>
      <c r="N21" s="139">
        <f>M21/L21</f>
        <v>192.85614518624155</v>
      </c>
      <c r="O21" s="140">
        <f>L21-I21</f>
        <v>0</v>
      </c>
      <c r="P21" s="141">
        <f>N21-K21</f>
        <v>-33.293854813758458</v>
      </c>
      <c r="Q21" s="142">
        <f>N21/K21</f>
        <v>0.85277977088764778</v>
      </c>
      <c r="R21" s="277"/>
      <c r="S21" s="143">
        <f>S5</f>
        <v>0.38473379629629628</v>
      </c>
      <c r="T21" s="144">
        <f>INDEX(T5:T20,COUNTA(T5:T20))</f>
        <v>0.47708333333333336</v>
      </c>
      <c r="U21" s="145"/>
      <c r="V21" s="145"/>
      <c r="W21" s="146"/>
      <c r="X21" s="147"/>
      <c r="Y21" s="264"/>
      <c r="Z21" s="265"/>
      <c r="AA21" s="148">
        <f>M21-J21</f>
        <v>-443.91806418344595</v>
      </c>
      <c r="AB21" s="149">
        <f>M21/J21</f>
        <v>0.85277977088764778</v>
      </c>
      <c r="AC21" s="294"/>
    </row>
    <row r="22" spans="1:29" ht="15.75" customHeight="1">
      <c r="A22" s="280" t="s">
        <v>110</v>
      </c>
      <c r="B22" s="92" t="s">
        <v>105</v>
      </c>
      <c r="C22" s="290" t="s">
        <v>261</v>
      </c>
      <c r="D22" s="290"/>
      <c r="E22" s="93">
        <v>25.52</v>
      </c>
      <c r="F22" s="94">
        <v>2628</v>
      </c>
      <c r="G22" s="95">
        <f t="shared" ref="G22:G23" si="5">E22*F22</f>
        <v>67066.559999999998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2567.3812754409787</v>
      </c>
      <c r="N22" s="99">
        <f>M22/L22</f>
        <v>213.94843962008156</v>
      </c>
      <c r="O22" s="101">
        <f>L22-I22</f>
        <v>0</v>
      </c>
      <c r="P22" s="102">
        <f>N22-K22</f>
        <v>-36.051560379918442</v>
      </c>
      <c r="Q22" s="103">
        <f>N22/K22</f>
        <v>0.85579375848032624</v>
      </c>
      <c r="R22" s="275">
        <f>Q38</f>
        <v>0.85609154172054025</v>
      </c>
      <c r="S22" s="1">
        <v>0.22847222222222224</v>
      </c>
      <c r="T22" s="2">
        <v>0.27112268518518517</v>
      </c>
      <c r="U22" s="104">
        <v>6.8500000000000316</v>
      </c>
      <c r="V22" s="105">
        <v>61.416666666666622</v>
      </c>
      <c r="W22" s="106"/>
      <c r="X22" s="151"/>
      <c r="Y22" s="278"/>
      <c r="Z22" s="279"/>
      <c r="AA22" s="109">
        <f>M22-J22</f>
        <v>-432.6187245590213</v>
      </c>
      <c r="AB22" s="152">
        <f>M22/J22</f>
        <v>0.85579375848032624</v>
      </c>
      <c r="AC22" s="266">
        <f>AB38</f>
        <v>0.85609154172054025</v>
      </c>
    </row>
    <row r="23" spans="1:29" ht="15.75" customHeight="1">
      <c r="A23" s="281"/>
      <c r="B23" s="92" t="s">
        <v>105</v>
      </c>
      <c r="C23" s="285" t="s">
        <v>111</v>
      </c>
      <c r="D23" s="285"/>
      <c r="E23" s="93">
        <v>25.64</v>
      </c>
      <c r="F23" s="94">
        <v>2273</v>
      </c>
      <c r="G23" s="95">
        <f t="shared" si="5"/>
        <v>58279.72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2569.1679748822626</v>
      </c>
      <c r="N23" s="99">
        <f>M23/L23</f>
        <v>233.5607249892966</v>
      </c>
      <c r="O23" s="101">
        <f>L23-I23</f>
        <v>0</v>
      </c>
      <c r="P23" s="102">
        <f>N23-K23</f>
        <v>-39.166547737976146</v>
      </c>
      <c r="Q23" s="103">
        <f>N23/K23</f>
        <v>0.85638932496075415</v>
      </c>
      <c r="R23" s="276"/>
      <c r="S23" s="1">
        <v>0.27430555555555558</v>
      </c>
      <c r="T23" s="2">
        <v>0.31116898148148148</v>
      </c>
      <c r="U23" s="104">
        <v>4.5833333333333837</v>
      </c>
      <c r="V23" s="105">
        <v>53.083333333333293</v>
      </c>
      <c r="W23" s="106"/>
      <c r="X23" s="107"/>
      <c r="Y23" s="261"/>
      <c r="Z23" s="262"/>
      <c r="AA23" s="111">
        <f>M23-J23</f>
        <v>-430.83202511773743</v>
      </c>
      <c r="AB23" s="103">
        <f>M23/J23</f>
        <v>0.85638932496075415</v>
      </c>
      <c r="AC23" s="267"/>
    </row>
    <row r="24" spans="1:29" ht="15.75" customHeight="1">
      <c r="A24" s="281"/>
      <c r="B24" s="92"/>
      <c r="C24" s="285"/>
      <c r="D24" s="285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85"/>
      <c r="D25" s="285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85"/>
      <c r="D26" s="285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85"/>
      <c r="D27" s="285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2568.2746251616209</v>
      </c>
      <c r="N38" s="139">
        <f>M38/L38</f>
        <v>223.32822827492356</v>
      </c>
      <c r="O38" s="140">
        <f>L38-I38</f>
        <v>0</v>
      </c>
      <c r="P38" s="141">
        <f>N38-K38</f>
        <v>-37.541336942467751</v>
      </c>
      <c r="Q38" s="142">
        <f>N38/K38</f>
        <v>0.85609154172054025</v>
      </c>
      <c r="R38" s="277"/>
      <c r="S38" s="143">
        <f>S22</f>
        <v>0.22847222222222224</v>
      </c>
      <c r="T38" s="144">
        <f>INDEX(T22:T37,COUNTA(T22:T37))</f>
        <v>0.31116898148148148</v>
      </c>
      <c r="U38" s="145"/>
      <c r="V38" s="156"/>
      <c r="W38" s="135"/>
      <c r="X38" s="139"/>
      <c r="Y38" s="264"/>
      <c r="Z38" s="265"/>
      <c r="AA38" s="157">
        <f>M38-J38</f>
        <v>-431.72537483837914</v>
      </c>
      <c r="AB38" s="142">
        <f>M38/J38</f>
        <v>0.85609154172054025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981</v>
      </c>
      <c r="G39" s="159">
        <f t="shared" ref="G39:G41" si="9">E39*F39</f>
        <v>13792.86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2150.7917174177842</v>
      </c>
      <c r="N39" s="163">
        <f>M39/L39</f>
        <v>358.46528623629735</v>
      </c>
      <c r="O39" s="165">
        <f>L39-I39</f>
        <v>0</v>
      </c>
      <c r="P39" s="166">
        <f>N39-K39</f>
        <v>-74.868047097035969</v>
      </c>
      <c r="Q39" s="152">
        <f>N39/K39</f>
        <v>0.8272275836222247</v>
      </c>
      <c r="R39" s="275">
        <f>Q55</f>
        <v>0.82109533975038318</v>
      </c>
      <c r="S39" s="167">
        <v>0.25</v>
      </c>
      <c r="T39" s="168">
        <v>0.26900462962962962</v>
      </c>
      <c r="U39" s="169"/>
      <c r="V39" s="170">
        <v>27.366666666666653</v>
      </c>
      <c r="W39" s="168"/>
      <c r="X39" s="171"/>
      <c r="Y39" s="278"/>
      <c r="Z39" s="279"/>
      <c r="AA39" s="109">
        <f>M39-J39</f>
        <v>-449.20828258221582</v>
      </c>
      <c r="AB39" s="152">
        <f>M39/J39</f>
        <v>0.8272275836222247</v>
      </c>
      <c r="AC39" s="266">
        <f>AB55</f>
        <v>0.82109533975038318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1179</v>
      </c>
      <c r="G40" s="95">
        <f t="shared" si="9"/>
        <v>17460.990000000002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2155.6119857795811</v>
      </c>
      <c r="N40" s="99">
        <f>M40/L40</f>
        <v>359.26866429659685</v>
      </c>
      <c r="O40" s="101">
        <f>L40-I40</f>
        <v>0</v>
      </c>
      <c r="P40" s="102">
        <f>N40-K40</f>
        <v>-74.064669036736461</v>
      </c>
      <c r="Q40" s="103">
        <f>N40/K40</f>
        <v>0.8290815329921466</v>
      </c>
      <c r="R40" s="276"/>
      <c r="S40" s="1">
        <v>0.2737384259259259</v>
      </c>
      <c r="T40" s="2">
        <v>0.29652777777777778</v>
      </c>
      <c r="U40" s="104">
        <v>6.8166666666666398</v>
      </c>
      <c r="V40" s="105">
        <v>32.816666666666706</v>
      </c>
      <c r="W40" s="106"/>
      <c r="X40" s="113"/>
      <c r="Y40" s="261"/>
      <c r="Z40" s="262"/>
      <c r="AA40" s="111">
        <f>M40-J40</f>
        <v>-444.38801422041888</v>
      </c>
      <c r="AB40" s="103">
        <f>M40/J40</f>
        <v>0.8290815329921466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658</v>
      </c>
      <c r="G41" s="95">
        <f t="shared" si="9"/>
        <v>11758.460000000001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2098.1399468556233</v>
      </c>
      <c r="N41" s="99">
        <f>M41/L41</f>
        <v>349.6899911426039</v>
      </c>
      <c r="O41" s="101">
        <f>L41-I41</f>
        <v>0</v>
      </c>
      <c r="P41" s="102">
        <f>N41-K41</f>
        <v>-83.643342190729413</v>
      </c>
      <c r="Q41" s="103">
        <f>N41/K41</f>
        <v>0.80697690263677824</v>
      </c>
      <c r="R41" s="276"/>
      <c r="S41" s="1">
        <v>0.30082175925925925</v>
      </c>
      <c r="T41" s="2">
        <v>0.31388888888888888</v>
      </c>
      <c r="U41" s="104">
        <v>6.183333333333314</v>
      </c>
      <c r="V41" s="105">
        <v>18.816666666666677</v>
      </c>
      <c r="W41" s="106"/>
      <c r="X41" s="113"/>
      <c r="Y41" s="261"/>
      <c r="Z41" s="262"/>
      <c r="AA41" s="111">
        <f>M41-J41</f>
        <v>-501.86005314437671</v>
      </c>
      <c r="AB41" s="103">
        <f>M41/J41</f>
        <v>0.80697690263677824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2134.8478833509962</v>
      </c>
      <c r="N55" s="139">
        <f>M55/L55</f>
        <v>355.80798055849937</v>
      </c>
      <c r="O55" s="140">
        <f>L55-I55</f>
        <v>0</v>
      </c>
      <c r="P55" s="141">
        <f>N55-K55</f>
        <v>-77.525352774833948</v>
      </c>
      <c r="Q55" s="142">
        <f>N55/K55</f>
        <v>0.82109533975038318</v>
      </c>
      <c r="R55" s="277"/>
      <c r="S55" s="143">
        <f>S39</f>
        <v>0.25</v>
      </c>
      <c r="T55" s="144">
        <f>INDEX(T39:T54,COUNTA(T39:T54))</f>
        <v>0.31388888888888888</v>
      </c>
      <c r="U55" s="145"/>
      <c r="V55" s="156"/>
      <c r="W55" s="135"/>
      <c r="X55" s="139"/>
      <c r="Y55" s="264"/>
      <c r="Z55" s="265"/>
      <c r="AA55" s="157">
        <f>M55-J55</f>
        <v>-465.1521166490038</v>
      </c>
      <c r="AB55" s="142">
        <f>M55/J55</f>
        <v>0.82109533975038318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5555</v>
      </c>
      <c r="G56" s="159">
        <f t="shared" ref="G56" si="14">E56*F56</f>
        <v>77936.649999999994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2376.4705882352937</v>
      </c>
      <c r="N56" s="163">
        <f>M56/L56</f>
        <v>594.11764705882342</v>
      </c>
      <c r="O56" s="165">
        <f>L56-I56</f>
        <v>0</v>
      </c>
      <c r="P56" s="166">
        <f>N56-K56</f>
        <v>-80.882352941176578</v>
      </c>
      <c r="Q56" s="152">
        <f>N56/K56</f>
        <v>0.88017429193899765</v>
      </c>
      <c r="R56" s="275">
        <f>Q72</f>
        <v>0.88017429193899765</v>
      </c>
      <c r="S56" s="167">
        <v>0.25</v>
      </c>
      <c r="T56" s="168">
        <v>0.34739583333333335</v>
      </c>
      <c r="U56" s="169"/>
      <c r="V56" s="170">
        <v>140.25000000000003</v>
      </c>
      <c r="W56" s="173"/>
      <c r="X56" s="151"/>
      <c r="Y56" s="278"/>
      <c r="Z56" s="279"/>
      <c r="AA56" s="109">
        <f>M56-J56</f>
        <v>-323.52941176470631</v>
      </c>
      <c r="AB56" s="152">
        <f>M56/J56</f>
        <v>0.88017429193899765</v>
      </c>
      <c r="AC56" s="266">
        <f>AB72</f>
        <v>0.88017429193899765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2376.4705882352937</v>
      </c>
      <c r="N72" s="139">
        <f t="shared" ref="N72:N77" si="18">M72/L72</f>
        <v>594.11764705882342</v>
      </c>
      <c r="O72" s="140">
        <f t="shared" ref="O72:O77" si="19">L72-I72</f>
        <v>0</v>
      </c>
      <c r="P72" s="141">
        <f t="shared" ref="P72:P77" si="20">N72-K72</f>
        <v>-80.882352941176578</v>
      </c>
      <c r="Q72" s="142">
        <f t="shared" ref="Q72:Q77" si="21">N72/K72</f>
        <v>0.88017429193899765</v>
      </c>
      <c r="R72" s="277"/>
      <c r="S72" s="143">
        <f>S56</f>
        <v>0.25</v>
      </c>
      <c r="T72" s="144">
        <f>INDEX(T56:T71,COUNTA(T56:T71))</f>
        <v>0.34739583333333335</v>
      </c>
      <c r="U72" s="145"/>
      <c r="V72" s="156"/>
      <c r="W72" s="89"/>
      <c r="X72" s="91"/>
      <c r="Y72" s="264"/>
      <c r="Z72" s="265"/>
      <c r="AA72" s="157">
        <f t="shared" ref="AA72:AA77" si="22">M72-J72</f>
        <v>-323.52941176470631</v>
      </c>
      <c r="AB72" s="142">
        <f t="shared" ref="AB72:AB77" si="23">M72/J72</f>
        <v>0.88017429193899765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1765</v>
      </c>
      <c r="G73" s="159">
        <f t="shared" ref="G73:G77" si="24">E73*F73</f>
        <v>37859.25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2807.7772867874496</v>
      </c>
      <c r="N73" s="163">
        <f t="shared" si="18"/>
        <v>935.9257622624832</v>
      </c>
      <c r="O73" s="165">
        <f t="shared" si="19"/>
        <v>0</v>
      </c>
      <c r="P73" s="166">
        <f t="shared" si="20"/>
        <v>-164.0742377375168</v>
      </c>
      <c r="Q73" s="152">
        <f t="shared" si="21"/>
        <v>0.85084160205680293</v>
      </c>
      <c r="R73" s="275">
        <f>Q89</f>
        <v>0.85595275481837041</v>
      </c>
      <c r="S73" s="167">
        <v>0.16686342592592593</v>
      </c>
      <c r="T73" s="168">
        <v>0.19305555555555556</v>
      </c>
      <c r="U73" s="169"/>
      <c r="V73" s="170">
        <v>37.716666666666676</v>
      </c>
      <c r="W73" s="173"/>
      <c r="X73" s="151"/>
      <c r="Y73" s="278"/>
      <c r="Z73" s="279"/>
      <c r="AA73" s="109">
        <f t="shared" si="22"/>
        <v>-492.22271321255039</v>
      </c>
      <c r="AB73" s="152">
        <f t="shared" si="23"/>
        <v>0.85084160205680293</v>
      </c>
      <c r="AC73" s="266">
        <f>AB89</f>
        <v>0.85595275481837041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4594</v>
      </c>
      <c r="G74" s="95">
        <f t="shared" si="24"/>
        <v>72171.740000000005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2832.8879753340193</v>
      </c>
      <c r="N74" s="99">
        <f t="shared" si="18"/>
        <v>944.2959917780064</v>
      </c>
      <c r="O74" s="101">
        <f t="shared" si="19"/>
        <v>0</v>
      </c>
      <c r="P74" s="102">
        <f t="shared" si="20"/>
        <v>-155.7040082219936</v>
      </c>
      <c r="Q74" s="103">
        <f t="shared" si="21"/>
        <v>0.8584509016163695</v>
      </c>
      <c r="R74" s="276"/>
      <c r="S74" s="1">
        <v>0.19791666666666666</v>
      </c>
      <c r="T74" s="2">
        <v>0.26548611111111109</v>
      </c>
      <c r="U74" s="104">
        <v>6.9999999999999751</v>
      </c>
      <c r="V74" s="105">
        <v>97.299999999999983</v>
      </c>
      <c r="W74" s="106"/>
      <c r="X74" s="107"/>
      <c r="Y74" s="261"/>
      <c r="Z74" s="262"/>
      <c r="AA74" s="111">
        <f t="shared" si="22"/>
        <v>-467.1120246659807</v>
      </c>
      <c r="AB74" s="103">
        <f t="shared" si="23"/>
        <v>0.8584509016163695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3317</v>
      </c>
      <c r="G75" s="95">
        <f t="shared" si="24"/>
        <v>59341.130000000005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2826.3195266272187</v>
      </c>
      <c r="N75" s="99">
        <f t="shared" si="18"/>
        <v>706.57988165680467</v>
      </c>
      <c r="O75" s="101">
        <f t="shared" si="19"/>
        <v>0</v>
      </c>
      <c r="P75" s="102">
        <f t="shared" si="20"/>
        <v>-118.42011834319533</v>
      </c>
      <c r="Q75" s="103">
        <f t="shared" si="21"/>
        <v>0.85646046261430875</v>
      </c>
      <c r="R75" s="276"/>
      <c r="S75" s="1">
        <v>0.26944444444444443</v>
      </c>
      <c r="T75" s="2">
        <v>0.3183449074074074</v>
      </c>
      <c r="U75" s="104">
        <v>5.7000000000000117</v>
      </c>
      <c r="V75" s="105">
        <v>70.416666666666671</v>
      </c>
      <c r="W75" s="106"/>
      <c r="X75" s="107"/>
      <c r="Y75" s="261"/>
      <c r="Z75" s="262"/>
      <c r="AA75" s="111">
        <f t="shared" si="22"/>
        <v>-473.68047337278131</v>
      </c>
      <c r="AB75" s="103">
        <f t="shared" si="23"/>
        <v>0.85646046261430875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5468</v>
      </c>
      <c r="G76" s="95">
        <f t="shared" si="24"/>
        <v>91096.88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2847.5047012874284</v>
      </c>
      <c r="N76" s="99">
        <f t="shared" si="18"/>
        <v>711.87617532185709</v>
      </c>
      <c r="O76" s="101">
        <f t="shared" si="19"/>
        <v>0</v>
      </c>
      <c r="P76" s="102">
        <f t="shared" si="20"/>
        <v>-113.12382467814291</v>
      </c>
      <c r="Q76" s="103">
        <f t="shared" si="21"/>
        <v>0.86288021251134195</v>
      </c>
      <c r="R76" s="276"/>
      <c r="S76" s="1">
        <v>0.32291666666666663</v>
      </c>
      <c r="T76" s="2">
        <v>0.40292824074074074</v>
      </c>
      <c r="U76" s="104">
        <v>6.5833333333332966</v>
      </c>
      <c r="V76" s="105">
        <v>115.21666666666673</v>
      </c>
      <c r="W76" s="106"/>
      <c r="X76" s="107"/>
      <c r="Y76" s="261"/>
      <c r="Z76" s="262"/>
      <c r="AA76" s="111">
        <f t="shared" si="22"/>
        <v>-452.49529871257164</v>
      </c>
      <c r="AB76" s="103">
        <f t="shared" si="23"/>
        <v>0.86288021251134195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1537</v>
      </c>
      <c r="G77" s="95">
        <f t="shared" si="24"/>
        <v>34244.36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2808.7309644669995</v>
      </c>
      <c r="N77" s="99">
        <f t="shared" si="18"/>
        <v>561.74619289339989</v>
      </c>
      <c r="O77" s="101">
        <f t="shared" si="19"/>
        <v>0</v>
      </c>
      <c r="P77" s="102">
        <f t="shared" si="20"/>
        <v>-98.253807106600107</v>
      </c>
      <c r="Q77" s="103">
        <f t="shared" si="21"/>
        <v>0.85113059529303015</v>
      </c>
      <c r="R77" s="276"/>
      <c r="S77" s="1">
        <v>0.40706018518518516</v>
      </c>
      <c r="T77" s="2">
        <v>0.42986111111111114</v>
      </c>
      <c r="U77" s="104">
        <v>5.9499999999999709</v>
      </c>
      <c r="V77" s="105">
        <v>32.8333333333334</v>
      </c>
      <c r="W77" s="106"/>
      <c r="X77" s="107"/>
      <c r="Y77" s="261"/>
      <c r="Z77" s="262"/>
      <c r="AA77" s="111">
        <f t="shared" si="22"/>
        <v>-491.26903553300053</v>
      </c>
      <c r="AB77" s="103">
        <f t="shared" si="23"/>
        <v>0.85113059529303015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2824.6440909006224</v>
      </c>
      <c r="N89" s="139">
        <f>M89/L89</f>
        <v>743.32739234226904</v>
      </c>
      <c r="O89" s="140">
        <f>L89-I89</f>
        <v>0</v>
      </c>
      <c r="P89" s="141">
        <f>N89-K89</f>
        <v>-125.09366028930992</v>
      </c>
      <c r="Q89" s="142">
        <f>N89/K89</f>
        <v>0.85595275481837041</v>
      </c>
      <c r="R89" s="277"/>
      <c r="S89" s="143">
        <f>S73</f>
        <v>0.16686342592592593</v>
      </c>
      <c r="T89" s="144">
        <f>INDEX(T73:T88,COUNTA(T73:T88))</f>
        <v>0.42986111111111114</v>
      </c>
      <c r="U89" s="145"/>
      <c r="V89" s="156"/>
      <c r="W89" s="89"/>
      <c r="X89" s="91"/>
      <c r="Y89" s="264"/>
      <c r="Z89" s="265"/>
      <c r="AA89" s="157">
        <f>M89-J89</f>
        <v>-475.35590909937764</v>
      </c>
      <c r="AB89" s="142">
        <f>M89/J89</f>
        <v>0.85595275481837041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2890</v>
      </c>
      <c r="G90" s="159">
        <f t="shared" ref="G90:G92" si="29">E90*F90</f>
        <v>52540.2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2997.4070872947273</v>
      </c>
      <c r="N90" s="163">
        <f>M90/L90</f>
        <v>999.13569576490909</v>
      </c>
      <c r="O90" s="165">
        <f>L90-I90</f>
        <v>0</v>
      </c>
      <c r="P90" s="166">
        <f>N90-K90</f>
        <v>-200.86430423509091</v>
      </c>
      <c r="Q90" s="152">
        <f>N90/K90</f>
        <v>0.83261307980409094</v>
      </c>
      <c r="R90" s="275">
        <f>Q106</f>
        <v>0.83394275503780102</v>
      </c>
      <c r="S90" s="167">
        <v>0.25010416666666668</v>
      </c>
      <c r="T90" s="168">
        <v>0.2902777777777778</v>
      </c>
      <c r="U90" s="169"/>
      <c r="V90" s="170">
        <v>57.850000000000009</v>
      </c>
      <c r="W90" s="173"/>
      <c r="X90" s="151"/>
      <c r="Y90" s="278"/>
      <c r="Z90" s="279"/>
      <c r="AA90" s="109">
        <f>M90-J90</f>
        <v>-602.59291270527274</v>
      </c>
      <c r="AB90" s="152">
        <f>M90/J90</f>
        <v>0.83261307980409094</v>
      </c>
      <c r="AC90" s="266">
        <f>AB106</f>
        <v>0.83394275503780102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2721</v>
      </c>
      <c r="G91" s="95">
        <f t="shared" si="29"/>
        <v>49467.78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2997.4296205630358</v>
      </c>
      <c r="N91" s="99">
        <f>M91/L91</f>
        <v>999.14320685434529</v>
      </c>
      <c r="O91" s="101">
        <f>L91-I91</f>
        <v>0</v>
      </c>
      <c r="P91" s="102">
        <f>N91-K91</f>
        <v>-200.85679314565471</v>
      </c>
      <c r="Q91" s="103">
        <f>N91/K91</f>
        <v>0.83261933904528773</v>
      </c>
      <c r="R91" s="276"/>
      <c r="S91" s="1">
        <v>0.30140046296296297</v>
      </c>
      <c r="T91" s="2">
        <v>0.33922453703703703</v>
      </c>
      <c r="U91" s="104">
        <v>16.016666666666637</v>
      </c>
      <c r="V91" s="105">
        <v>54.466666666666654</v>
      </c>
      <c r="W91" s="106"/>
      <c r="X91" s="107"/>
      <c r="Y91" s="261"/>
      <c r="Z91" s="262"/>
      <c r="AA91" s="111">
        <f>M91-J91</f>
        <v>-602.57037943696423</v>
      </c>
      <c r="AB91" s="103">
        <f>M91/J91</f>
        <v>0.83261933904528773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7009</v>
      </c>
      <c r="G92" s="95">
        <f t="shared" si="29"/>
        <v>100088.51999999999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3011.7450465504885</v>
      </c>
      <c r="N92" s="99">
        <f>M92/L92</f>
        <v>1003.9150155168295</v>
      </c>
      <c r="O92" s="101">
        <f>L92-I92</f>
        <v>0</v>
      </c>
      <c r="P92" s="102">
        <f>N92-K92</f>
        <v>-196.0849844831705</v>
      </c>
      <c r="Q92" s="103">
        <f>N92/K92</f>
        <v>0.83659584626402461</v>
      </c>
      <c r="R92" s="276"/>
      <c r="S92" s="1">
        <v>0.35164351851851849</v>
      </c>
      <c r="T92" s="2">
        <v>0.44861111111111113</v>
      </c>
      <c r="U92" s="104">
        <v>17.883333333333304</v>
      </c>
      <c r="V92" s="105">
        <v>139.63333333333338</v>
      </c>
      <c r="W92" s="106"/>
      <c r="X92" s="107"/>
      <c r="Y92" s="261"/>
      <c r="Z92" s="262"/>
      <c r="AA92" s="111">
        <f>M92-J92</f>
        <v>-588.2549534495115</v>
      </c>
      <c r="AB92" s="103">
        <f>M92/J92</f>
        <v>0.83659584626402461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3002.1939181360835</v>
      </c>
      <c r="N106" s="139">
        <f>M106/L106</f>
        <v>1000.7313060453612</v>
      </c>
      <c r="O106" s="140">
        <f>L106-I106</f>
        <v>0</v>
      </c>
      <c r="P106" s="141">
        <f>N106-K106</f>
        <v>-199.26869395463882</v>
      </c>
      <c r="Q106" s="142">
        <f>N106/K106</f>
        <v>0.83394275503780102</v>
      </c>
      <c r="R106" s="277"/>
      <c r="S106" s="143">
        <f>S90</f>
        <v>0.25010416666666668</v>
      </c>
      <c r="T106" s="144">
        <f>INDEX(T90:T105,COUNTA(T90:T105))</f>
        <v>0.44861111111111113</v>
      </c>
      <c r="U106" s="145"/>
      <c r="V106" s="156"/>
      <c r="W106" s="89"/>
      <c r="X106" s="91"/>
      <c r="Y106" s="264"/>
      <c r="Z106" s="265"/>
      <c r="AA106" s="157">
        <f>M106-J106</f>
        <v>-597.80608186391646</v>
      </c>
      <c r="AB106" s="142">
        <f>M106/J106</f>
        <v>0.83394275503780102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2113</v>
      </c>
      <c r="G107" s="159">
        <f t="shared" ref="G107:G110" si="34">E107*F107</f>
        <v>52888.39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2804.8672566371665</v>
      </c>
      <c r="N107" s="163">
        <f>M107/L107</f>
        <v>701.21681415929163</v>
      </c>
      <c r="O107" s="165">
        <f>L107-I107</f>
        <v>0</v>
      </c>
      <c r="P107" s="166">
        <f>N107-K107</f>
        <v>-123.78318584070837</v>
      </c>
      <c r="Q107" s="152">
        <f>N107/K107</f>
        <v>0.84995977473853535</v>
      </c>
      <c r="R107" s="275">
        <f>Q123</f>
        <v>0.85266265976041022</v>
      </c>
      <c r="S107" s="167">
        <v>0.25</v>
      </c>
      <c r="T107" s="168">
        <v>0.28138888888888891</v>
      </c>
      <c r="U107" s="169"/>
      <c r="V107" s="170">
        <v>45.200000000000031</v>
      </c>
      <c r="W107" s="168"/>
      <c r="X107" s="171"/>
      <c r="Y107" s="278"/>
      <c r="Z107" s="279"/>
      <c r="AA107" s="109">
        <f>M107-J107</f>
        <v>-495.13274336283348</v>
      </c>
      <c r="AB107" s="152">
        <f>M107/J107</f>
        <v>0.84995977473853535</v>
      </c>
      <c r="AC107" s="266">
        <f>AB123</f>
        <v>0.85266265976041011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2475</v>
      </c>
      <c r="G108" s="95">
        <f t="shared" si="34"/>
        <v>61454.249999999993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2811.6124960555399</v>
      </c>
      <c r="N108" s="99">
        <f>M108/L108</f>
        <v>702.90312401388496</v>
      </c>
      <c r="O108" s="101">
        <f>L108-I108</f>
        <v>0</v>
      </c>
      <c r="P108" s="102">
        <f>N108-K108</f>
        <v>-122.09687598611504</v>
      </c>
      <c r="Q108" s="103">
        <f>N108/K108</f>
        <v>0.85200378668349697</v>
      </c>
      <c r="R108" s="276"/>
      <c r="S108" s="1">
        <v>0.29318287037037039</v>
      </c>
      <c r="T108" s="2">
        <v>0.3298611111111111</v>
      </c>
      <c r="U108" s="104">
        <v>16.983333333333324</v>
      </c>
      <c r="V108" s="105">
        <v>52.816666666666634</v>
      </c>
      <c r="W108" s="106"/>
      <c r="X108" s="113"/>
      <c r="Y108" s="261"/>
      <c r="Z108" s="262"/>
      <c r="AA108" s="111">
        <f>M108-J108</f>
        <v>-488.38750394446015</v>
      </c>
      <c r="AB108" s="103">
        <f>M108/J108</f>
        <v>0.85200378668349697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1181</v>
      </c>
      <c r="G109" s="95">
        <f t="shared" si="34"/>
        <v>32961.71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2551.9807923169296</v>
      </c>
      <c r="N109" s="99">
        <f>M109/L109</f>
        <v>637.99519807923241</v>
      </c>
      <c r="O109" s="101">
        <f>L109-I109</f>
        <v>0</v>
      </c>
      <c r="P109" s="102">
        <f>N109-K109</f>
        <v>-112.00480192076759</v>
      </c>
      <c r="Q109" s="103">
        <f>N109/K109</f>
        <v>0.85066026410564322</v>
      </c>
      <c r="R109" s="276"/>
      <c r="S109" s="1">
        <v>0.34182870370370372</v>
      </c>
      <c r="T109" s="2">
        <v>0.3611111111111111</v>
      </c>
      <c r="U109" s="104">
        <v>17.233333333333363</v>
      </c>
      <c r="V109" s="105">
        <v>27.766666666666637</v>
      </c>
      <c r="W109" s="106"/>
      <c r="X109" s="113"/>
      <c r="Y109" s="261"/>
      <c r="Z109" s="262"/>
      <c r="AA109" s="111">
        <f>M109-J109</f>
        <v>-448.01920768307036</v>
      </c>
      <c r="AB109" s="103">
        <f>M109/J109</f>
        <v>0.85066026410564322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4020</v>
      </c>
      <c r="G110" s="95">
        <f t="shared" si="34"/>
        <v>120600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2575.0889679715315</v>
      </c>
      <c r="N110" s="99">
        <f>M110/L110</f>
        <v>858.36298932384386</v>
      </c>
      <c r="O110" s="101">
        <f>L110-I110</f>
        <v>0</v>
      </c>
      <c r="P110" s="102">
        <f>N110-K110</f>
        <v>-141.63701067615614</v>
      </c>
      <c r="Q110" s="103">
        <f>N110/K110</f>
        <v>0.85836298932384392</v>
      </c>
      <c r="R110" s="276"/>
      <c r="S110" s="1">
        <v>0.37453703703703706</v>
      </c>
      <c r="T110" s="2">
        <v>0.43958333333333333</v>
      </c>
      <c r="U110" s="104">
        <v>19.333333333333371</v>
      </c>
      <c r="V110" s="105">
        <v>93.666666666666629</v>
      </c>
      <c r="W110" s="106"/>
      <c r="X110" s="107"/>
      <c r="Y110" s="261"/>
      <c r="Z110" s="262"/>
      <c r="AA110" s="111">
        <f>M110-J110</f>
        <v>-424.91103202846853</v>
      </c>
      <c r="AB110" s="103">
        <f>M110/J110</f>
        <v>0.85836298932384381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2685.887378245292</v>
      </c>
      <c r="N123" s="139">
        <f>M123/L123</f>
        <v>716.23663419874458</v>
      </c>
      <c r="O123" s="140">
        <f>L123-I123</f>
        <v>0</v>
      </c>
      <c r="P123" s="141">
        <f>N123-K123</f>
        <v>-123.76336580125542</v>
      </c>
      <c r="Q123" s="142">
        <f>N123/K123</f>
        <v>0.85266265976041022</v>
      </c>
      <c r="R123" s="277"/>
      <c r="S123" s="143">
        <f>S107</f>
        <v>0.25</v>
      </c>
      <c r="T123" s="144">
        <f>INDEX(T107:T122,COUNTA(T107:T122))</f>
        <v>0.43958333333333333</v>
      </c>
      <c r="U123" s="145"/>
      <c r="V123" s="156"/>
      <c r="W123" s="135"/>
      <c r="X123" s="139"/>
      <c r="Y123" s="264"/>
      <c r="Z123" s="265"/>
      <c r="AA123" s="157">
        <f>M123-J123</f>
        <v>-464.11262175470802</v>
      </c>
      <c r="AB123" s="142">
        <f>M123/J123</f>
        <v>0.85266265976041011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2447</v>
      </c>
      <c r="G124" s="159">
        <f t="shared" ref="G124:G127" si="38">E124*F124</f>
        <v>72235.44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2799.2373689227893</v>
      </c>
      <c r="N124" s="163">
        <f>M124/L124</f>
        <v>164.66102170134056</v>
      </c>
      <c r="O124" s="165">
        <f>L124-I124</f>
        <v>0</v>
      </c>
      <c r="P124" s="166">
        <f>N124-K124</f>
        <v>-27.868390063365325</v>
      </c>
      <c r="Q124" s="152">
        <f>N124/K124</f>
        <v>0.85525125845487004</v>
      </c>
      <c r="R124" s="275">
        <f>Q140</f>
        <v>0.85092482245944157</v>
      </c>
      <c r="S124" s="167">
        <v>0.70833333333333337</v>
      </c>
      <c r="T124" s="168">
        <v>0.7447569444444444</v>
      </c>
      <c r="U124" s="169"/>
      <c r="V124" s="170">
        <v>52.449999999999889</v>
      </c>
      <c r="W124" s="168"/>
      <c r="X124" s="171"/>
      <c r="Y124" s="278"/>
      <c r="Z124" s="279"/>
      <c r="AA124" s="109">
        <f>M124-J124</f>
        <v>-473.7626310772107</v>
      </c>
      <c r="AB124" s="152">
        <f>M124/J124</f>
        <v>0.85525125845486993</v>
      </c>
      <c r="AC124" s="266">
        <f>AB140</f>
        <v>0.85092482245944157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2460</v>
      </c>
      <c r="G125" s="95">
        <f t="shared" si="38"/>
        <v>73431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2799.8735377805865</v>
      </c>
      <c r="N125" s="99">
        <f>M125/L125</f>
        <v>164.69844339885802</v>
      </c>
      <c r="O125" s="101">
        <f>L125-I125</f>
        <v>0</v>
      </c>
      <c r="P125" s="102">
        <f>N125-K125</f>
        <v>-27.830968365847866</v>
      </c>
      <c r="Q125" s="103">
        <f>N125/K125</f>
        <v>0.85544562718624695</v>
      </c>
      <c r="R125" s="276"/>
      <c r="S125" s="1">
        <v>0.74880787037037033</v>
      </c>
      <c r="T125" s="2">
        <v>0.78541666666666665</v>
      </c>
      <c r="U125" s="104">
        <v>5.8333333333333393</v>
      </c>
      <c r="V125" s="105">
        <v>52.716666666666697</v>
      </c>
      <c r="W125" s="106"/>
      <c r="X125" s="113"/>
      <c r="Y125" s="261"/>
      <c r="Z125" s="262"/>
      <c r="AA125" s="111">
        <f>M125-J125</f>
        <v>-473.1264622194135</v>
      </c>
      <c r="AB125" s="103">
        <f>M125/J125</f>
        <v>0.85544562718624706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1762</v>
      </c>
      <c r="G126" s="95">
        <f t="shared" si="38"/>
        <v>50340.340000000004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3017.6974310180694</v>
      </c>
      <c r="N126" s="99">
        <f>M126/L126</f>
        <v>232.13057161677457</v>
      </c>
      <c r="O126" s="101">
        <f>L126-I126</f>
        <v>0</v>
      </c>
      <c r="P126" s="102">
        <f>N126-K126</f>
        <v>-44.792505306302331</v>
      </c>
      <c r="Q126" s="103">
        <f>N126/K126</f>
        <v>0.83824928639390828</v>
      </c>
      <c r="R126" s="276"/>
      <c r="S126" s="1">
        <v>0.78819444444444442</v>
      </c>
      <c r="T126" s="2">
        <v>0.81252314814814819</v>
      </c>
      <c r="U126" s="104">
        <v>3.9999999999999858</v>
      </c>
      <c r="V126" s="105">
        <v>35.033333333333431</v>
      </c>
      <c r="W126" s="106"/>
      <c r="X126" s="113"/>
      <c r="Y126" s="261"/>
      <c r="Z126" s="262"/>
      <c r="AA126" s="111">
        <f>M126-J126</f>
        <v>-582.30256898193056</v>
      </c>
      <c r="AB126" s="103">
        <f>M126/J126</f>
        <v>0.83824928639390817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2411</v>
      </c>
      <c r="G127" s="95">
        <f t="shared" si="38"/>
        <v>61818.04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2569.4493783303724</v>
      </c>
      <c r="N127" s="99">
        <f>M127/L127</f>
        <v>233.58630712094293</v>
      </c>
      <c r="O127" s="101">
        <f>L127-I127</f>
        <v>0</v>
      </c>
      <c r="P127" s="102">
        <f>N127-K127</f>
        <v>-39.140965606329814</v>
      </c>
      <c r="Q127" s="103">
        <f>N127/K127</f>
        <v>0.856483126110124</v>
      </c>
      <c r="R127" s="276"/>
      <c r="S127" s="1">
        <v>0.81597222222222221</v>
      </c>
      <c r="T127" s="2">
        <v>0.85506944444444444</v>
      </c>
      <c r="U127" s="104">
        <v>4.9666666666665904</v>
      </c>
      <c r="V127" s="105">
        <v>56.300000000000011</v>
      </c>
      <c r="W127" s="106"/>
      <c r="X127" s="107"/>
      <c r="Y127" s="261"/>
      <c r="Z127" s="262"/>
      <c r="AA127" s="111">
        <f>M127-J127</f>
        <v>-430.55062166962762</v>
      </c>
      <c r="AB127" s="103">
        <f>M127/J127</f>
        <v>0.85648312611012412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2796.5644290129549</v>
      </c>
      <c r="N140" s="139">
        <f>M140/L140</f>
        <v>192.86651234572102</v>
      </c>
      <c r="O140" s="140">
        <f>L140-I140</f>
        <v>0</v>
      </c>
      <c r="P140" s="141">
        <f>N140-K140</f>
        <v>-33.78866006807209</v>
      </c>
      <c r="Q140" s="142">
        <f>N140/K140</f>
        <v>0.85092482245944157</v>
      </c>
      <c r="R140" s="277"/>
      <c r="S140" s="143">
        <f>S124</f>
        <v>0.70833333333333337</v>
      </c>
      <c r="T140" s="144">
        <f>INDEX(T124:T139,COUNTA(T124:T139))</f>
        <v>0.85506944444444444</v>
      </c>
      <c r="U140" s="145"/>
      <c r="V140" s="156"/>
      <c r="W140" s="135"/>
      <c r="X140" s="139"/>
      <c r="Y140" s="264"/>
      <c r="Z140" s="265"/>
      <c r="AA140" s="157">
        <f>M140-J140</f>
        <v>-489.93557098704514</v>
      </c>
      <c r="AB140" s="142">
        <f>M140/J140</f>
        <v>0.85092482245944157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10009</v>
      </c>
      <c r="G141" s="159">
        <f t="shared" ref="G141" si="42">E141*F141</f>
        <v>140426.26999999999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2402.3201546769787</v>
      </c>
      <c r="N141" s="163">
        <f>M141/L141</f>
        <v>600.58003866924469</v>
      </c>
      <c r="O141" s="165">
        <f>L141-I141</f>
        <v>0</v>
      </c>
      <c r="P141" s="166">
        <f>N141-K141</f>
        <v>-74.419961330755314</v>
      </c>
      <c r="Q141" s="152">
        <f>N141/K141</f>
        <v>0.88974820543591804</v>
      </c>
      <c r="R141" s="275">
        <f>Q157</f>
        <v>0.88974820543591804</v>
      </c>
      <c r="S141" s="167">
        <v>0.70834490740740741</v>
      </c>
      <c r="T141" s="168">
        <v>0.88194444444444442</v>
      </c>
      <c r="U141" s="169"/>
      <c r="V141" s="170">
        <v>249.98333333333329</v>
      </c>
      <c r="W141" s="168"/>
      <c r="X141" s="171"/>
      <c r="Y141" s="278"/>
      <c r="Z141" s="279"/>
      <c r="AA141" s="109">
        <f>M141-J141</f>
        <v>-297.67984532302125</v>
      </c>
      <c r="AB141" s="152">
        <f>M141/J141</f>
        <v>0.88974820543591804</v>
      </c>
      <c r="AC141" s="266">
        <f>AB157</f>
        <v>0.88974820543591804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2402.3201546769787</v>
      </c>
      <c r="N157" s="139">
        <f t="shared" ref="N157:N162" si="46">M157/L157</f>
        <v>600.58003866924469</v>
      </c>
      <c r="O157" s="140">
        <f t="shared" ref="O157:O162" si="47">L157-I157</f>
        <v>0</v>
      </c>
      <c r="P157" s="141">
        <f t="shared" ref="P157:P162" si="48">N157-K157</f>
        <v>-74.419961330755314</v>
      </c>
      <c r="Q157" s="142">
        <f t="shared" ref="Q157:Q162" si="49">N157/K157</f>
        <v>0.88974820543591804</v>
      </c>
      <c r="R157" s="277"/>
      <c r="S157" s="143">
        <f>S141</f>
        <v>0.70834490740740741</v>
      </c>
      <c r="T157" s="144">
        <f>INDEX(T141:T156,COUNTA(T141:T156))</f>
        <v>0.88194444444444442</v>
      </c>
      <c r="U157" s="145"/>
      <c r="V157" s="156"/>
      <c r="W157" s="135"/>
      <c r="X157" s="139"/>
      <c r="Y157" s="264"/>
      <c r="Z157" s="265"/>
      <c r="AA157" s="157">
        <f t="shared" ref="AA157:AA162" si="50">M157-J157</f>
        <v>-297.67984532302125</v>
      </c>
      <c r="AB157" s="142">
        <f t="shared" ref="AB157:AB162" si="51">M157/J157</f>
        <v>0.88974820543591804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1500</v>
      </c>
      <c r="G158" s="159">
        <f t="shared" ref="G158:G162" si="52">E158*F158</f>
        <v>41370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2513.9664804469276</v>
      </c>
      <c r="N158" s="163">
        <f t="shared" si="46"/>
        <v>628.49162011173189</v>
      </c>
      <c r="O158" s="165">
        <f t="shared" si="47"/>
        <v>0</v>
      </c>
      <c r="P158" s="166">
        <f t="shared" si="48"/>
        <v>-121.50837988826811</v>
      </c>
      <c r="Q158" s="152">
        <f t="shared" si="49"/>
        <v>0.83798882681564257</v>
      </c>
      <c r="R158" s="275">
        <f>Q174</f>
        <v>0.84966814565305715</v>
      </c>
      <c r="S158" s="167">
        <v>0.70847222222222217</v>
      </c>
      <c r="T158" s="168">
        <v>0.73333333333333328</v>
      </c>
      <c r="U158" s="169"/>
      <c r="V158" s="170">
        <v>35.799999999999997</v>
      </c>
      <c r="W158" s="173"/>
      <c r="X158" s="151"/>
      <c r="Y158" s="278"/>
      <c r="Z158" s="279"/>
      <c r="AA158" s="109">
        <f t="shared" si="50"/>
        <v>-486.03351955307244</v>
      </c>
      <c r="AB158" s="152">
        <f t="shared" si="51"/>
        <v>0.83798882681564257</v>
      </c>
      <c r="AC158" s="266">
        <f>AB174</f>
        <v>0.84966814565305715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1212</v>
      </c>
      <c r="G159" s="95">
        <f t="shared" si="52"/>
        <v>29269.8</v>
      </c>
      <c r="H159" s="96"/>
      <c r="I159" s="97">
        <v>4</v>
      </c>
      <c r="J159" s="98">
        <v>3000</v>
      </c>
      <c r="K159" s="99">
        <f t="shared" ref="K159:K162" si="53">J159/I159</f>
        <v>750</v>
      </c>
      <c r="L159" s="100">
        <v>4</v>
      </c>
      <c r="M159" s="98">
        <f>F159/V159*60</f>
        <v>2509.0281771132877</v>
      </c>
      <c r="N159" s="99">
        <f t="shared" si="46"/>
        <v>627.25704427832193</v>
      </c>
      <c r="O159" s="101">
        <f t="shared" si="47"/>
        <v>0</v>
      </c>
      <c r="P159" s="102">
        <f t="shared" si="48"/>
        <v>-122.74295572167807</v>
      </c>
      <c r="Q159" s="103">
        <f t="shared" si="49"/>
        <v>0.83634272570442925</v>
      </c>
      <c r="R159" s="276"/>
      <c r="S159" s="1">
        <v>0.7361226851851852</v>
      </c>
      <c r="T159" s="2">
        <v>0.75624999999999998</v>
      </c>
      <c r="U159" s="104">
        <v>4.0166666666667616</v>
      </c>
      <c r="V159" s="105">
        <v>28.983333333333281</v>
      </c>
      <c r="W159" s="106"/>
      <c r="X159" s="107"/>
      <c r="Y159" s="261"/>
      <c r="Z159" s="262"/>
      <c r="AA159" s="111">
        <f t="shared" si="50"/>
        <v>-490.97182288671229</v>
      </c>
      <c r="AB159" s="103">
        <f t="shared" si="51"/>
        <v>0.83634272570442925</v>
      </c>
      <c r="AC159" s="267"/>
    </row>
    <row r="160" spans="1:29" ht="15.75" customHeight="1">
      <c r="A160" s="281"/>
      <c r="B160" s="92" t="s">
        <v>117</v>
      </c>
      <c r="C160" s="259" t="s">
        <v>271</v>
      </c>
      <c r="D160" s="260"/>
      <c r="E160" s="93">
        <v>15.71</v>
      </c>
      <c r="F160" s="94">
        <v>3443</v>
      </c>
      <c r="G160" s="95">
        <f t="shared" si="52"/>
        <v>54089.530000000006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2823.4168564920324</v>
      </c>
      <c r="N160" s="99">
        <f t="shared" si="46"/>
        <v>941.13895216401079</v>
      </c>
      <c r="O160" s="101">
        <f t="shared" si="47"/>
        <v>0</v>
      </c>
      <c r="P160" s="102">
        <f t="shared" si="48"/>
        <v>-158.86104783598921</v>
      </c>
      <c r="Q160" s="103">
        <f t="shared" si="49"/>
        <v>0.85558086560364621</v>
      </c>
      <c r="R160" s="276"/>
      <c r="S160" s="1">
        <v>0.7597222222222223</v>
      </c>
      <c r="T160" s="2">
        <v>0.8105324074074074</v>
      </c>
      <c r="U160" s="104">
        <v>5.0000000000001421</v>
      </c>
      <c r="V160" s="105">
        <v>73.166666666666544</v>
      </c>
      <c r="W160" s="106"/>
      <c r="X160" s="107"/>
      <c r="Y160" s="261"/>
      <c r="Z160" s="262"/>
      <c r="AA160" s="111">
        <f t="shared" si="50"/>
        <v>-476.58314350796763</v>
      </c>
      <c r="AB160" s="103">
        <f t="shared" si="51"/>
        <v>0.85558086560364621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2466</v>
      </c>
      <c r="G161" s="95">
        <f t="shared" si="52"/>
        <v>44116.74</v>
      </c>
      <c r="H161" s="96">
        <v>2</v>
      </c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2828.161834979303</v>
      </c>
      <c r="N161" s="99">
        <f t="shared" si="46"/>
        <v>707.04045874482574</v>
      </c>
      <c r="O161" s="101">
        <f t="shared" si="47"/>
        <v>0</v>
      </c>
      <c r="P161" s="102">
        <f t="shared" si="48"/>
        <v>-117.95954125517426</v>
      </c>
      <c r="Q161" s="103">
        <f t="shared" si="49"/>
        <v>0.85701873787251603</v>
      </c>
      <c r="R161" s="276"/>
      <c r="S161" s="1">
        <v>0.81388888888888899</v>
      </c>
      <c r="T161" s="2">
        <v>0.85021990740740738</v>
      </c>
      <c r="U161" s="104">
        <v>4.8333333333335027</v>
      </c>
      <c r="V161" s="105">
        <v>52.316666666666478</v>
      </c>
      <c r="W161" s="106">
        <v>0.85021990740740738</v>
      </c>
      <c r="X161" s="107">
        <v>0.89172453703703702</v>
      </c>
      <c r="Y161" s="261"/>
      <c r="Z161" s="262"/>
      <c r="AA161" s="111">
        <f t="shared" si="50"/>
        <v>-471.83816502069703</v>
      </c>
      <c r="AB161" s="103">
        <f t="shared" si="51"/>
        <v>0.85701873787251603</v>
      </c>
      <c r="AC161" s="267"/>
    </row>
    <row r="162" spans="1:29" ht="15.75" customHeight="1">
      <c r="A162" s="281"/>
      <c r="B162" s="92" t="s">
        <v>117</v>
      </c>
      <c r="C162" s="259" t="s">
        <v>143</v>
      </c>
      <c r="D162" s="260"/>
      <c r="E162" s="93">
        <v>17.89</v>
      </c>
      <c r="F162" s="94">
        <v>3540</v>
      </c>
      <c r="G162" s="95">
        <f t="shared" si="52"/>
        <v>63330.6</v>
      </c>
      <c r="H162" s="113"/>
      <c r="I162" s="97">
        <v>4</v>
      </c>
      <c r="J162" s="98">
        <v>3300</v>
      </c>
      <c r="K162" s="99">
        <f t="shared" si="53"/>
        <v>825</v>
      </c>
      <c r="L162" s="114">
        <v>4</v>
      </c>
      <c r="M162" s="98">
        <f>F162/V162*60</f>
        <v>2835.1501668520582</v>
      </c>
      <c r="N162" s="99">
        <f t="shared" si="46"/>
        <v>708.78754171301455</v>
      </c>
      <c r="O162" s="101">
        <f t="shared" si="47"/>
        <v>0</v>
      </c>
      <c r="P162" s="102">
        <f t="shared" si="48"/>
        <v>-116.21245828698545</v>
      </c>
      <c r="Q162" s="103">
        <f t="shared" si="49"/>
        <v>0.85913641419759335</v>
      </c>
      <c r="R162" s="276"/>
      <c r="S162" s="1">
        <v>0.89172453703703702</v>
      </c>
      <c r="T162" s="2">
        <v>0.94374999999999998</v>
      </c>
      <c r="U162" s="104">
        <v>59.76666666666668</v>
      </c>
      <c r="V162" s="105">
        <v>74.916666666666657</v>
      </c>
      <c r="W162" s="106"/>
      <c r="X162" s="107"/>
      <c r="Y162" s="261"/>
      <c r="Z162" s="262"/>
      <c r="AA162" s="111">
        <f t="shared" si="50"/>
        <v>-464.84983314794181</v>
      </c>
      <c r="AB162" s="103">
        <f t="shared" si="51"/>
        <v>0.85913641419759335</v>
      </c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54">AVERAGE(I158:I173)</f>
        <v>3.8</v>
      </c>
      <c r="J174" s="138">
        <f t="shared" si="54"/>
        <v>3180</v>
      </c>
      <c r="K174" s="139">
        <f t="shared" ref="K174" si="55">J174/I174</f>
        <v>836.84210526315792</v>
      </c>
      <c r="L174" s="137">
        <f t="shared" ref="L174:M174" si="56">AVERAGE(L158:L173)</f>
        <v>3.8</v>
      </c>
      <c r="M174" s="138">
        <f t="shared" si="56"/>
        <v>2701.9447031767218</v>
      </c>
      <c r="N174" s="139">
        <f>M174/L174</f>
        <v>711.03807978334783</v>
      </c>
      <c r="O174" s="140">
        <f>L174-I174</f>
        <v>0</v>
      </c>
      <c r="P174" s="141">
        <f>N174-K174</f>
        <v>-125.80402547981009</v>
      </c>
      <c r="Q174" s="142">
        <f>N174/K174</f>
        <v>0.84966814565305715</v>
      </c>
      <c r="R174" s="277"/>
      <c r="S174" s="143">
        <f>S158</f>
        <v>0.70847222222222217</v>
      </c>
      <c r="T174" s="144">
        <f>INDEX(T158:T173,COUNTA(T158:T173))</f>
        <v>0.94374999999999998</v>
      </c>
      <c r="U174" s="145"/>
      <c r="V174" s="156"/>
      <c r="W174" s="89"/>
      <c r="X174" s="91"/>
      <c r="Y174" s="264"/>
      <c r="Z174" s="265"/>
      <c r="AA174" s="157">
        <f>M174-J174</f>
        <v>-478.05529682327824</v>
      </c>
      <c r="AB174" s="142">
        <f>M174/J174</f>
        <v>0.84966814565305715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1947</v>
      </c>
      <c r="G175" s="159">
        <f t="shared" ref="G175:G178" si="57">E175*F175</f>
        <v>43379.16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2816.070711128968</v>
      </c>
      <c r="N175" s="163">
        <f>M175/L175</f>
        <v>563.21414222579358</v>
      </c>
      <c r="O175" s="165">
        <f>L175-I175</f>
        <v>0</v>
      </c>
      <c r="P175" s="166">
        <f>N175-K175</f>
        <v>-96.78585777420642</v>
      </c>
      <c r="Q175" s="152">
        <f>N175/K175</f>
        <v>0.85335476094817209</v>
      </c>
      <c r="R175" s="275">
        <f>Q191</f>
        <v>0.85824045438477115</v>
      </c>
      <c r="S175" s="167">
        <v>0.70833333333333337</v>
      </c>
      <c r="T175" s="168">
        <v>0.73714120370370373</v>
      </c>
      <c r="U175" s="169"/>
      <c r="V175" s="170">
        <v>41.48333333333332</v>
      </c>
      <c r="W175" s="173"/>
      <c r="X175" s="151"/>
      <c r="Y175" s="278"/>
      <c r="Z175" s="279"/>
      <c r="AA175" s="109">
        <f>M175-J175</f>
        <v>-483.92928887103199</v>
      </c>
      <c r="AB175" s="152">
        <f>M175/J175</f>
        <v>0.85335476094817209</v>
      </c>
      <c r="AC175" s="266">
        <f>AB191</f>
        <v>0.85824045438477115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2217</v>
      </c>
      <c r="G176" s="95">
        <f t="shared" si="57"/>
        <v>40305.06</v>
      </c>
      <c r="H176" s="96"/>
      <c r="I176" s="97">
        <v>4</v>
      </c>
      <c r="J176" s="98">
        <v>3300</v>
      </c>
      <c r="K176" s="99">
        <f t="shared" ref="K176:K213" si="58">J176/I176</f>
        <v>825</v>
      </c>
      <c r="L176" s="100">
        <v>4</v>
      </c>
      <c r="M176" s="98">
        <f>F176/V176*60</f>
        <v>2822.2065063649279</v>
      </c>
      <c r="N176" s="99">
        <f>M176/L176</f>
        <v>705.55162659123198</v>
      </c>
      <c r="O176" s="101">
        <f>L176-I176</f>
        <v>0</v>
      </c>
      <c r="P176" s="102">
        <f>N176-K176</f>
        <v>-119.44837340876802</v>
      </c>
      <c r="Q176" s="103">
        <f>N176/K176</f>
        <v>0.85521409283785699</v>
      </c>
      <c r="R176" s="276"/>
      <c r="S176" s="1">
        <v>0.74027777777777781</v>
      </c>
      <c r="T176" s="2">
        <v>0.77300925925925923</v>
      </c>
      <c r="U176" s="104">
        <v>4.5166666666666799</v>
      </c>
      <c r="V176" s="105">
        <v>47.13333333333324</v>
      </c>
      <c r="W176" s="106"/>
      <c r="X176" s="107"/>
      <c r="Y176" s="261"/>
      <c r="Z176" s="262"/>
      <c r="AA176" s="111">
        <f>M176-J176</f>
        <v>-477.79349363507208</v>
      </c>
      <c r="AB176" s="103">
        <f>M176/J176</f>
        <v>0.85521409283785699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5360</v>
      </c>
      <c r="G177" s="95">
        <f t="shared" si="57"/>
        <v>89297.600000000006</v>
      </c>
      <c r="H177" s="96">
        <v>2</v>
      </c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2847.697756788667</v>
      </c>
      <c r="N177" s="99">
        <f>M177/L177</f>
        <v>711.92443919716675</v>
      </c>
      <c r="O177" s="101">
        <f>L177-I177</f>
        <v>0</v>
      </c>
      <c r="P177" s="102">
        <f>N177-K177</f>
        <v>-113.07556080283325</v>
      </c>
      <c r="Q177" s="103">
        <f>N177/K177</f>
        <v>0.86293871417838397</v>
      </c>
      <c r="R177" s="276"/>
      <c r="S177" s="1">
        <v>0.77712962962962961</v>
      </c>
      <c r="T177" s="2">
        <v>0.85555555555555551</v>
      </c>
      <c r="U177" s="104">
        <v>5.9333333333333549</v>
      </c>
      <c r="V177" s="105">
        <v>112.93333333333329</v>
      </c>
      <c r="W177" s="106">
        <v>0.85555555555555551</v>
      </c>
      <c r="X177" s="107">
        <v>0.89597222222222217</v>
      </c>
      <c r="Y177" s="261"/>
      <c r="Z177" s="262"/>
      <c r="AA177" s="111">
        <f>M177-J177</f>
        <v>-452.30224321133301</v>
      </c>
      <c r="AB177" s="103">
        <f>M177/J177</f>
        <v>0.86293871417838397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3882</v>
      </c>
      <c r="G178" s="95">
        <f t="shared" si="57"/>
        <v>64674.12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2842.7990235964171</v>
      </c>
      <c r="N178" s="99">
        <f>M178/L178</f>
        <v>710.69975589910428</v>
      </c>
      <c r="O178" s="101">
        <f>L178-I178</f>
        <v>0</v>
      </c>
      <c r="P178" s="102">
        <f>N178-K178</f>
        <v>-114.30024410089572</v>
      </c>
      <c r="Q178" s="103">
        <f>N178/K178</f>
        <v>0.86145424957467187</v>
      </c>
      <c r="R178" s="276"/>
      <c r="S178" s="1">
        <v>0.89597222222222217</v>
      </c>
      <c r="T178" s="2">
        <v>0.95287037037037037</v>
      </c>
      <c r="U178" s="104">
        <v>58.199999999999989</v>
      </c>
      <c r="V178" s="105">
        <v>81.933333333333408</v>
      </c>
      <c r="W178" s="106"/>
      <c r="X178" s="107"/>
      <c r="Y178" s="261"/>
      <c r="Z178" s="262"/>
      <c r="AA178" s="111">
        <f>M178-J178</f>
        <v>-457.2009764035829</v>
      </c>
      <c r="AB178" s="103">
        <f>M178/J178</f>
        <v>0.86145424957467187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4.25</v>
      </c>
      <c r="J191" s="138">
        <f t="shared" si="59"/>
        <v>3300</v>
      </c>
      <c r="K191" s="139">
        <f t="shared" ref="K191" si="60">J191/I191</f>
        <v>776.47058823529414</v>
      </c>
      <c r="L191" s="137">
        <f t="shared" ref="L191:M191" si="61">AVERAGE(L175:L190)</f>
        <v>4.25</v>
      </c>
      <c r="M191" s="138">
        <f t="shared" si="61"/>
        <v>2832.1934994697449</v>
      </c>
      <c r="N191" s="139">
        <f>M191/L191</f>
        <v>666.39847046346938</v>
      </c>
      <c r="O191" s="140">
        <f>L191-I191</f>
        <v>0</v>
      </c>
      <c r="P191" s="141">
        <f>N191-K191</f>
        <v>-110.07211777182476</v>
      </c>
      <c r="Q191" s="142">
        <f>N191/K191</f>
        <v>0.85824045438477115</v>
      </c>
      <c r="R191" s="277"/>
      <c r="S191" s="143">
        <f>S175</f>
        <v>0.70833333333333337</v>
      </c>
      <c r="T191" s="144">
        <f>INDEX(T175:T190,COUNTA(T175:T190))</f>
        <v>0.95287037037037037</v>
      </c>
      <c r="U191" s="145"/>
      <c r="V191" s="156"/>
      <c r="W191" s="89"/>
      <c r="X191" s="91"/>
      <c r="Y191" s="264"/>
      <c r="Z191" s="265"/>
      <c r="AA191" s="157">
        <f>M191-J191</f>
        <v>-467.80650053025511</v>
      </c>
      <c r="AB191" s="142">
        <f>M191/J191</f>
        <v>0.85824045438477115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2703</v>
      </c>
      <c r="G192" s="159">
        <f t="shared" ref="G192:G194" si="62">E192*F192</f>
        <v>49140.54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2563.435194942047</v>
      </c>
      <c r="N192" s="163">
        <f>M192/L192</f>
        <v>640.85879873551175</v>
      </c>
      <c r="O192" s="165">
        <f>L192-I192</f>
        <v>0</v>
      </c>
      <c r="P192" s="166">
        <f>N192-K192</f>
        <v>-109.14120126448825</v>
      </c>
      <c r="Q192" s="152">
        <f>N192/K192</f>
        <v>0.85447839831401562</v>
      </c>
      <c r="R192" s="275">
        <f>Q208</f>
        <v>0.84279937533695004</v>
      </c>
      <c r="S192" s="167">
        <v>0.70833333333333337</v>
      </c>
      <c r="T192" s="168">
        <v>0.7522685185185185</v>
      </c>
      <c r="U192" s="169"/>
      <c r="V192" s="170">
        <v>63.266666666666595</v>
      </c>
      <c r="W192" s="173"/>
      <c r="X192" s="151"/>
      <c r="Y192" s="278"/>
      <c r="Z192" s="279"/>
      <c r="AA192" s="109">
        <f>M192-J192</f>
        <v>-436.56480505795298</v>
      </c>
      <c r="AB192" s="152">
        <f>M192/J192</f>
        <v>0.85447839831401562</v>
      </c>
      <c r="AC192" s="266">
        <f>AB208</f>
        <v>0.84279937533695015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6614</v>
      </c>
      <c r="G193" s="95">
        <f t="shared" si="62"/>
        <v>94447.92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3018.559837728194</v>
      </c>
      <c r="N193" s="99">
        <f>M193/L193</f>
        <v>1006.1866125760647</v>
      </c>
      <c r="O193" s="101">
        <f>L193-I193</f>
        <v>0</v>
      </c>
      <c r="P193" s="102">
        <f>N193-K193</f>
        <v>-193.8133874239353</v>
      </c>
      <c r="Q193" s="103">
        <f>N193/K193</f>
        <v>0.83848884381338729</v>
      </c>
      <c r="R193" s="276"/>
      <c r="S193" s="1">
        <v>0.76388888888888884</v>
      </c>
      <c r="T193" s="2">
        <v>0.85518518518518516</v>
      </c>
      <c r="U193" s="104">
        <v>16.733333333333285</v>
      </c>
      <c r="V193" s="105">
        <v>131.4666666666667</v>
      </c>
      <c r="W193" s="106">
        <v>0.85518518518518516</v>
      </c>
      <c r="X193" s="107">
        <v>0.91200231481481486</v>
      </c>
      <c r="Y193" s="261"/>
      <c r="Z193" s="262"/>
      <c r="AA193" s="111">
        <f>M193-J193</f>
        <v>-581.440162271806</v>
      </c>
      <c r="AB193" s="103">
        <f>M193/J193</f>
        <v>0.83848884381338717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4866</v>
      </c>
      <c r="G194" s="95">
        <f t="shared" si="62"/>
        <v>69486.48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3014.5585957666508</v>
      </c>
      <c r="N194" s="99">
        <f>M194/L194</f>
        <v>1004.8528652555502</v>
      </c>
      <c r="O194" s="101">
        <f>L194-I194</f>
        <v>0</v>
      </c>
      <c r="P194" s="102">
        <f>N194-K194</f>
        <v>-195.14713474444977</v>
      </c>
      <c r="Q194" s="103">
        <f>N194/K194</f>
        <v>0.83737738771295855</v>
      </c>
      <c r="R194" s="276"/>
      <c r="S194" s="1">
        <v>0.91200231481481486</v>
      </c>
      <c r="T194" s="2">
        <v>0.97925925925925927</v>
      </c>
      <c r="U194" s="104">
        <v>81.816666666666777</v>
      </c>
      <c r="V194" s="105">
        <v>96.849999999999952</v>
      </c>
      <c r="W194" s="106"/>
      <c r="X194" s="107"/>
      <c r="Y194" s="261"/>
      <c r="Z194" s="262"/>
      <c r="AA194" s="111">
        <f>M194-J194</f>
        <v>-585.4414042333492</v>
      </c>
      <c r="AB194" s="103">
        <f>M194/J194</f>
        <v>0.83737738771295855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2865.5178761456305</v>
      </c>
      <c r="N208" s="139">
        <f t="shared" ref="N208:N213" si="66">M208/L208</f>
        <v>859.65536284368909</v>
      </c>
      <c r="O208" s="140">
        <f t="shared" ref="O208:O213" si="67">L208-I208</f>
        <v>0</v>
      </c>
      <c r="P208" s="141">
        <f t="shared" ref="P208:P213" si="68">N208-K208</f>
        <v>-160.34463715631091</v>
      </c>
      <c r="Q208" s="142">
        <f t="shared" ref="Q208:Q213" si="69">N208/K208</f>
        <v>0.84279937533695004</v>
      </c>
      <c r="R208" s="277"/>
      <c r="S208" s="143">
        <f>S192</f>
        <v>0.70833333333333337</v>
      </c>
      <c r="T208" s="144">
        <f>INDEX(T192:T207,COUNTA(T192:T207))</f>
        <v>0.97925925925925927</v>
      </c>
      <c r="U208" s="145"/>
      <c r="V208" s="156"/>
      <c r="W208" s="89"/>
      <c r="X208" s="91"/>
      <c r="Y208" s="264"/>
      <c r="Z208" s="265"/>
      <c r="AA208" s="157">
        <f t="shared" ref="AA208:AA213" si="70">M208-J208</f>
        <v>-534.48212385436955</v>
      </c>
      <c r="AB208" s="142">
        <f t="shared" ref="AB208:AB213" si="71">M208/J208</f>
        <v>0.84279937533695015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135</v>
      </c>
      <c r="G209" s="159">
        <f t="shared" ref="G209:G213" si="72">E209*F209</f>
        <v>2454.3000000000002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2963.4146341463406</v>
      </c>
      <c r="N209" s="163">
        <f t="shared" si="66"/>
        <v>987.80487804878021</v>
      </c>
      <c r="O209" s="165">
        <f t="shared" si="67"/>
        <v>0</v>
      </c>
      <c r="P209" s="166">
        <f t="shared" si="68"/>
        <v>-212.19512195121979</v>
      </c>
      <c r="Q209" s="152">
        <f t="shared" si="69"/>
        <v>0.82317073170731681</v>
      </c>
      <c r="R209" s="275">
        <f>Q225</f>
        <v>0.83786439112123079</v>
      </c>
      <c r="S209" s="167">
        <v>0.70851851851851855</v>
      </c>
      <c r="T209" s="168">
        <v>0.7104166666666667</v>
      </c>
      <c r="U209" s="169"/>
      <c r="V209" s="170">
        <v>2.7333333333333343</v>
      </c>
      <c r="W209" s="168"/>
      <c r="X209" s="171"/>
      <c r="Y209" s="278"/>
      <c r="Z209" s="279"/>
      <c r="AA209" s="174">
        <f t="shared" si="70"/>
        <v>-636.58536585365937</v>
      </c>
      <c r="AB209" s="152">
        <f t="shared" si="71"/>
        <v>0.82317073170731681</v>
      </c>
      <c r="AC209" s="266">
        <f>AB225</f>
        <v>0.83786439112123079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3338</v>
      </c>
      <c r="G210" s="95">
        <f t="shared" si="72"/>
        <v>82882.539999999994</v>
      </c>
      <c r="H210" s="96"/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>F210/V210*60</f>
        <v>2814.2388758782181</v>
      </c>
      <c r="N210" s="99">
        <f t="shared" si="66"/>
        <v>703.55971896955452</v>
      </c>
      <c r="O210" s="101">
        <f t="shared" si="67"/>
        <v>0</v>
      </c>
      <c r="P210" s="102">
        <f t="shared" si="68"/>
        <v>-121.44028103044548</v>
      </c>
      <c r="Q210" s="103">
        <f t="shared" si="69"/>
        <v>0.85279965935703583</v>
      </c>
      <c r="R210" s="276"/>
      <c r="S210" s="1">
        <v>0.72013888888888888</v>
      </c>
      <c r="T210" s="2">
        <v>0.76956018518518521</v>
      </c>
      <c r="U210" s="104">
        <v>13.99999999999995</v>
      </c>
      <c r="V210" s="105">
        <v>71.166666666666714</v>
      </c>
      <c r="W210" s="106"/>
      <c r="X210" s="113"/>
      <c r="Y210" s="261"/>
      <c r="Z210" s="262"/>
      <c r="AA210" s="175">
        <f t="shared" si="70"/>
        <v>-485.7611241217819</v>
      </c>
      <c r="AB210" s="103">
        <f t="shared" si="71"/>
        <v>0.85279965935703583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2483</v>
      </c>
      <c r="G211" s="95">
        <f t="shared" si="72"/>
        <v>45140.94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>F211/V211*60</f>
        <v>2997.5855130784748</v>
      </c>
      <c r="N211" s="99">
        <f t="shared" si="66"/>
        <v>999.19517102615828</v>
      </c>
      <c r="O211" s="101">
        <f t="shared" si="67"/>
        <v>0</v>
      </c>
      <c r="P211" s="102">
        <f t="shared" si="68"/>
        <v>-200.80482897384172</v>
      </c>
      <c r="Q211" s="103">
        <f t="shared" si="69"/>
        <v>0.83266264252179856</v>
      </c>
      <c r="R211" s="276"/>
      <c r="S211" s="1">
        <v>0.78006944444444448</v>
      </c>
      <c r="T211" s="2">
        <v>0.81458333333333333</v>
      </c>
      <c r="U211" s="104">
        <v>15.133333333333354</v>
      </c>
      <c r="V211" s="105">
        <v>49.699999999999932</v>
      </c>
      <c r="W211" s="106"/>
      <c r="X211" s="113"/>
      <c r="Y211" s="261"/>
      <c r="Z211" s="262"/>
      <c r="AA211" s="175">
        <f t="shared" si="70"/>
        <v>-602.41448692152517</v>
      </c>
      <c r="AB211" s="103">
        <f t="shared" si="71"/>
        <v>0.83266264252179856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2578</v>
      </c>
      <c r="G212" s="95">
        <f t="shared" si="72"/>
        <v>64527.340000000004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>F212/V212*60</f>
        <v>2810.6602059357951</v>
      </c>
      <c r="N212" s="99">
        <f t="shared" si="66"/>
        <v>702.66505148394879</v>
      </c>
      <c r="O212" s="101">
        <f t="shared" si="67"/>
        <v>0</v>
      </c>
      <c r="P212" s="102">
        <f t="shared" si="68"/>
        <v>-122.33494851605121</v>
      </c>
      <c r="Q212" s="103">
        <f t="shared" si="69"/>
        <v>0.85171521391993787</v>
      </c>
      <c r="R212" s="276"/>
      <c r="S212" s="1">
        <v>0.82499999999999996</v>
      </c>
      <c r="T212" s="2">
        <v>0.86321759259259256</v>
      </c>
      <c r="U212" s="104">
        <v>14.999999999999947</v>
      </c>
      <c r="V212" s="105">
        <v>55.03333333333336</v>
      </c>
      <c r="W212" s="106">
        <v>0.86321759259259256</v>
      </c>
      <c r="X212" s="107">
        <v>0.9194444444444444</v>
      </c>
      <c r="Y212" s="261"/>
      <c r="Z212" s="262"/>
      <c r="AA212" s="175">
        <f t="shared" si="70"/>
        <v>-489.33979406420485</v>
      </c>
      <c r="AB212" s="103">
        <f t="shared" si="71"/>
        <v>0.85171521391993787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4240</v>
      </c>
      <c r="G213" s="95">
        <f t="shared" si="72"/>
        <v>77083.199999999997</v>
      </c>
      <c r="H213" s="113"/>
      <c r="I213" s="97">
        <v>3</v>
      </c>
      <c r="J213" s="98">
        <v>3600</v>
      </c>
      <c r="K213" s="99">
        <f t="shared" si="58"/>
        <v>1200</v>
      </c>
      <c r="L213" s="114">
        <v>3</v>
      </c>
      <c r="M213" s="98">
        <f>F213/V213*60</f>
        <v>2992.9411764705878</v>
      </c>
      <c r="N213" s="99">
        <f t="shared" si="66"/>
        <v>997.64705882352928</v>
      </c>
      <c r="O213" s="101">
        <f t="shared" si="67"/>
        <v>0</v>
      </c>
      <c r="P213" s="102">
        <f t="shared" si="68"/>
        <v>-202.35294117647072</v>
      </c>
      <c r="Q213" s="103">
        <f t="shared" si="69"/>
        <v>0.83137254901960778</v>
      </c>
      <c r="R213" s="276"/>
      <c r="S213" s="1">
        <v>0.9194444444444444</v>
      </c>
      <c r="T213" s="2">
        <v>0.97847222222222219</v>
      </c>
      <c r="U213" s="104">
        <v>80.96666666666664</v>
      </c>
      <c r="V213" s="105">
        <v>85.000000000000014</v>
      </c>
      <c r="W213" s="106"/>
      <c r="X213" s="107"/>
      <c r="Y213" s="261"/>
      <c r="Z213" s="262"/>
      <c r="AA213" s="175">
        <f t="shared" si="70"/>
        <v>-607.05882352941217</v>
      </c>
      <c r="AB213" s="103">
        <f t="shared" si="71"/>
        <v>0.83137254901960778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3">AVERAGE(I209:I224)</f>
        <v>3.4</v>
      </c>
      <c r="J225" s="138">
        <f t="shared" si="73"/>
        <v>3480</v>
      </c>
      <c r="K225" s="139">
        <f t="shared" ref="K225" si="74">J225/I225</f>
        <v>1023.5294117647059</v>
      </c>
      <c r="L225" s="137">
        <f t="shared" ref="L225:M225" si="75">AVERAGE(L209:L224)</f>
        <v>3.4</v>
      </c>
      <c r="M225" s="138">
        <f t="shared" si="75"/>
        <v>2915.7680811018831</v>
      </c>
      <c r="N225" s="139">
        <f>M225/L225</f>
        <v>857.57884738290682</v>
      </c>
      <c r="O225" s="140">
        <f>L225-I225</f>
        <v>0</v>
      </c>
      <c r="P225" s="141">
        <f>N225-K225</f>
        <v>-165.95056438179904</v>
      </c>
      <c r="Q225" s="142">
        <f>N225/K225</f>
        <v>0.83786439112123079</v>
      </c>
      <c r="R225" s="277"/>
      <c r="S225" s="143">
        <f>S209</f>
        <v>0.70851851851851855</v>
      </c>
      <c r="T225" s="144">
        <f>INDEX(T209:T224,COUNTA(T209:T224))</f>
        <v>0.97847222222222219</v>
      </c>
      <c r="U225" s="145"/>
      <c r="V225" s="156"/>
      <c r="W225" s="135"/>
      <c r="X225" s="139"/>
      <c r="Y225" s="264"/>
      <c r="Z225" s="265"/>
      <c r="AA225" s="177">
        <f>M225-J225</f>
        <v>-564.23191889811687</v>
      </c>
      <c r="AB225" s="142">
        <f>M225/J225</f>
        <v>0.83786439112123079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757" priority="1" operator="greaterThan">
      <formula>0</formula>
    </cfRule>
  </conditionalFormatting>
  <conditionalFormatting sqref="P5:P225 AA5:AA225">
    <cfRule type="cellIs" dxfId="756" priority="4" operator="lessThan">
      <formula>0</formula>
    </cfRule>
  </conditionalFormatting>
  <conditionalFormatting sqref="Q5:Q225 AB5:AB225">
    <cfRule type="cellIs" dxfId="755" priority="2" operator="greaterThan">
      <formula>1</formula>
    </cfRule>
    <cfRule type="cellIs" dxfId="754" priority="3" operator="lessThan">
      <formula>0.8</formula>
    </cfRule>
  </conditionalFormatting>
  <conditionalFormatting sqref="AC5:AC23 R5:R225 AC124:AC129">
    <cfRule type="cellIs" dxfId="753" priority="5" operator="lessThan">
      <formula>0.8</formula>
    </cfRule>
  </conditionalFormatting>
  <conditionalFormatting sqref="AC29:AC37">
    <cfRule type="cellIs" dxfId="752" priority="15" operator="lessThan">
      <formula>0.8</formula>
    </cfRule>
  </conditionalFormatting>
  <conditionalFormatting sqref="AC39:AC44">
    <cfRule type="cellIs" dxfId="751" priority="14" operator="lessThan">
      <formula>0.8</formula>
    </cfRule>
  </conditionalFormatting>
  <conditionalFormatting sqref="AC56">
    <cfRule type="cellIs" dxfId="750" priority="16" operator="lessThan">
      <formula>0.8</formula>
    </cfRule>
  </conditionalFormatting>
  <conditionalFormatting sqref="AC73">
    <cfRule type="cellIs" dxfId="749" priority="13" operator="lessThan">
      <formula>0.8</formula>
    </cfRule>
  </conditionalFormatting>
  <conditionalFormatting sqref="AC90">
    <cfRule type="cellIs" dxfId="748" priority="7" operator="lessThan">
      <formula>0.8</formula>
    </cfRule>
  </conditionalFormatting>
  <conditionalFormatting sqref="AC107:AC112">
    <cfRule type="cellIs" dxfId="747" priority="6" operator="lessThan">
      <formula>0.8</formula>
    </cfRule>
  </conditionalFormatting>
  <conditionalFormatting sqref="AC141:AC146">
    <cfRule type="cellIs" dxfId="746" priority="12" operator="lessThan">
      <formula>0.8</formula>
    </cfRule>
  </conditionalFormatting>
  <conditionalFormatting sqref="AC158">
    <cfRule type="cellIs" dxfId="745" priority="11" operator="lessThan">
      <formula>0.8</formula>
    </cfRule>
  </conditionalFormatting>
  <conditionalFormatting sqref="AC175">
    <cfRule type="cellIs" dxfId="744" priority="10" operator="lessThan">
      <formula>0.8</formula>
    </cfRule>
  </conditionalFormatting>
  <conditionalFormatting sqref="AC192">
    <cfRule type="cellIs" dxfId="743" priority="9" operator="lessThan">
      <formula>0.8</formula>
    </cfRule>
  </conditionalFormatting>
  <conditionalFormatting sqref="AC209:AC214">
    <cfRule type="cellIs" dxfId="742" priority="8" operator="lessThan">
      <formula>0.8</formula>
    </cfRule>
  </conditionalFormatting>
  <dataValidations count="1">
    <dataValidation type="list" allowBlank="1" showInputMessage="1" showErrorMessage="1" sqref="Y5:Z225" xr:uid="{DEE8834A-2303-43B7-98A7-89CEE95179F9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EEA9-66CD-476B-AC17-D0BD3E96310A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T41" sqref="T41"/>
      <selection pane="bottomLeft" activeCell="T41" sqref="T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112695</v>
      </c>
      <c r="E1" s="77" t="s">
        <v>3</v>
      </c>
      <c r="F1" s="78">
        <f>SUM(G5:G157)</f>
        <v>4907265.2100000009</v>
      </c>
      <c r="G1" s="79" t="s">
        <v>74</v>
      </c>
      <c r="H1" s="80">
        <f>L21+L38+L55+L72+L89+L106+L123+L140+L157</f>
        <v>172.38888888888889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45895</v>
      </c>
      <c r="B2" s="325"/>
      <c r="C2" s="82" t="s">
        <v>35</v>
      </c>
      <c r="D2" s="83">
        <f>AVERAGE(N21,N38,N55,N72,N89,N106,N123,N140,N157)</f>
        <v>133.24860821739213</v>
      </c>
      <c r="E2" s="83" t="s">
        <v>81</v>
      </c>
      <c r="F2" s="84">
        <f>F1/D1</f>
        <v>43.544657793158535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3294</v>
      </c>
      <c r="G5" s="159">
        <f t="shared" ref="G5:G6" si="0">E5*F5</f>
        <v>64891.799999999996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1059.6372084710927</v>
      </c>
      <c r="N5" s="163">
        <f>M5/L5</f>
        <v>81.510554497776354</v>
      </c>
      <c r="O5" s="179">
        <f>L5-I5</f>
        <v>0</v>
      </c>
      <c r="P5" s="180">
        <f>N5-K5</f>
        <v>-10.797137809915952</v>
      </c>
      <c r="Q5" s="132">
        <f>N5/K5</f>
        <v>0.88303100705924387</v>
      </c>
      <c r="R5" s="276">
        <f>Q21</f>
        <v>0.87417849646957801</v>
      </c>
      <c r="S5" s="167">
        <v>0.25033564814814813</v>
      </c>
      <c r="T5" s="168">
        <v>0.37986111111111109</v>
      </c>
      <c r="U5" s="169"/>
      <c r="V5" s="170">
        <v>186.51666666666668</v>
      </c>
      <c r="W5" s="87"/>
      <c r="X5" s="88"/>
      <c r="Y5" s="278"/>
      <c r="Z5" s="279"/>
      <c r="AA5" s="109">
        <f>M5-J5</f>
        <v>-140.36279152890734</v>
      </c>
      <c r="AB5" s="110">
        <f>M5/J5</f>
        <v>0.88303100705924387</v>
      </c>
      <c r="AC5" s="291">
        <f>AB21</f>
        <v>0.87417849646957813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2518</v>
      </c>
      <c r="G6" s="95">
        <f t="shared" si="0"/>
        <v>75464.459999999992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2262.241078113304</v>
      </c>
      <c r="N6" s="99">
        <f>M6/L6</f>
        <v>113.11205390566519</v>
      </c>
      <c r="O6" s="101">
        <f>L6-I6</f>
        <v>0</v>
      </c>
      <c r="P6" s="102">
        <f>N6-K6</f>
        <v>-16.887946094334808</v>
      </c>
      <c r="Q6" s="103">
        <f>N6/K6</f>
        <v>0.87009272235127066</v>
      </c>
      <c r="R6" s="276"/>
      <c r="S6" s="1">
        <v>0.51681712962962967</v>
      </c>
      <c r="T6" s="2">
        <v>0.56319444444444444</v>
      </c>
      <c r="U6" s="104">
        <v>57.216666666666683</v>
      </c>
      <c r="V6" s="105">
        <v>66.783333333333275</v>
      </c>
      <c r="W6" s="106"/>
      <c r="X6" s="107"/>
      <c r="Y6" s="261"/>
      <c r="Z6" s="262"/>
      <c r="AA6" s="111">
        <f>M6-J6</f>
        <v>-337.75892188669604</v>
      </c>
      <c r="AB6" s="112">
        <f>M6/J6</f>
        <v>0.87009272235127078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1660.9391432921984</v>
      </c>
      <c r="N21" s="139">
        <f t="shared" ref="N21:N26" si="5">M21/L21</f>
        <v>100.66297838134535</v>
      </c>
      <c r="O21" s="140">
        <f t="shared" ref="O21:O26" si="6">L21-I21</f>
        <v>0</v>
      </c>
      <c r="P21" s="141">
        <f t="shared" ref="P21:P26" si="7">N21-K21</f>
        <v>-14.488536770169802</v>
      </c>
      <c r="Q21" s="142">
        <f t="shared" ref="Q21:Q26" si="8">N21/K21</f>
        <v>0.87417849646957801</v>
      </c>
      <c r="R21" s="277"/>
      <c r="S21" s="143">
        <f>S5</f>
        <v>0.25033564814814813</v>
      </c>
      <c r="T21" s="144">
        <f>INDEX(T5:T20,COUNTA(T5:T20))</f>
        <v>0.56319444444444444</v>
      </c>
      <c r="U21" s="145"/>
      <c r="V21" s="145"/>
      <c r="W21" s="146"/>
      <c r="X21" s="147"/>
      <c r="Y21" s="264"/>
      <c r="Z21" s="265"/>
      <c r="AA21" s="148">
        <f t="shared" ref="AA21:AA26" si="9">M21-J21</f>
        <v>-239.06085670780158</v>
      </c>
      <c r="AB21" s="149">
        <f t="shared" ref="AB21:AB26" si="10">M21/J21</f>
        <v>0.87417849646957813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1602</v>
      </c>
      <c r="G22" s="159">
        <f t="shared" ref="G22:G26" si="11">E22*F22</f>
        <v>115151.76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1699.233942251029</v>
      </c>
      <c r="N22" s="163">
        <f t="shared" si="5"/>
        <v>65.355151625039582</v>
      </c>
      <c r="O22" s="165">
        <f t="shared" si="6"/>
        <v>0</v>
      </c>
      <c r="P22" s="166">
        <f t="shared" si="7"/>
        <v>-11.567925298037338</v>
      </c>
      <c r="Q22" s="152">
        <f t="shared" si="8"/>
        <v>0.8496169711255146</v>
      </c>
      <c r="R22" s="275">
        <f>Q38</f>
        <v>0.85425414669082489</v>
      </c>
      <c r="S22" s="167">
        <v>0.2503009259259259</v>
      </c>
      <c r="T22" s="168">
        <v>0.28958333333333336</v>
      </c>
      <c r="U22" s="169"/>
      <c r="V22" s="170">
        <v>56.566666666666741</v>
      </c>
      <c r="W22" s="181"/>
      <c r="X22" s="163"/>
      <c r="Y22" s="278"/>
      <c r="Z22" s="279"/>
      <c r="AA22" s="109">
        <f t="shared" si="9"/>
        <v>-300.76605774897098</v>
      </c>
      <c r="AB22" s="152">
        <f t="shared" si="10"/>
        <v>0.84961697112551449</v>
      </c>
      <c r="AC22" s="347">
        <f>AB38</f>
        <v>0.85425414669082489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4976</v>
      </c>
      <c r="G23" s="95">
        <f t="shared" si="11"/>
        <v>282487.52</v>
      </c>
      <c r="H23" s="96"/>
      <c r="I23" s="97">
        <v>26</v>
      </c>
      <c r="J23" s="98">
        <v>2000</v>
      </c>
      <c r="K23" s="99">
        <f t="shared" ref="K23:K59" si="12">J23/I23</f>
        <v>76.92307692307692</v>
      </c>
      <c r="L23" s="100">
        <v>26</v>
      </c>
      <c r="M23" s="98">
        <f>F23/V23*60</f>
        <v>1741.0438332199428</v>
      </c>
      <c r="N23" s="99">
        <f t="shared" si="5"/>
        <v>66.963224354613189</v>
      </c>
      <c r="O23" s="101">
        <f t="shared" si="6"/>
        <v>0</v>
      </c>
      <c r="P23" s="102">
        <f t="shared" si="7"/>
        <v>-9.9598525684637309</v>
      </c>
      <c r="Q23" s="103">
        <f t="shared" si="8"/>
        <v>0.87052191660997147</v>
      </c>
      <c r="R23" s="276"/>
      <c r="S23" s="1">
        <v>0.29236111111111107</v>
      </c>
      <c r="T23" s="2">
        <v>0.41144675925925928</v>
      </c>
      <c r="U23" s="104">
        <v>3.9999999999999059</v>
      </c>
      <c r="V23" s="105">
        <v>171.48333333333341</v>
      </c>
      <c r="W23" s="106"/>
      <c r="X23" s="107"/>
      <c r="Y23" s="261"/>
      <c r="Z23" s="262"/>
      <c r="AA23" s="111">
        <f t="shared" si="9"/>
        <v>-258.95616678005717</v>
      </c>
      <c r="AB23" s="103">
        <f t="shared" si="10"/>
        <v>0.87052191660997136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1514</v>
      </c>
      <c r="G24" s="95">
        <f t="shared" si="11"/>
        <v>86752.2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1700.062383031815</v>
      </c>
      <c r="N24" s="99">
        <f t="shared" si="5"/>
        <v>65.387014731992878</v>
      </c>
      <c r="O24" s="101">
        <f t="shared" si="6"/>
        <v>0</v>
      </c>
      <c r="P24" s="102">
        <f t="shared" si="7"/>
        <v>-11.536062191084042</v>
      </c>
      <c r="Q24" s="103">
        <f t="shared" si="8"/>
        <v>0.85003119151590745</v>
      </c>
      <c r="R24" s="276"/>
      <c r="S24" s="1">
        <v>0.41597222222222219</v>
      </c>
      <c r="T24" s="2">
        <v>0.45307870370370368</v>
      </c>
      <c r="U24" s="104">
        <v>6.5166666666665929</v>
      </c>
      <c r="V24" s="105">
        <v>53.433333333333344</v>
      </c>
      <c r="W24" s="106">
        <v>0.45307870370370368</v>
      </c>
      <c r="X24" s="107">
        <v>0.49249999999999999</v>
      </c>
      <c r="Y24" s="261"/>
      <c r="Z24" s="262"/>
      <c r="AA24" s="111">
        <f t="shared" si="9"/>
        <v>-299.93761696818501</v>
      </c>
      <c r="AB24" s="103">
        <f t="shared" si="10"/>
        <v>0.85003119151590745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1743</v>
      </c>
      <c r="G25" s="95">
        <f t="shared" si="11"/>
        <v>90391.98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1692.2330097087381</v>
      </c>
      <c r="N25" s="99">
        <f t="shared" si="5"/>
        <v>65.085884988797616</v>
      </c>
      <c r="O25" s="101">
        <f t="shared" si="6"/>
        <v>0</v>
      </c>
      <c r="P25" s="102">
        <f t="shared" si="7"/>
        <v>-11.837191934279303</v>
      </c>
      <c r="Q25" s="103">
        <f t="shared" si="8"/>
        <v>0.84611650485436907</v>
      </c>
      <c r="R25" s="276"/>
      <c r="S25" s="1">
        <v>0.49249999999999999</v>
      </c>
      <c r="T25" s="2">
        <v>0.53541666666666665</v>
      </c>
      <c r="U25" s="104">
        <v>56.766666666666694</v>
      </c>
      <c r="V25" s="105">
        <v>61.79999999999999</v>
      </c>
      <c r="W25" s="106"/>
      <c r="X25" s="107"/>
      <c r="Y25" s="261"/>
      <c r="Z25" s="262"/>
      <c r="AA25" s="111">
        <f t="shared" si="9"/>
        <v>-307.76699029126189</v>
      </c>
      <c r="AB25" s="103">
        <f t="shared" si="10"/>
        <v>0.84611650485436907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2697</v>
      </c>
      <c r="G26" s="95">
        <f t="shared" si="11"/>
        <v>152191.71</v>
      </c>
      <c r="H26" s="113"/>
      <c r="I26" s="97">
        <v>22</v>
      </c>
      <c r="J26" s="98">
        <v>2000</v>
      </c>
      <c r="K26" s="99">
        <f t="shared" si="12"/>
        <v>90.909090909090907</v>
      </c>
      <c r="L26" s="114">
        <v>22</v>
      </c>
      <c r="M26" s="98">
        <f>F26/V26*60</f>
        <v>1709.9682986967246</v>
      </c>
      <c r="N26" s="99">
        <f t="shared" si="5"/>
        <v>77.725831758942022</v>
      </c>
      <c r="O26" s="101">
        <f t="shared" si="6"/>
        <v>0</v>
      </c>
      <c r="P26" s="102">
        <f t="shared" si="7"/>
        <v>-13.183259150148885</v>
      </c>
      <c r="Q26" s="103">
        <f t="shared" si="8"/>
        <v>0.85498414934836231</v>
      </c>
      <c r="R26" s="276"/>
      <c r="S26" s="1">
        <v>0.53844907407407405</v>
      </c>
      <c r="T26" s="2">
        <v>0.60416666666666663</v>
      </c>
      <c r="U26" s="104">
        <v>4.3666666666666565</v>
      </c>
      <c r="V26" s="105">
        <v>94.633333333333312</v>
      </c>
      <c r="W26" s="106"/>
      <c r="X26" s="107"/>
      <c r="Y26" s="261"/>
      <c r="Z26" s="262"/>
      <c r="AA26" s="111">
        <f t="shared" si="9"/>
        <v>-290.03170130327544</v>
      </c>
      <c r="AB26" s="103">
        <f t="shared" si="10"/>
        <v>0.85498414934836231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1708.5082933816498</v>
      </c>
      <c r="N38" s="139">
        <f t="shared" ref="N38:N43" si="16">M38/L38</f>
        <v>67.797948150065466</v>
      </c>
      <c r="O38" s="140">
        <f t="shared" ref="O38:O43" si="17">L38-I38</f>
        <v>0</v>
      </c>
      <c r="P38" s="141">
        <f t="shared" ref="P38:P43" si="18">N38-K38</f>
        <v>-11.567131215013902</v>
      </c>
      <c r="Q38" s="142">
        <f t="shared" ref="Q38:Q43" si="19">N38/K38</f>
        <v>0.85425414669082489</v>
      </c>
      <c r="R38" s="277"/>
      <c r="S38" s="143">
        <f>S22</f>
        <v>0.2503009259259259</v>
      </c>
      <c r="T38" s="144">
        <f>INDEX(T22:T37,COUNTA(T22:T37))</f>
        <v>0.60416666666666663</v>
      </c>
      <c r="U38" s="145"/>
      <c r="V38" s="156"/>
      <c r="W38" s="135"/>
      <c r="X38" s="139"/>
      <c r="Y38" s="264"/>
      <c r="Z38" s="265"/>
      <c r="AA38" s="157">
        <f t="shared" ref="AA38:AA43" si="20">M38-J38</f>
        <v>-291.49170661835024</v>
      </c>
      <c r="AB38" s="142">
        <f t="shared" ref="AB38:AB43" si="21">M38/J38</f>
        <v>0.85425414669082489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2164</v>
      </c>
      <c r="G39" s="159">
        <f t="shared" ref="G39:G43" si="22">E39*F39</f>
        <v>107161.28000000001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1712.9287598944604</v>
      </c>
      <c r="N39" s="163">
        <f t="shared" si="16"/>
        <v>71.37203166226918</v>
      </c>
      <c r="O39" s="165">
        <f t="shared" si="17"/>
        <v>0</v>
      </c>
      <c r="P39" s="166">
        <f t="shared" si="18"/>
        <v>-11.961301671064149</v>
      </c>
      <c r="Q39" s="152">
        <f t="shared" si="19"/>
        <v>0.85646437994723024</v>
      </c>
      <c r="R39" s="275">
        <f>Q55</f>
        <v>0.85716933865822775</v>
      </c>
      <c r="S39" s="167">
        <v>0.25013888888888891</v>
      </c>
      <c r="T39" s="168">
        <v>0.30277777777777776</v>
      </c>
      <c r="U39" s="169"/>
      <c r="V39" s="170">
        <v>75.79999999999994</v>
      </c>
      <c r="W39" s="87"/>
      <c r="X39" s="88"/>
      <c r="Y39" s="278"/>
      <c r="Z39" s="279"/>
      <c r="AA39" s="109">
        <f t="shared" si="20"/>
        <v>-287.07124010553957</v>
      </c>
      <c r="AB39" s="152">
        <f t="shared" si="21"/>
        <v>0.85646437994723024</v>
      </c>
      <c r="AC39" s="347">
        <f>AB55</f>
        <v>0.85716933865822775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2318</v>
      </c>
      <c r="G40" s="95">
        <f t="shared" si="22"/>
        <v>120118.76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1543.0473372781053</v>
      </c>
      <c r="N40" s="99">
        <f t="shared" si="16"/>
        <v>67.089014664265449</v>
      </c>
      <c r="O40" s="101">
        <f t="shared" si="17"/>
        <v>0</v>
      </c>
      <c r="P40" s="102">
        <f t="shared" si="18"/>
        <v>-11.171854900951942</v>
      </c>
      <c r="Q40" s="103">
        <f t="shared" si="19"/>
        <v>0.85724852071005853</v>
      </c>
      <c r="R40" s="276"/>
      <c r="S40" s="1">
        <v>0.30694444444444441</v>
      </c>
      <c r="T40" s="2">
        <v>0.36953703703703705</v>
      </c>
      <c r="U40" s="104">
        <v>5.9999999999999787</v>
      </c>
      <c r="V40" s="105">
        <v>90.133333333333411</v>
      </c>
      <c r="W40" s="106"/>
      <c r="X40" s="107"/>
      <c r="Y40" s="261"/>
      <c r="Z40" s="262"/>
      <c r="AA40" s="111">
        <f t="shared" si="20"/>
        <v>-256.95266272189474</v>
      </c>
      <c r="AB40" s="103">
        <f t="shared" si="21"/>
        <v>0.85724852071005853</v>
      </c>
      <c r="AC40" s="293"/>
    </row>
    <row r="41" spans="1:29" ht="15.75" customHeight="1">
      <c r="A41" s="270"/>
      <c r="B41" s="153" t="s">
        <v>176</v>
      </c>
      <c r="C41" s="259" t="s">
        <v>238</v>
      </c>
      <c r="D41" s="260"/>
      <c r="E41" s="93">
        <v>57.3</v>
      </c>
      <c r="F41" s="104">
        <v>2115</v>
      </c>
      <c r="G41" s="95">
        <f t="shared" si="22"/>
        <v>121189.5</v>
      </c>
      <c r="H41" s="96"/>
      <c r="I41" s="100">
        <v>25</v>
      </c>
      <c r="J41" s="98">
        <v>2000</v>
      </c>
      <c r="K41" s="99">
        <f t="shared" si="12"/>
        <v>80</v>
      </c>
      <c r="L41" s="100">
        <v>25</v>
      </c>
      <c r="M41" s="98">
        <f>F41/V41*60</f>
        <v>1708.7073608617586</v>
      </c>
      <c r="N41" s="99">
        <f t="shared" si="16"/>
        <v>68.348294434470347</v>
      </c>
      <c r="O41" s="101">
        <f t="shared" si="17"/>
        <v>0</v>
      </c>
      <c r="P41" s="102">
        <f t="shared" si="18"/>
        <v>-11.651705565529653</v>
      </c>
      <c r="Q41" s="103">
        <f t="shared" si="19"/>
        <v>0.85435368043087934</v>
      </c>
      <c r="R41" s="276"/>
      <c r="S41" s="1">
        <v>0.3743055555555555</v>
      </c>
      <c r="T41" s="2">
        <v>0.42587962962962961</v>
      </c>
      <c r="U41" s="104">
        <v>6.8666666666665677</v>
      </c>
      <c r="V41" s="105">
        <v>74.266666666666708</v>
      </c>
      <c r="W41" s="106"/>
      <c r="X41" s="107"/>
      <c r="Y41" s="261"/>
      <c r="Z41" s="262"/>
      <c r="AA41" s="111">
        <f t="shared" si="20"/>
        <v>-291.29263913824138</v>
      </c>
      <c r="AB41" s="103">
        <f t="shared" si="21"/>
        <v>0.85435368043087934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2487</v>
      </c>
      <c r="G42" s="95">
        <f t="shared" si="22"/>
        <v>147578.58000000002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1708.9520900935277</v>
      </c>
      <c r="N42" s="99">
        <f t="shared" si="16"/>
        <v>71.206337087230324</v>
      </c>
      <c r="O42" s="101">
        <f t="shared" si="17"/>
        <v>0</v>
      </c>
      <c r="P42" s="102">
        <f t="shared" si="18"/>
        <v>-12.126996246103005</v>
      </c>
      <c r="Q42" s="103">
        <f t="shared" si="19"/>
        <v>0.85447604504676389</v>
      </c>
      <c r="R42" s="276"/>
      <c r="S42" s="1">
        <v>0.42986111111111103</v>
      </c>
      <c r="T42" s="2">
        <v>0.49049768518518516</v>
      </c>
      <c r="U42" s="104">
        <v>5.7333333333332437</v>
      </c>
      <c r="V42" s="105">
        <v>87.316666666666748</v>
      </c>
      <c r="W42" s="106">
        <v>0.49049768518518516</v>
      </c>
      <c r="X42" s="107">
        <v>0.52989583333333334</v>
      </c>
      <c r="Y42" s="261"/>
      <c r="Z42" s="262"/>
      <c r="AA42" s="111">
        <f t="shared" si="20"/>
        <v>-291.04790990647234</v>
      </c>
      <c r="AB42" s="103">
        <f t="shared" si="21"/>
        <v>0.85447604504676378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4718</v>
      </c>
      <c r="G43" s="95">
        <f t="shared" si="22"/>
        <v>276805.06</v>
      </c>
      <c r="H43" s="113"/>
      <c r="I43" s="114">
        <v>24</v>
      </c>
      <c r="J43" s="98">
        <v>2000</v>
      </c>
      <c r="K43" s="99">
        <f t="shared" si="12"/>
        <v>83.333333333333329</v>
      </c>
      <c r="L43" s="114">
        <v>24</v>
      </c>
      <c r="M43" s="98">
        <f>F43/V43*60</f>
        <v>1726.6239707227808</v>
      </c>
      <c r="N43" s="99">
        <f t="shared" si="16"/>
        <v>71.942665446782527</v>
      </c>
      <c r="O43" s="101">
        <f t="shared" si="17"/>
        <v>0</v>
      </c>
      <c r="P43" s="102">
        <f t="shared" si="18"/>
        <v>-11.390667886550801</v>
      </c>
      <c r="Q43" s="103">
        <f t="shared" si="19"/>
        <v>0.86331198536139042</v>
      </c>
      <c r="R43" s="276"/>
      <c r="S43" s="1">
        <v>0.52989583333333334</v>
      </c>
      <c r="T43" s="2">
        <v>0.64375000000000004</v>
      </c>
      <c r="U43" s="104">
        <v>56.733333333333384</v>
      </c>
      <c r="V43" s="105">
        <v>163.95000000000005</v>
      </c>
      <c r="W43" s="106"/>
      <c r="X43" s="107"/>
      <c r="Y43" s="261"/>
      <c r="Z43" s="262"/>
      <c r="AA43" s="111">
        <f t="shared" si="20"/>
        <v>-273.37602927721923</v>
      </c>
      <c r="AB43" s="103">
        <f t="shared" si="21"/>
        <v>0.86331198536139042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</v>
      </c>
      <c r="J55" s="138">
        <f t="shared" si="23"/>
        <v>1960</v>
      </c>
      <c r="K55" s="139">
        <f t="shared" ref="K55" si="24">J55/I55</f>
        <v>81.666666666666671</v>
      </c>
      <c r="L55" s="137">
        <f t="shared" ref="L55:M55" si="25">AVERAGE(L39:L54)</f>
        <v>24</v>
      </c>
      <c r="M55" s="138">
        <f t="shared" si="25"/>
        <v>1680.0519037701265</v>
      </c>
      <c r="N55" s="139">
        <f>M55/L55</f>
        <v>70.002162657088604</v>
      </c>
      <c r="O55" s="140">
        <f>L55-I55</f>
        <v>0</v>
      </c>
      <c r="P55" s="141">
        <f>N55-K55</f>
        <v>-11.664504009578067</v>
      </c>
      <c r="Q55" s="142">
        <f>N55/K55</f>
        <v>0.85716933865822775</v>
      </c>
      <c r="R55" s="277"/>
      <c r="S55" s="143">
        <f>S39</f>
        <v>0.25013888888888891</v>
      </c>
      <c r="T55" s="144">
        <f>INDEX(T39:T54,COUNTA(T39:T54))</f>
        <v>0.64375000000000004</v>
      </c>
      <c r="U55" s="145"/>
      <c r="V55" s="156"/>
      <c r="W55" s="188"/>
      <c r="X55" s="189"/>
      <c r="Y55" s="264"/>
      <c r="Z55" s="265"/>
      <c r="AA55" s="157">
        <f>M55-J55</f>
        <v>-279.9480962298735</v>
      </c>
      <c r="AB55" s="142">
        <f>M55/J55</f>
        <v>0.85716933865822775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1960</v>
      </c>
      <c r="G56" s="159">
        <f t="shared" ref="G56:G59" si="26">E56*F56</f>
        <v>92845.2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1702.2919179734624</v>
      </c>
      <c r="N56" s="163">
        <f>M56/L56</f>
        <v>81.061519903498208</v>
      </c>
      <c r="O56" s="165">
        <f>L56-I56</f>
        <v>0</v>
      </c>
      <c r="P56" s="166">
        <f>N56-K56</f>
        <v>-14.176575334597032</v>
      </c>
      <c r="Q56" s="152">
        <f>N56/K56</f>
        <v>0.85114595898673118</v>
      </c>
      <c r="R56" s="275">
        <f>Q72</f>
        <v>0.85603637355443607</v>
      </c>
      <c r="S56" s="167">
        <v>0.25</v>
      </c>
      <c r="T56" s="168">
        <v>0.29797453703703702</v>
      </c>
      <c r="U56" s="169"/>
      <c r="V56" s="170">
        <v>69.083333333333314</v>
      </c>
      <c r="W56" s="168"/>
      <c r="X56" s="171"/>
      <c r="Y56" s="278"/>
      <c r="Z56" s="279"/>
      <c r="AA56" s="109">
        <f>M56-J56</f>
        <v>-297.70808202653757</v>
      </c>
      <c r="AB56" s="152">
        <f>M56/J56</f>
        <v>0.85114595898673118</v>
      </c>
      <c r="AC56" s="266">
        <f>AB72</f>
        <v>0.85603637355443596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967</v>
      </c>
      <c r="G57" s="95">
        <f t="shared" si="26"/>
        <v>51608.79</v>
      </c>
      <c r="H57" s="96"/>
      <c r="I57" s="97">
        <v>25</v>
      </c>
      <c r="J57" s="98">
        <v>2000</v>
      </c>
      <c r="K57" s="99">
        <f t="shared" si="12"/>
        <v>80</v>
      </c>
      <c r="L57" s="100">
        <v>25</v>
      </c>
      <c r="M57" s="98">
        <f>F57/V57*60</f>
        <v>1685.8111380145256</v>
      </c>
      <c r="N57" s="99">
        <f>M57/L57</f>
        <v>67.432445520581027</v>
      </c>
      <c r="O57" s="101">
        <f>L57-I57</f>
        <v>0</v>
      </c>
      <c r="P57" s="102">
        <f>N57-K57</f>
        <v>-12.567554479418973</v>
      </c>
      <c r="Q57" s="103">
        <f>N57/K57</f>
        <v>0.84290556900726288</v>
      </c>
      <c r="R57" s="276"/>
      <c r="S57" s="1">
        <v>0.3034722222222222</v>
      </c>
      <c r="T57" s="2">
        <v>0.3273726851851852</v>
      </c>
      <c r="U57" s="104">
        <v>7.9166666666666519</v>
      </c>
      <c r="V57" s="105">
        <v>34.416666666666714</v>
      </c>
      <c r="W57" s="106"/>
      <c r="X57" s="107"/>
      <c r="Y57" s="261"/>
      <c r="Z57" s="262"/>
      <c r="AA57" s="111">
        <f>M57-J57</f>
        <v>-314.18886198547443</v>
      </c>
      <c r="AB57" s="103">
        <f>M57/J57</f>
        <v>0.84290556900726277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5828</v>
      </c>
      <c r="G58" s="95">
        <f t="shared" si="26"/>
        <v>346882.56</v>
      </c>
      <c r="H58" s="96"/>
      <c r="I58" s="97">
        <v>25</v>
      </c>
      <c r="J58" s="98">
        <v>2000</v>
      </c>
      <c r="K58" s="99">
        <f t="shared" si="12"/>
        <v>80</v>
      </c>
      <c r="L58" s="100">
        <v>25</v>
      </c>
      <c r="M58" s="98">
        <f>F58/V58*60</f>
        <v>1747.6718034152432</v>
      </c>
      <c r="N58" s="99">
        <f>M58/L58</f>
        <v>69.906872136609721</v>
      </c>
      <c r="O58" s="101">
        <f>L58-I58</f>
        <v>0</v>
      </c>
      <c r="P58" s="102">
        <f>N58-K58</f>
        <v>-10.093127863390279</v>
      </c>
      <c r="Q58" s="103">
        <f>N58/K58</f>
        <v>0.87383590170762149</v>
      </c>
      <c r="R58" s="276"/>
      <c r="S58" s="1">
        <v>0.33124999999999993</v>
      </c>
      <c r="T58" s="2">
        <v>0.47019675925925924</v>
      </c>
      <c r="U58" s="104">
        <v>5.5833333333332202</v>
      </c>
      <c r="V58" s="105">
        <v>200.0833333333334</v>
      </c>
      <c r="W58" s="106">
        <v>0.47019675925925924</v>
      </c>
      <c r="X58" s="107">
        <v>0.51041666666666663</v>
      </c>
      <c r="Y58" s="261"/>
      <c r="Z58" s="262"/>
      <c r="AA58" s="111">
        <f>M58-J58</f>
        <v>-252.32819658475682</v>
      </c>
      <c r="AB58" s="103">
        <f>M58/J58</f>
        <v>0.8738359017076216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3318</v>
      </c>
      <c r="G59" s="95">
        <f t="shared" si="26"/>
        <v>256614.12000000002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>F59/V59*60</f>
        <v>1712.5161290322565</v>
      </c>
      <c r="N59" s="99">
        <f>M59/L59</f>
        <v>68.500645161290265</v>
      </c>
      <c r="O59" s="101">
        <f>L59-I59</f>
        <v>0</v>
      </c>
      <c r="P59" s="102">
        <f>N59-K59</f>
        <v>-11.499354838709735</v>
      </c>
      <c r="Q59" s="103">
        <f>N59/K59</f>
        <v>0.85625806451612829</v>
      </c>
      <c r="R59" s="276"/>
      <c r="S59" s="1">
        <v>0.51041666666666663</v>
      </c>
      <c r="T59" s="2">
        <v>0.59114583333333337</v>
      </c>
      <c r="U59" s="104">
        <v>57.916666666666636</v>
      </c>
      <c r="V59" s="105">
        <v>116.25000000000011</v>
      </c>
      <c r="W59" s="106"/>
      <c r="X59" s="107"/>
      <c r="Y59" s="261"/>
      <c r="Z59" s="262"/>
      <c r="AA59" s="111">
        <f>M59-J59</f>
        <v>-287.48387096774354</v>
      </c>
      <c r="AB59" s="103">
        <f>M59/J59</f>
        <v>0.85625806451612818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7">AVERAGE(I56:I71)</f>
        <v>24</v>
      </c>
      <c r="J72" s="138">
        <f t="shared" si="27"/>
        <v>2000</v>
      </c>
      <c r="K72" s="139">
        <f t="shared" ref="K72" si="28">J72/I72</f>
        <v>83.333333333333329</v>
      </c>
      <c r="L72" s="137">
        <f t="shared" ref="L72:M72" si="29">AVERAGE(L56:L71)</f>
        <v>24</v>
      </c>
      <c r="M72" s="138">
        <f t="shared" si="29"/>
        <v>1712.0727471088719</v>
      </c>
      <c r="N72" s="139">
        <f t="shared" ref="N72:N81" si="30">M72/L72</f>
        <v>71.336364462869668</v>
      </c>
      <c r="O72" s="140">
        <f t="shared" ref="O72:O81" si="31">L72-I72</f>
        <v>0</v>
      </c>
      <c r="P72" s="141">
        <f t="shared" ref="P72:P81" si="32">N72-K72</f>
        <v>-11.996968870463661</v>
      </c>
      <c r="Q72" s="142">
        <f t="shared" ref="Q72:Q81" si="33">N72/K72</f>
        <v>0.85603637355443607</v>
      </c>
      <c r="R72" s="277"/>
      <c r="S72" s="143">
        <f>S56</f>
        <v>0.25</v>
      </c>
      <c r="T72" s="144">
        <f>INDEX(T56:T71,COUNTA(T56:T71))</f>
        <v>0.59114583333333337</v>
      </c>
      <c r="U72" s="145"/>
      <c r="V72" s="156"/>
      <c r="W72" s="135"/>
      <c r="X72" s="139"/>
      <c r="Y72" s="264"/>
      <c r="Z72" s="265"/>
      <c r="AA72" s="157">
        <f t="shared" ref="AA72:AA81" si="34">M72-J72</f>
        <v>-287.92725289112809</v>
      </c>
      <c r="AB72" s="142">
        <f t="shared" ref="AB72:AB81" si="35">M72/J72</f>
        <v>0.85603637355443596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5147</v>
      </c>
      <c r="G73" s="159">
        <f t="shared" ref="G73:G81" si="36">E73*F73</f>
        <v>195277.18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7">F73/V73*60</f>
        <v>3004.085603112841</v>
      </c>
      <c r="N73" s="163">
        <f t="shared" si="30"/>
        <v>143.05169538632578</v>
      </c>
      <c r="O73" s="165">
        <f t="shared" si="31"/>
        <v>0</v>
      </c>
      <c r="P73" s="166">
        <f t="shared" si="32"/>
        <v>-28.376876042245641</v>
      </c>
      <c r="Q73" s="152">
        <f t="shared" si="33"/>
        <v>0.83446822308690038</v>
      </c>
      <c r="R73" s="275">
        <f>Q89</f>
        <v>0.85502994394639653</v>
      </c>
      <c r="S73" s="167">
        <v>0.16680555555555557</v>
      </c>
      <c r="T73" s="168">
        <v>0.23819444444444443</v>
      </c>
      <c r="U73" s="169"/>
      <c r="V73" s="170">
        <v>102.79999999999997</v>
      </c>
      <c r="W73" s="168"/>
      <c r="X73" s="171"/>
      <c r="Y73" s="278"/>
      <c r="Z73" s="279"/>
      <c r="AA73" s="109">
        <f t="shared" si="34"/>
        <v>-595.914396887159</v>
      </c>
      <c r="AB73" s="152">
        <f t="shared" si="35"/>
        <v>0.83446822308690027</v>
      </c>
      <c r="AC73" s="266">
        <f>AB89</f>
        <v>0.85502994394639653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2752</v>
      </c>
      <c r="G74" s="95">
        <f t="shared" si="36"/>
        <v>88229.12000000001</v>
      </c>
      <c r="H74" s="96"/>
      <c r="I74" s="97">
        <v>21</v>
      </c>
      <c r="J74" s="98">
        <v>3600</v>
      </c>
      <c r="K74" s="99">
        <f t="shared" ref="K74:K111" si="38">J74/I74</f>
        <v>171.42857142857142</v>
      </c>
      <c r="L74" s="100">
        <v>21</v>
      </c>
      <c r="M74" s="98">
        <f t="shared" si="37"/>
        <v>2997.6399394856285</v>
      </c>
      <c r="N74" s="99">
        <f t="shared" si="30"/>
        <v>142.74475902312517</v>
      </c>
      <c r="O74" s="101">
        <f t="shared" si="31"/>
        <v>0</v>
      </c>
      <c r="P74" s="102">
        <f t="shared" si="32"/>
        <v>-28.683812405446247</v>
      </c>
      <c r="Q74" s="103">
        <f t="shared" si="33"/>
        <v>0.83267776096823021</v>
      </c>
      <c r="R74" s="276"/>
      <c r="S74" s="1">
        <v>0.24374999999999999</v>
      </c>
      <c r="T74" s="2">
        <v>0.2820023148148148</v>
      </c>
      <c r="U74" s="104">
        <v>8.0000000000000107</v>
      </c>
      <c r="V74" s="105">
        <v>55.083333333333321</v>
      </c>
      <c r="W74" s="106"/>
      <c r="X74" s="107"/>
      <c r="Y74" s="261"/>
      <c r="Z74" s="262"/>
      <c r="AA74" s="111">
        <f t="shared" si="34"/>
        <v>-602.36006051437153</v>
      </c>
      <c r="AB74" s="103">
        <f t="shared" si="35"/>
        <v>0.8326777609682301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4294</v>
      </c>
      <c r="G75" s="95">
        <f t="shared" si="36"/>
        <v>121477.26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 t="shared" si="37"/>
        <v>3002.7972027972032</v>
      </c>
      <c r="N75" s="99">
        <f t="shared" si="30"/>
        <v>158.04195804195805</v>
      </c>
      <c r="O75" s="101">
        <f t="shared" si="31"/>
        <v>0</v>
      </c>
      <c r="P75" s="102">
        <f t="shared" si="32"/>
        <v>-31.431726168568275</v>
      </c>
      <c r="Q75" s="103">
        <f t="shared" si="33"/>
        <v>0.83411033411033408</v>
      </c>
      <c r="R75" s="276"/>
      <c r="S75" s="1">
        <v>0.28625</v>
      </c>
      <c r="T75" s="2">
        <v>0.34583333333333333</v>
      </c>
      <c r="U75" s="104">
        <v>6.1166666666666902</v>
      </c>
      <c r="V75" s="105">
        <v>85.799999999999983</v>
      </c>
      <c r="W75" s="106"/>
      <c r="X75" s="107"/>
      <c r="Y75" s="261"/>
      <c r="Z75" s="262"/>
      <c r="AA75" s="111">
        <f t="shared" si="34"/>
        <v>-597.20279720279677</v>
      </c>
      <c r="AB75" s="103">
        <f t="shared" si="35"/>
        <v>0.8341103341103342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2297</v>
      </c>
      <c r="G76" s="95">
        <f t="shared" si="36"/>
        <v>89560.03</v>
      </c>
      <c r="H76" s="96"/>
      <c r="I76" s="97">
        <v>19</v>
      </c>
      <c r="J76" s="98">
        <v>3600</v>
      </c>
      <c r="K76" s="99">
        <f t="shared" si="38"/>
        <v>189.47368421052633</v>
      </c>
      <c r="L76" s="100">
        <v>19</v>
      </c>
      <c r="M76" s="98">
        <f t="shared" si="37"/>
        <v>2992.833876221498</v>
      </c>
      <c r="N76" s="99">
        <f t="shared" si="30"/>
        <v>157.51757243271041</v>
      </c>
      <c r="O76" s="101">
        <f t="shared" si="31"/>
        <v>0</v>
      </c>
      <c r="P76" s="102">
        <f t="shared" si="32"/>
        <v>-31.95611177781592</v>
      </c>
      <c r="Q76" s="103">
        <f t="shared" si="33"/>
        <v>0.83134274339486047</v>
      </c>
      <c r="R76" s="276"/>
      <c r="S76" s="1">
        <v>0.35069444444444442</v>
      </c>
      <c r="T76" s="2">
        <v>0.38267361111111109</v>
      </c>
      <c r="U76" s="104">
        <v>6.9999999999999751</v>
      </c>
      <c r="V76" s="105">
        <v>46.050000000000004</v>
      </c>
      <c r="W76" s="106"/>
      <c r="X76" s="107"/>
      <c r="Y76" s="261"/>
      <c r="Z76" s="262"/>
      <c r="AA76" s="191">
        <f t="shared" si="34"/>
        <v>-607.16612377850197</v>
      </c>
      <c r="AB76" s="192">
        <f t="shared" si="35"/>
        <v>0.83134274339486058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4227</v>
      </c>
      <c r="G77" s="95">
        <f t="shared" si="36"/>
        <v>132178.29</v>
      </c>
      <c r="H77" s="113"/>
      <c r="I77" s="97">
        <v>19</v>
      </c>
      <c r="J77" s="98">
        <v>3600</v>
      </c>
      <c r="K77" s="99">
        <f t="shared" si="38"/>
        <v>189.47368421052633</v>
      </c>
      <c r="L77" s="114">
        <v>19</v>
      </c>
      <c r="M77" s="98">
        <f t="shared" si="37"/>
        <v>3000.8282390061117</v>
      </c>
      <c r="N77" s="99">
        <f t="shared" si="30"/>
        <v>157.93832836874273</v>
      </c>
      <c r="O77" s="101">
        <f t="shared" si="31"/>
        <v>0</v>
      </c>
      <c r="P77" s="102">
        <f t="shared" si="32"/>
        <v>-31.535355841783598</v>
      </c>
      <c r="Q77" s="103">
        <f t="shared" si="33"/>
        <v>0.83356339972391991</v>
      </c>
      <c r="R77" s="276"/>
      <c r="S77" s="1">
        <v>0.3871412037037037</v>
      </c>
      <c r="T77" s="2">
        <v>0.44583333333333336</v>
      </c>
      <c r="U77" s="104">
        <v>6.4333333333333531</v>
      </c>
      <c r="V77" s="105">
        <v>84.516666666666708</v>
      </c>
      <c r="W77" s="106">
        <v>0.44583333333333336</v>
      </c>
      <c r="X77" s="107">
        <v>0.48611111111111105</v>
      </c>
      <c r="Y77" s="261"/>
      <c r="Z77" s="262"/>
      <c r="AA77" s="191">
        <f t="shared" si="34"/>
        <v>-599.17176099388826</v>
      </c>
      <c r="AB77" s="192">
        <f t="shared" si="35"/>
        <v>0.83356339972391991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3759</v>
      </c>
      <c r="G78" s="115">
        <f t="shared" si="36"/>
        <v>138556.74</v>
      </c>
      <c r="H78" s="116"/>
      <c r="I78" s="97">
        <v>21</v>
      </c>
      <c r="J78" s="98">
        <v>3600</v>
      </c>
      <c r="K78" s="99">
        <f t="shared" si="38"/>
        <v>171.42857142857142</v>
      </c>
      <c r="L78" s="100">
        <v>21</v>
      </c>
      <c r="M78" s="98">
        <f t="shared" si="37"/>
        <v>3175.1290473955833</v>
      </c>
      <c r="N78" s="99">
        <f t="shared" si="30"/>
        <v>151.19662130455157</v>
      </c>
      <c r="O78" s="101">
        <f t="shared" si="31"/>
        <v>0</v>
      </c>
      <c r="P78" s="102">
        <f t="shared" si="32"/>
        <v>-20.231950124019846</v>
      </c>
      <c r="Q78" s="103">
        <f t="shared" si="33"/>
        <v>0.8819802909432175</v>
      </c>
      <c r="R78" s="276"/>
      <c r="S78" s="1">
        <v>0.48611111111111105</v>
      </c>
      <c r="T78" s="2">
        <v>0.53543981481481484</v>
      </c>
      <c r="U78" s="104">
        <v>57.999999999999872</v>
      </c>
      <c r="V78" s="105">
        <v>71.033333333333459</v>
      </c>
      <c r="W78" s="106"/>
      <c r="X78" s="107"/>
      <c r="Y78" s="261"/>
      <c r="Z78" s="262"/>
      <c r="AA78" s="191">
        <f t="shared" si="34"/>
        <v>-424.87095260441674</v>
      </c>
      <c r="AB78" s="192">
        <f t="shared" si="35"/>
        <v>0.88198029094321762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1204</v>
      </c>
      <c r="G79" s="115">
        <f t="shared" si="36"/>
        <v>45752</v>
      </c>
      <c r="H79" s="119">
        <v>2</v>
      </c>
      <c r="I79" s="97">
        <v>21</v>
      </c>
      <c r="J79" s="98">
        <v>3600</v>
      </c>
      <c r="K79" s="99">
        <f t="shared" si="38"/>
        <v>171.42857142857142</v>
      </c>
      <c r="L79" s="114">
        <v>21</v>
      </c>
      <c r="M79" s="98">
        <f t="shared" si="37"/>
        <v>3159.1836734693875</v>
      </c>
      <c r="N79" s="99">
        <f t="shared" si="30"/>
        <v>150.43731778425655</v>
      </c>
      <c r="O79" s="120">
        <f t="shared" si="31"/>
        <v>0</v>
      </c>
      <c r="P79" s="121">
        <f t="shared" si="32"/>
        <v>-20.991253644314867</v>
      </c>
      <c r="Q79" s="122">
        <f t="shared" si="33"/>
        <v>0.87755102040816324</v>
      </c>
      <c r="R79" s="276"/>
      <c r="S79" s="1">
        <v>0.54037037037037039</v>
      </c>
      <c r="T79" s="2">
        <v>0.55625000000000002</v>
      </c>
      <c r="U79" s="104">
        <v>7.0999999999999908</v>
      </c>
      <c r="V79" s="105">
        <v>22.866666666666671</v>
      </c>
      <c r="W79" s="106"/>
      <c r="X79" s="107"/>
      <c r="Y79" s="261"/>
      <c r="Z79" s="262"/>
      <c r="AA79" s="191">
        <f t="shared" si="34"/>
        <v>-440.81632653061251</v>
      </c>
      <c r="AB79" s="192">
        <f t="shared" si="35"/>
        <v>0.87755102040816324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5970</v>
      </c>
      <c r="G80" s="115">
        <f t="shared" si="36"/>
        <v>230621.1</v>
      </c>
      <c r="H80" s="119"/>
      <c r="I80" s="97">
        <v>20</v>
      </c>
      <c r="J80" s="98">
        <v>3600</v>
      </c>
      <c r="K80" s="99">
        <f t="shared" si="38"/>
        <v>180</v>
      </c>
      <c r="L80" s="114">
        <v>20</v>
      </c>
      <c r="M80" s="98">
        <f t="shared" si="37"/>
        <v>3183.0568720379174</v>
      </c>
      <c r="N80" s="99">
        <f t="shared" si="30"/>
        <v>159.15284360189588</v>
      </c>
      <c r="O80" s="120">
        <f t="shared" si="31"/>
        <v>0</v>
      </c>
      <c r="P80" s="121">
        <f t="shared" si="32"/>
        <v>-20.847156398104119</v>
      </c>
      <c r="Q80" s="122">
        <f t="shared" si="33"/>
        <v>0.88418246445497717</v>
      </c>
      <c r="R80" s="276"/>
      <c r="S80" s="1">
        <v>0.55935185185185188</v>
      </c>
      <c r="T80" s="2">
        <v>0.63749999999999996</v>
      </c>
      <c r="U80" s="104">
        <v>4.4666666666666721</v>
      </c>
      <c r="V80" s="105">
        <v>112.53333333333323</v>
      </c>
      <c r="W80" s="106"/>
      <c r="X80" s="107"/>
      <c r="Y80" s="261"/>
      <c r="Z80" s="262"/>
      <c r="AA80" s="191">
        <f t="shared" si="34"/>
        <v>-416.9431279620826</v>
      </c>
      <c r="AB80" s="192">
        <f t="shared" si="35"/>
        <v>0.88418246445497706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6698</v>
      </c>
      <c r="G81" s="115">
        <f t="shared" si="36"/>
        <v>254524</v>
      </c>
      <c r="H81" s="119"/>
      <c r="I81" s="97">
        <v>21</v>
      </c>
      <c r="J81" s="98">
        <v>3600</v>
      </c>
      <c r="K81" s="99">
        <f t="shared" si="38"/>
        <v>171.42857142857142</v>
      </c>
      <c r="L81" s="114">
        <v>21</v>
      </c>
      <c r="M81" s="98">
        <f t="shared" si="37"/>
        <v>3187.4157303370762</v>
      </c>
      <c r="N81" s="99">
        <f t="shared" si="30"/>
        <v>151.78170144462268</v>
      </c>
      <c r="O81" s="120">
        <f t="shared" si="31"/>
        <v>0</v>
      </c>
      <c r="P81" s="121">
        <f t="shared" si="32"/>
        <v>-19.646869983948733</v>
      </c>
      <c r="Q81" s="122">
        <f t="shared" si="33"/>
        <v>0.8853932584269657</v>
      </c>
      <c r="R81" s="276"/>
      <c r="S81" s="1">
        <v>0.64097222222222217</v>
      </c>
      <c r="T81" s="2">
        <v>0.7285300925925926</v>
      </c>
      <c r="U81" s="104">
        <v>4.9999999999999822</v>
      </c>
      <c r="V81" s="105">
        <v>126.08333333333343</v>
      </c>
      <c r="W81" s="106"/>
      <c r="X81" s="107"/>
      <c r="Y81" s="261"/>
      <c r="Z81" s="262"/>
      <c r="AA81" s="191">
        <f t="shared" si="34"/>
        <v>-412.58426966292382</v>
      </c>
      <c r="AB81" s="192">
        <f t="shared" si="35"/>
        <v>0.88539325842696559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9">AVERAGE(I73:I88)</f>
        <v>20.222222222222221</v>
      </c>
      <c r="J89" s="138">
        <f t="shared" si="39"/>
        <v>3600</v>
      </c>
      <c r="K89" s="139">
        <f t="shared" ref="K89" si="40">J89/I89</f>
        <v>178.02197802197801</v>
      </c>
      <c r="L89" s="137">
        <f t="shared" ref="L89:M89" si="41">AVERAGE(L73:L88)</f>
        <v>20.222222222222221</v>
      </c>
      <c r="M89" s="138">
        <f t="shared" si="41"/>
        <v>3078.1077982070274</v>
      </c>
      <c r="N89" s="139">
        <f t="shared" ref="N89:N94" si="42">M89/L89</f>
        <v>152.21412188935849</v>
      </c>
      <c r="O89" s="140">
        <f t="shared" ref="O89:O94" si="43">L89-I89</f>
        <v>0</v>
      </c>
      <c r="P89" s="141">
        <f t="shared" ref="P89:P94" si="44">N89-K89</f>
        <v>-25.80785613261952</v>
      </c>
      <c r="Q89" s="142">
        <f t="shared" ref="Q89:Q94" si="45">N89/K89</f>
        <v>0.85502994394639653</v>
      </c>
      <c r="R89" s="277"/>
      <c r="S89" s="143">
        <f>S73</f>
        <v>0.16680555555555557</v>
      </c>
      <c r="T89" s="144">
        <f>INDEX(T73:T88,COUNTA(T73:T88))</f>
        <v>0.7285300925925926</v>
      </c>
      <c r="U89" s="145"/>
      <c r="V89" s="156"/>
      <c r="W89" s="135"/>
      <c r="X89" s="139"/>
      <c r="Y89" s="264"/>
      <c r="Z89" s="265"/>
      <c r="AA89" s="157">
        <f t="shared" ref="AA89:AA94" si="46">M89-J89</f>
        <v>-521.89220179297263</v>
      </c>
      <c r="AB89" s="142">
        <f t="shared" ref="AB89:AB94" si="47">M89/J89</f>
        <v>0.85502994394639653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1845</v>
      </c>
      <c r="G90" s="159">
        <f t="shared" ref="G90:G94" si="48">E90*F90</f>
        <v>63154.349999999991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2539.9617590822186</v>
      </c>
      <c r="N90" s="163">
        <f t="shared" si="42"/>
        <v>158.74760994263866</v>
      </c>
      <c r="O90" s="165">
        <f t="shared" si="43"/>
        <v>0</v>
      </c>
      <c r="P90" s="166">
        <f t="shared" si="44"/>
        <v>-28.752390057361339</v>
      </c>
      <c r="Q90" s="152">
        <f t="shared" si="45"/>
        <v>0.84665391969407289</v>
      </c>
      <c r="R90" s="275">
        <f>Q106</f>
        <v>0.8560321119455</v>
      </c>
      <c r="S90" s="167">
        <v>0.16695601851851852</v>
      </c>
      <c r="T90" s="168">
        <v>0.19722222222222222</v>
      </c>
      <c r="U90" s="169"/>
      <c r="V90" s="170">
        <v>43.583333333333329</v>
      </c>
      <c r="W90" s="173"/>
      <c r="X90" s="151"/>
      <c r="Y90" s="278"/>
      <c r="Z90" s="279"/>
      <c r="AA90" s="109">
        <f t="shared" si="46"/>
        <v>-460.03824091778142</v>
      </c>
      <c r="AB90" s="152">
        <f t="shared" si="47"/>
        <v>0.84665391969407289</v>
      </c>
      <c r="AC90" s="266">
        <f>AB106</f>
        <v>0.8560321119455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1398</v>
      </c>
      <c r="G91" s="95">
        <f t="shared" si="48"/>
        <v>48608.460000000006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2530.3167420814493</v>
      </c>
      <c r="N91" s="99">
        <f t="shared" si="42"/>
        <v>230.02879473467721</v>
      </c>
      <c r="O91" s="101">
        <f t="shared" si="43"/>
        <v>0</v>
      </c>
      <c r="P91" s="102">
        <f t="shared" si="44"/>
        <v>-42.698477992595542</v>
      </c>
      <c r="Q91" s="103">
        <f t="shared" si="45"/>
        <v>0.84343891402714966</v>
      </c>
      <c r="R91" s="276"/>
      <c r="S91" s="1">
        <v>0.20069444444444445</v>
      </c>
      <c r="T91" s="2">
        <v>0.22371527777777778</v>
      </c>
      <c r="U91" s="104">
        <v>5.0000000000000222</v>
      </c>
      <c r="V91" s="105">
        <v>33.149999999999984</v>
      </c>
      <c r="W91" s="106"/>
      <c r="X91" s="107"/>
      <c r="Y91" s="261"/>
      <c r="Z91" s="262"/>
      <c r="AA91" s="111">
        <f t="shared" si="46"/>
        <v>-469.68325791855068</v>
      </c>
      <c r="AB91" s="103">
        <f t="shared" si="47"/>
        <v>0.84343891402714977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2164</v>
      </c>
      <c r="G92" s="95">
        <f t="shared" si="48"/>
        <v>57627.32</v>
      </c>
      <c r="H92" s="113"/>
      <c r="I92" s="97">
        <v>9</v>
      </c>
      <c r="J92" s="98">
        <v>2600</v>
      </c>
      <c r="K92" s="99">
        <f t="shared" si="38"/>
        <v>288.88888888888891</v>
      </c>
      <c r="L92" s="114">
        <v>9</v>
      </c>
      <c r="M92" s="98">
        <f>F92/V92*60</f>
        <v>2223.9223522694838</v>
      </c>
      <c r="N92" s="99">
        <f t="shared" si="42"/>
        <v>247.10248358549819</v>
      </c>
      <c r="O92" s="101">
        <f t="shared" si="43"/>
        <v>0</v>
      </c>
      <c r="P92" s="102">
        <f t="shared" si="44"/>
        <v>-41.786405303390723</v>
      </c>
      <c r="Q92" s="103">
        <f t="shared" si="45"/>
        <v>0.85535475087287827</v>
      </c>
      <c r="R92" s="276"/>
      <c r="S92" s="1">
        <v>0.31458333333333333</v>
      </c>
      <c r="T92" s="2">
        <v>0.3551273148148148</v>
      </c>
      <c r="U92" s="104">
        <v>4.9166666666666625</v>
      </c>
      <c r="V92" s="105">
        <v>58.383333333333319</v>
      </c>
      <c r="W92" s="106"/>
      <c r="X92" s="107"/>
      <c r="Y92" s="261"/>
      <c r="Z92" s="262"/>
      <c r="AA92" s="111">
        <f t="shared" si="46"/>
        <v>-376.07764773051622</v>
      </c>
      <c r="AB92" s="103">
        <f t="shared" si="47"/>
        <v>0.85535475087287838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5044</v>
      </c>
      <c r="G93" s="115">
        <f t="shared" si="48"/>
        <v>180726.52</v>
      </c>
      <c r="H93" s="116"/>
      <c r="I93" s="97">
        <v>12</v>
      </c>
      <c r="J93" s="98">
        <v>3273</v>
      </c>
      <c r="K93" s="99">
        <f t="shared" si="38"/>
        <v>272.75</v>
      </c>
      <c r="L93" s="100">
        <v>12</v>
      </c>
      <c r="M93" s="98">
        <f>F93/V93*60</f>
        <v>2842.1349193927063</v>
      </c>
      <c r="N93" s="99">
        <f t="shared" si="42"/>
        <v>236.84457661605884</v>
      </c>
      <c r="O93" s="101">
        <f t="shared" si="43"/>
        <v>0</v>
      </c>
      <c r="P93" s="102">
        <f t="shared" si="44"/>
        <v>-35.905423383941155</v>
      </c>
      <c r="Q93" s="103">
        <f t="shared" si="45"/>
        <v>0.86835775111295632</v>
      </c>
      <c r="R93" s="276"/>
      <c r="S93" s="1">
        <v>0.35833333333333334</v>
      </c>
      <c r="T93" s="2">
        <v>0.43228009259259259</v>
      </c>
      <c r="U93" s="104">
        <v>4.6166666666666956</v>
      </c>
      <c r="V93" s="105">
        <v>106.48333333333332</v>
      </c>
      <c r="W93" s="106">
        <v>0.43228009259259259</v>
      </c>
      <c r="X93" s="107">
        <v>0.47158564814814813</v>
      </c>
      <c r="Y93" s="261"/>
      <c r="Z93" s="262"/>
      <c r="AA93" s="111">
        <f t="shared" si="46"/>
        <v>-430.86508060729375</v>
      </c>
      <c r="AB93" s="103">
        <f t="shared" si="47"/>
        <v>0.86835775111295643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4004</v>
      </c>
      <c r="G94" s="115">
        <f t="shared" si="48"/>
        <v>145785.63999999998</v>
      </c>
      <c r="H94" s="119"/>
      <c r="I94" s="97">
        <v>11</v>
      </c>
      <c r="J94" s="98">
        <v>3273</v>
      </c>
      <c r="K94" s="99">
        <f t="shared" si="38"/>
        <v>297.54545454545456</v>
      </c>
      <c r="L94" s="114">
        <v>11</v>
      </c>
      <c r="M94" s="98">
        <f>F94/V94*60</f>
        <v>2829.1265947006859</v>
      </c>
      <c r="N94" s="99">
        <f t="shared" si="42"/>
        <v>257.19332679097147</v>
      </c>
      <c r="O94" s="120">
        <f t="shared" si="43"/>
        <v>0</v>
      </c>
      <c r="P94" s="121">
        <f t="shared" si="44"/>
        <v>-40.352127754483092</v>
      </c>
      <c r="Q94" s="122">
        <f t="shared" si="45"/>
        <v>0.8643833164377287</v>
      </c>
      <c r="R94" s="276"/>
      <c r="S94" s="1">
        <v>0.47158564814814813</v>
      </c>
      <c r="T94" s="2">
        <v>0.53055555555555556</v>
      </c>
      <c r="U94" s="104">
        <v>56.599999999999973</v>
      </c>
      <c r="V94" s="105">
        <v>84.9166666666667</v>
      </c>
      <c r="W94" s="106"/>
      <c r="X94" s="107"/>
      <c r="Y94" s="261"/>
      <c r="Z94" s="262"/>
      <c r="AA94" s="111">
        <f t="shared" si="46"/>
        <v>-443.87340529931407</v>
      </c>
      <c r="AB94" s="103">
        <f t="shared" si="47"/>
        <v>0.8643833164377287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9">AVERAGE(I90:I105)</f>
        <v>11.8</v>
      </c>
      <c r="J106" s="138">
        <f t="shared" si="49"/>
        <v>3029.2</v>
      </c>
      <c r="K106" s="139">
        <f t="shared" ref="K106" si="50">J106/I106</f>
        <v>256.71186440677963</v>
      </c>
      <c r="L106" s="137">
        <f t="shared" ref="L106:M106" si="51">AVERAGE(L90:L105)</f>
        <v>11.8</v>
      </c>
      <c r="M106" s="138">
        <f t="shared" si="51"/>
        <v>2593.0924735053086</v>
      </c>
      <c r="N106" s="139">
        <f t="shared" ref="N106:N111" si="52">M106/L106</f>
        <v>219.7535994496024</v>
      </c>
      <c r="O106" s="140">
        <f t="shared" ref="O106:O111" si="53">L106-I106</f>
        <v>0</v>
      </c>
      <c r="P106" s="141">
        <f t="shared" ref="P106:P111" si="54">N106-K106</f>
        <v>-36.958264957177221</v>
      </c>
      <c r="Q106" s="142">
        <f t="shared" ref="Q106:Q111" si="55">N106/K106</f>
        <v>0.8560321119455</v>
      </c>
      <c r="R106" s="277"/>
      <c r="S106" s="143">
        <f>S90</f>
        <v>0.16695601851851852</v>
      </c>
      <c r="T106" s="144">
        <f>INDEX(T90:T105,COUNTA(T90:T105))</f>
        <v>0.53055555555555556</v>
      </c>
      <c r="U106" s="145"/>
      <c r="V106" s="156"/>
      <c r="W106" s="135"/>
      <c r="X106" s="139"/>
      <c r="Y106" s="264"/>
      <c r="Z106" s="265"/>
      <c r="AA106" s="157">
        <f t="shared" ref="AA106:AA111" si="56">M106-J106</f>
        <v>-436.10752649469123</v>
      </c>
      <c r="AB106" s="142">
        <f t="shared" ref="AB106:AB111" si="57">M106/J106</f>
        <v>0.8560321119455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717</v>
      </c>
      <c r="G107" s="159">
        <f t="shared" ref="G107:G111" si="58">E107*F107</f>
        <v>19093.71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2105.3833605220093</v>
      </c>
      <c r="N107" s="163">
        <f t="shared" si="52"/>
        <v>350.89722675366824</v>
      </c>
      <c r="O107" s="165">
        <f t="shared" si="53"/>
        <v>0</v>
      </c>
      <c r="P107" s="166">
        <f t="shared" si="54"/>
        <v>-82.436106579665079</v>
      </c>
      <c r="Q107" s="152">
        <f t="shared" si="55"/>
        <v>0.80976283097000368</v>
      </c>
      <c r="R107" s="275">
        <f>Q123</f>
        <v>0.83916754118459636</v>
      </c>
      <c r="S107" s="193">
        <v>0.3166666666666666</v>
      </c>
      <c r="T107" s="194">
        <v>0.3308564814814815</v>
      </c>
      <c r="U107" s="169"/>
      <c r="V107" s="170">
        <v>20.433333333333465</v>
      </c>
      <c r="W107" s="168"/>
      <c r="X107" s="171"/>
      <c r="Y107" s="278"/>
      <c r="Z107" s="279"/>
      <c r="AA107" s="109">
        <f t="shared" si="56"/>
        <v>-494.6166394779907</v>
      </c>
      <c r="AB107" s="152">
        <f t="shared" si="57"/>
        <v>0.80976283097000357</v>
      </c>
      <c r="AC107" s="266">
        <f>AB123</f>
        <v>0.83916754118459636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2078</v>
      </c>
      <c r="G108" s="95">
        <f t="shared" si="58"/>
        <v>63586.8</v>
      </c>
      <c r="H108" s="96"/>
      <c r="I108" s="97">
        <v>6</v>
      </c>
      <c r="J108" s="98">
        <v>2600</v>
      </c>
      <c r="K108" s="99">
        <f t="shared" si="38"/>
        <v>433.33333333333331</v>
      </c>
      <c r="L108" s="100">
        <v>6</v>
      </c>
      <c r="M108" s="98">
        <f>F108/V108*60</f>
        <v>2231.0766477781094</v>
      </c>
      <c r="N108" s="99">
        <f t="shared" si="52"/>
        <v>371.84610796301826</v>
      </c>
      <c r="O108" s="101">
        <f t="shared" si="53"/>
        <v>0</v>
      </c>
      <c r="P108" s="102">
        <f t="shared" si="54"/>
        <v>-61.487225370315059</v>
      </c>
      <c r="Q108" s="103">
        <f t="shared" si="55"/>
        <v>0.85810640299158059</v>
      </c>
      <c r="R108" s="276"/>
      <c r="S108" s="1">
        <v>0.33410879629629631</v>
      </c>
      <c r="T108" s="2">
        <v>0.37291666666666667</v>
      </c>
      <c r="U108" s="104">
        <v>4.6833333333333194</v>
      </c>
      <c r="V108" s="105">
        <v>55.883333333333326</v>
      </c>
      <c r="W108" s="106"/>
      <c r="X108" s="113"/>
      <c r="Y108" s="261"/>
      <c r="Z108" s="262"/>
      <c r="AA108" s="111">
        <f t="shared" si="56"/>
        <v>-368.92335222189058</v>
      </c>
      <c r="AB108" s="103">
        <f t="shared" si="57"/>
        <v>0.85810640299158059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1604</v>
      </c>
      <c r="G109" s="95">
        <f t="shared" si="58"/>
        <v>39666.92</v>
      </c>
      <c r="H109" s="96"/>
      <c r="I109" s="97">
        <v>6</v>
      </c>
      <c r="J109" s="98">
        <v>2600</v>
      </c>
      <c r="K109" s="99">
        <f t="shared" si="38"/>
        <v>433.33333333333331</v>
      </c>
      <c r="L109" s="100">
        <v>6</v>
      </c>
      <c r="M109" s="98">
        <f>F109/V109*60</f>
        <v>2195.5893536121657</v>
      </c>
      <c r="N109" s="99">
        <f t="shared" si="52"/>
        <v>365.93155893536095</v>
      </c>
      <c r="O109" s="101">
        <f t="shared" si="53"/>
        <v>0</v>
      </c>
      <c r="P109" s="102">
        <f t="shared" si="54"/>
        <v>-67.40177439797236</v>
      </c>
      <c r="Q109" s="103">
        <f t="shared" si="55"/>
        <v>0.84445744369698683</v>
      </c>
      <c r="R109" s="276"/>
      <c r="S109" s="1">
        <v>0.37650462962962961</v>
      </c>
      <c r="T109" s="2">
        <v>0.40694444444444444</v>
      </c>
      <c r="U109" s="104">
        <v>5.1666666666666217</v>
      </c>
      <c r="V109" s="105">
        <v>43.833333333333364</v>
      </c>
      <c r="W109" s="106"/>
      <c r="X109" s="107"/>
      <c r="Y109" s="261"/>
      <c r="Z109" s="262"/>
      <c r="AA109" s="111">
        <f t="shared" si="56"/>
        <v>-404.41064638783428</v>
      </c>
      <c r="AB109" s="103">
        <f t="shared" si="57"/>
        <v>0.84445744369698683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1239</v>
      </c>
      <c r="G110" s="95">
        <f t="shared" si="58"/>
        <v>30900.66</v>
      </c>
      <c r="H110" s="96"/>
      <c r="I110" s="97">
        <v>6</v>
      </c>
      <c r="J110" s="98">
        <v>2600</v>
      </c>
      <c r="K110" s="99">
        <f t="shared" si="38"/>
        <v>433.33333333333331</v>
      </c>
      <c r="L110" s="100">
        <v>6</v>
      </c>
      <c r="M110" s="98">
        <f>F110/V110*60</f>
        <v>2178.9936492427837</v>
      </c>
      <c r="N110" s="99">
        <f t="shared" si="52"/>
        <v>363.16560820713062</v>
      </c>
      <c r="O110" s="101">
        <f t="shared" si="53"/>
        <v>0</v>
      </c>
      <c r="P110" s="102">
        <f t="shared" si="54"/>
        <v>-70.167725126202697</v>
      </c>
      <c r="Q110" s="103">
        <f t="shared" si="55"/>
        <v>0.83807448047799382</v>
      </c>
      <c r="R110" s="276"/>
      <c r="S110" s="1">
        <v>0.41111111111111098</v>
      </c>
      <c r="T110" s="2">
        <v>0.43480324074074073</v>
      </c>
      <c r="U110" s="104">
        <v>5.9999999999998188</v>
      </c>
      <c r="V110" s="105">
        <v>34.116666666666831</v>
      </c>
      <c r="W110" s="106"/>
      <c r="X110" s="113"/>
      <c r="Y110" s="261"/>
      <c r="Z110" s="262"/>
      <c r="AA110" s="111">
        <f t="shared" si="56"/>
        <v>-421.0063507572163</v>
      </c>
      <c r="AB110" s="103">
        <f t="shared" si="57"/>
        <v>0.83807448047799371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1637</v>
      </c>
      <c r="G111" s="95">
        <f t="shared" si="58"/>
        <v>40483.01</v>
      </c>
      <c r="H111" s="113"/>
      <c r="I111" s="97">
        <v>6</v>
      </c>
      <c r="J111" s="98">
        <v>2600</v>
      </c>
      <c r="K111" s="99">
        <f t="shared" si="38"/>
        <v>433.33333333333331</v>
      </c>
      <c r="L111" s="114">
        <v>6</v>
      </c>
      <c r="M111" s="98">
        <f>F111/V111*60</f>
        <v>2198.1350242446847</v>
      </c>
      <c r="N111" s="99">
        <f t="shared" si="52"/>
        <v>366.35583737411412</v>
      </c>
      <c r="O111" s="101">
        <f t="shared" si="53"/>
        <v>0</v>
      </c>
      <c r="P111" s="102">
        <f t="shared" si="54"/>
        <v>-66.977495959219198</v>
      </c>
      <c r="Q111" s="103">
        <f t="shared" si="55"/>
        <v>0.84543654778641719</v>
      </c>
      <c r="R111" s="276"/>
      <c r="S111" s="1">
        <v>0.43916666666666665</v>
      </c>
      <c r="T111" s="2">
        <v>0.47019675925925924</v>
      </c>
      <c r="U111" s="104">
        <v>6.2833333333333297</v>
      </c>
      <c r="V111" s="105">
        <v>44.683333333333337</v>
      </c>
      <c r="W111" s="106"/>
      <c r="X111" s="113"/>
      <c r="Y111" s="261"/>
      <c r="Z111" s="262"/>
      <c r="AA111" s="111">
        <f t="shared" si="56"/>
        <v>-401.8649757553153</v>
      </c>
      <c r="AB111" s="103">
        <f t="shared" si="57"/>
        <v>0.84543654778641719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9">AVERAGE(I107:I122)</f>
        <v>6</v>
      </c>
      <c r="J123" s="138">
        <f t="shared" si="59"/>
        <v>2600</v>
      </c>
      <c r="K123" s="139">
        <f t="shared" ref="K123" si="60">J123/I123</f>
        <v>433.33333333333331</v>
      </c>
      <c r="L123" s="137">
        <f t="shared" ref="L123:M123" si="61">AVERAGE(L107:L122)</f>
        <v>6</v>
      </c>
      <c r="M123" s="138">
        <f t="shared" si="61"/>
        <v>2181.8356070799505</v>
      </c>
      <c r="N123" s="139">
        <f>M123/L123</f>
        <v>363.63926784665841</v>
      </c>
      <c r="O123" s="140">
        <f>L123-I123</f>
        <v>0</v>
      </c>
      <c r="P123" s="141">
        <f>N123-K123</f>
        <v>-69.694065486674901</v>
      </c>
      <c r="Q123" s="142">
        <f>N123/K123</f>
        <v>0.83916754118459636</v>
      </c>
      <c r="R123" s="277"/>
      <c r="S123" s="143">
        <f>S107</f>
        <v>0.3166666666666666</v>
      </c>
      <c r="T123" s="144">
        <f>INDEX(T107:T122,COUNTA(T107:T122))</f>
        <v>0.47019675925925924</v>
      </c>
      <c r="U123" s="145"/>
      <c r="V123" s="156"/>
      <c r="W123" s="135"/>
      <c r="X123" s="139"/>
      <c r="Y123" s="264"/>
      <c r="Z123" s="265"/>
      <c r="AA123" s="157">
        <f>M123-J123</f>
        <v>-418.16439292004952</v>
      </c>
      <c r="AB123" s="142">
        <f>M123/J123</f>
        <v>0.83916754118459636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601</v>
      </c>
      <c r="G124" s="159">
        <f t="shared" ref="G124:G126" si="62">E124*F124</f>
        <v>29995.909999999996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1700.9433962264186</v>
      </c>
      <c r="N124" s="163">
        <f>M124/L124</f>
        <v>65.420899854862256</v>
      </c>
      <c r="O124" s="165">
        <f>L124-I124</f>
        <v>0</v>
      </c>
      <c r="P124" s="166">
        <f>N124-K124</f>
        <v>-11.502177068214664</v>
      </c>
      <c r="Q124" s="152">
        <f>N124/K124</f>
        <v>0.85047169811320933</v>
      </c>
      <c r="R124" s="275">
        <f>Q140</f>
        <v>0.85399914360037144</v>
      </c>
      <c r="S124" s="167">
        <v>0.70833333333333337</v>
      </c>
      <c r="T124" s="168">
        <v>0.72305555555555556</v>
      </c>
      <c r="U124" s="169"/>
      <c r="V124" s="170">
        <v>21.199999999999957</v>
      </c>
      <c r="W124" s="168"/>
      <c r="X124" s="171"/>
      <c r="Y124" s="278"/>
      <c r="Z124" s="279"/>
      <c r="AA124" s="109">
        <f>M124-J124</f>
        <v>-299.0566037735814</v>
      </c>
      <c r="AB124" s="152">
        <f>M124/J124</f>
        <v>0.85047169811320933</v>
      </c>
      <c r="AC124" s="266">
        <f>AB140</f>
        <v>0.85399914360037144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2426</v>
      </c>
      <c r="G125" s="95">
        <f t="shared" si="62"/>
        <v>137772.54</v>
      </c>
      <c r="H125" s="96"/>
      <c r="I125" s="97">
        <v>23</v>
      </c>
      <c r="J125" s="98">
        <v>2000</v>
      </c>
      <c r="K125" s="99">
        <f t="shared" ref="K125:K126" si="63">J125/I125</f>
        <v>86.956521739130437</v>
      </c>
      <c r="L125" s="100">
        <v>23</v>
      </c>
      <c r="M125" s="98">
        <f>F125/V125*60</f>
        <v>1715.8349705304511</v>
      </c>
      <c r="N125" s="99">
        <f>M125/L125</f>
        <v>74.601520457845695</v>
      </c>
      <c r="O125" s="101">
        <f>L125-I125</f>
        <v>0</v>
      </c>
      <c r="P125" s="102">
        <f>N125-K125</f>
        <v>-12.355001281284743</v>
      </c>
      <c r="Q125" s="103">
        <f>N125/K125</f>
        <v>0.85791748526522549</v>
      </c>
      <c r="R125" s="276"/>
      <c r="S125" s="1">
        <v>0.72719907407407403</v>
      </c>
      <c r="T125" s="2">
        <v>0.78611111111111109</v>
      </c>
      <c r="U125" s="104">
        <v>5.9666666666665868</v>
      </c>
      <c r="V125" s="105">
        <v>84.833333333333371</v>
      </c>
      <c r="W125" s="106"/>
      <c r="X125" s="107"/>
      <c r="Y125" s="261"/>
      <c r="Z125" s="262"/>
      <c r="AA125" s="111">
        <f>M125-J125</f>
        <v>-284.16502946954893</v>
      </c>
      <c r="AB125" s="103">
        <f>M125/J125</f>
        <v>0.85791748526522549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1978</v>
      </c>
      <c r="G126" s="95">
        <f t="shared" si="62"/>
        <v>112488.86</v>
      </c>
      <c r="H126" s="96"/>
      <c r="I126" s="97">
        <v>23</v>
      </c>
      <c r="J126" s="98">
        <v>2000</v>
      </c>
      <c r="K126" s="99">
        <f t="shared" si="63"/>
        <v>86.956521739130437</v>
      </c>
      <c r="L126" s="100">
        <v>23</v>
      </c>
      <c r="M126" s="98">
        <f>F126/V126*60</f>
        <v>1707.2164948453583</v>
      </c>
      <c r="N126" s="99">
        <f>M126/L126</f>
        <v>74.226804123711233</v>
      </c>
      <c r="O126" s="101">
        <f>L126-I126</f>
        <v>0</v>
      </c>
      <c r="P126" s="102">
        <f>N126-K126</f>
        <v>-12.729717615419204</v>
      </c>
      <c r="Q126" s="103">
        <f>N126/K126</f>
        <v>0.85360824742267916</v>
      </c>
      <c r="R126" s="276"/>
      <c r="S126" s="1">
        <v>0.78991898148148143</v>
      </c>
      <c r="T126" s="2">
        <v>0.83819444444444446</v>
      </c>
      <c r="U126" s="104">
        <v>5.4833333333332845</v>
      </c>
      <c r="V126" s="105">
        <v>69.516666666666765</v>
      </c>
      <c r="W126" s="106"/>
      <c r="X126" s="107"/>
      <c r="Y126" s="261"/>
      <c r="Z126" s="262"/>
      <c r="AA126" s="111">
        <f>M126-J126</f>
        <v>-292.78350515464172</v>
      </c>
      <c r="AB126" s="103">
        <f>M126/J126</f>
        <v>0.85360824742267916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4">AVERAGE(I124:I139)</f>
        <v>24</v>
      </c>
      <c r="J140" s="138">
        <f t="shared" si="64"/>
        <v>2000</v>
      </c>
      <c r="K140" s="139">
        <f t="shared" ref="K140" si="65">J140/I140</f>
        <v>83.333333333333329</v>
      </c>
      <c r="L140" s="137">
        <f t="shared" ref="L140:M140" si="66">AVERAGE(L124:L139)</f>
        <v>24</v>
      </c>
      <c r="M140" s="138">
        <f t="shared" si="66"/>
        <v>1707.9982872007429</v>
      </c>
      <c r="N140" s="139">
        <f>M140/L140</f>
        <v>71.166595300030949</v>
      </c>
      <c r="O140" s="140">
        <f>L140-I140</f>
        <v>0</v>
      </c>
      <c r="P140" s="141">
        <f>N140-K140</f>
        <v>-12.16673803330238</v>
      </c>
      <c r="Q140" s="142">
        <f>N140/K140</f>
        <v>0.85399914360037144</v>
      </c>
      <c r="R140" s="277"/>
      <c r="S140" s="143">
        <f>S124</f>
        <v>0.70833333333333337</v>
      </c>
      <c r="T140" s="144">
        <f>INDEX(T124:T139,COUNTA(T124:T139))</f>
        <v>0.83819444444444446</v>
      </c>
      <c r="U140" s="145"/>
      <c r="V140" s="156"/>
      <c r="W140" s="135"/>
      <c r="X140" s="139"/>
      <c r="Y140" s="264"/>
      <c r="Z140" s="265"/>
      <c r="AA140" s="157">
        <f>M140-J140</f>
        <v>-292.00171279925712</v>
      </c>
      <c r="AB140" s="142">
        <f>M140/J140</f>
        <v>0.85399914360037144</v>
      </c>
      <c r="AC140" s="268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1972</v>
      </c>
      <c r="G141" s="159">
        <f t="shared" ref="G141:G143" si="67">E141*F141</f>
        <v>87359.599999999991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1709.0033702455464</v>
      </c>
      <c r="N141" s="163">
        <f>M141/L141</f>
        <v>100.5296100144439</v>
      </c>
      <c r="O141" s="165">
        <f>L141-I141</f>
        <v>0</v>
      </c>
      <c r="P141" s="166">
        <f>N141-K141</f>
        <v>-17.117448809085502</v>
      </c>
      <c r="Q141" s="152">
        <f>N141/K141</f>
        <v>0.85450168512277325</v>
      </c>
      <c r="R141" s="275">
        <f>Q157</f>
        <v>0.85419917013493474</v>
      </c>
      <c r="S141" s="167">
        <v>0.70833333333333337</v>
      </c>
      <c r="T141" s="168">
        <v>0.75641203703703708</v>
      </c>
      <c r="U141" s="169"/>
      <c r="V141" s="170">
        <v>69.233333333333334</v>
      </c>
      <c r="W141" s="168"/>
      <c r="X141" s="171"/>
      <c r="Y141" s="278"/>
      <c r="Z141" s="279"/>
      <c r="AA141" s="109">
        <f>M141-J141</f>
        <v>-290.99662975445358</v>
      </c>
      <c r="AB141" s="152">
        <f>M141/J141</f>
        <v>0.85450168512277325</v>
      </c>
      <c r="AC141" s="266">
        <f>AB157</f>
        <v>0.85419917013493463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933</v>
      </c>
      <c r="G142" s="95">
        <f t="shared" si="67"/>
        <v>47275.11</v>
      </c>
      <c r="H142" s="96"/>
      <c r="I142" s="97">
        <v>22</v>
      </c>
      <c r="J142" s="98">
        <v>2000</v>
      </c>
      <c r="K142" s="99">
        <f t="shared" ref="K142:K143" si="68">J142/I142</f>
        <v>90.909090909090907</v>
      </c>
      <c r="L142" s="100">
        <v>22</v>
      </c>
      <c r="M142" s="98">
        <f>F142/V142*60</f>
        <v>1700.6582278481023</v>
      </c>
      <c r="N142" s="99">
        <f>M142/L142</f>
        <v>77.302646720368287</v>
      </c>
      <c r="O142" s="101">
        <f>L142-I142</f>
        <v>0</v>
      </c>
      <c r="P142" s="102">
        <f>N142-K142</f>
        <v>-13.60644418872262</v>
      </c>
      <c r="Q142" s="103">
        <f>N142/K142</f>
        <v>0.85032911392405119</v>
      </c>
      <c r="R142" s="276"/>
      <c r="S142" s="1">
        <v>0.76116898148148149</v>
      </c>
      <c r="T142" s="2">
        <v>0.78402777777777777</v>
      </c>
      <c r="U142" s="104">
        <v>6.8499999999999517</v>
      </c>
      <c r="V142" s="105">
        <v>32.916666666666643</v>
      </c>
      <c r="W142" s="106"/>
      <c r="X142" s="107"/>
      <c r="Y142" s="261"/>
      <c r="Z142" s="262"/>
      <c r="AA142" s="111">
        <f>M142-J142</f>
        <v>-299.34177215189766</v>
      </c>
      <c r="AB142" s="103">
        <f>M142/J142</f>
        <v>0.85032911392405119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2488</v>
      </c>
      <c r="G143" s="95">
        <f t="shared" si="67"/>
        <v>118428.8</v>
      </c>
      <c r="H143" s="96"/>
      <c r="I143" s="97">
        <v>23</v>
      </c>
      <c r="J143" s="98">
        <v>2000</v>
      </c>
      <c r="K143" s="99">
        <f t="shared" si="68"/>
        <v>86.956521739130437</v>
      </c>
      <c r="L143" s="100">
        <v>23</v>
      </c>
      <c r="M143" s="98">
        <f>F143/V143*60</f>
        <v>1715.5334227159587</v>
      </c>
      <c r="N143" s="99">
        <f>M143/L143</f>
        <v>74.588409683302558</v>
      </c>
      <c r="O143" s="101">
        <f>L143-I143</f>
        <v>0</v>
      </c>
      <c r="P143" s="102">
        <f>N143-K143</f>
        <v>-12.368112055827879</v>
      </c>
      <c r="Q143" s="103">
        <f>N143/K143</f>
        <v>0.85776671135797944</v>
      </c>
      <c r="R143" s="276"/>
      <c r="S143" s="1">
        <v>0.78819444444444453</v>
      </c>
      <c r="T143" s="2">
        <v>0.84862268518518513</v>
      </c>
      <c r="U143" s="104">
        <v>6.0000000000001386</v>
      </c>
      <c r="V143" s="105">
        <v>87.016666666666467</v>
      </c>
      <c r="W143" s="106"/>
      <c r="X143" s="107"/>
      <c r="Y143" s="261"/>
      <c r="Z143" s="262"/>
      <c r="AA143" s="111">
        <f>M143-J143</f>
        <v>-284.46657728404125</v>
      </c>
      <c r="AB143" s="103">
        <f>M143/J143</f>
        <v>0.85776671135797933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9">AVERAGE(I141:I156)</f>
        <v>20.666666666666668</v>
      </c>
      <c r="J157" s="138">
        <f t="shared" si="69"/>
        <v>2000</v>
      </c>
      <c r="K157" s="139">
        <f t="shared" ref="K157" si="70">J157/I157</f>
        <v>96.774193548387089</v>
      </c>
      <c r="L157" s="137">
        <f t="shared" ref="L157:M157" si="71">AVERAGE(L141:L156)</f>
        <v>20.666666666666668</v>
      </c>
      <c r="M157" s="138">
        <f t="shared" si="71"/>
        <v>1708.3983402698693</v>
      </c>
      <c r="N157" s="139">
        <f>M157/L157</f>
        <v>82.664435819509805</v>
      </c>
      <c r="O157" s="140">
        <f>L157-I157</f>
        <v>0</v>
      </c>
      <c r="P157" s="141">
        <f>N157-K157</f>
        <v>-14.109757728877284</v>
      </c>
      <c r="Q157" s="142">
        <f>N157/K157</f>
        <v>0.85419917013493474</v>
      </c>
      <c r="R157" s="277"/>
      <c r="S157" s="143">
        <f>S141</f>
        <v>0.70833333333333337</v>
      </c>
      <c r="T157" s="144">
        <f>INDEX(T141:T156,COUNTA(T141:T156))</f>
        <v>0.84862268518518513</v>
      </c>
      <c r="U157" s="145"/>
      <c r="V157" s="156"/>
      <c r="W157" s="135"/>
      <c r="X157" s="139"/>
      <c r="Y157" s="264"/>
      <c r="Z157" s="265"/>
      <c r="AA157" s="157">
        <f>M157-J157</f>
        <v>-291.60165973013068</v>
      </c>
      <c r="AB157" s="142">
        <f>M157/J157</f>
        <v>0.85419917013493463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41" priority="2" operator="greaterThan">
      <formula>0</formula>
    </cfRule>
  </conditionalFormatting>
  <conditionalFormatting sqref="P5:P157 AA5:AA157">
    <cfRule type="cellIs" dxfId="740" priority="5" operator="lessThan">
      <formula>0</formula>
    </cfRule>
  </conditionalFormatting>
  <conditionalFormatting sqref="Q5:Q157 AB5:AB157">
    <cfRule type="cellIs" dxfId="739" priority="3" operator="greaterThan">
      <formula>1</formula>
    </cfRule>
    <cfRule type="cellIs" dxfId="738" priority="4" operator="lessThan">
      <formula>0.8</formula>
    </cfRule>
  </conditionalFormatting>
  <conditionalFormatting sqref="R5:R157">
    <cfRule type="cellIs" dxfId="737" priority="6" operator="lessThan">
      <formula>0.8</formula>
    </cfRule>
  </conditionalFormatting>
  <conditionalFormatting sqref="AC5:AC22 AC56:AC91">
    <cfRule type="cellIs" dxfId="736" priority="8" operator="lessThan">
      <formula>0.8</formula>
    </cfRule>
  </conditionalFormatting>
  <conditionalFormatting sqref="AC39">
    <cfRule type="cellIs" dxfId="735" priority="11" operator="lessThan">
      <formula>0.8</formula>
    </cfRule>
  </conditionalFormatting>
  <conditionalFormatting sqref="AC54">
    <cfRule type="cellIs" dxfId="734" priority="10" operator="lessThan">
      <formula>0.8</formula>
    </cfRule>
  </conditionalFormatting>
  <conditionalFormatting sqref="AC97:AC105">
    <cfRule type="cellIs" dxfId="733" priority="9" operator="lessThan">
      <formula>0.8</formula>
    </cfRule>
  </conditionalFormatting>
  <conditionalFormatting sqref="AC107:AC112">
    <cfRule type="cellIs" dxfId="732" priority="7" operator="lessThan">
      <formula>0.8</formula>
    </cfRule>
  </conditionalFormatting>
  <conditionalFormatting sqref="AC124:AC157">
    <cfRule type="cellIs" dxfId="731" priority="1" operator="lessThan">
      <formula>0.8</formula>
    </cfRule>
  </conditionalFormatting>
  <dataValidations count="1">
    <dataValidation type="list" allowBlank="1" showInputMessage="1" showErrorMessage="1" sqref="Y5:Z157" xr:uid="{15DBBFF5-CADF-41D7-AAC3-B254D9FCF4F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0D8A-650C-45A8-B9DE-E0BE0E29819D}">
  <sheetPr>
    <tabColor theme="9" tint="0.59999389629810485"/>
  </sheetPr>
  <dimension ref="B1:AR36"/>
  <sheetViews>
    <sheetView zoomScale="70" zoomScaleNormal="70" workbookViewId="0">
      <selection activeCell="D29" sqref="D29:X2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274</v>
      </c>
      <c r="D3" s="248"/>
      <c r="E3" s="7" t="s">
        <v>2</v>
      </c>
      <c r="F3" s="249">
        <f>'0825(18度C)'!D1+'0825(4度C)'!D1</f>
        <v>250418</v>
      </c>
      <c r="G3" s="250"/>
      <c r="H3" s="7" t="s">
        <v>3</v>
      </c>
      <c r="I3" s="251">
        <f>'0825(18度C)'!F1+'0825(4度C)'!F1</f>
        <v>7726391.290000001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474.65447785247056</v>
      </c>
      <c r="F6" s="226" t="e">
        <f>AVERAGE(#REF!,D13:K13)</f>
        <v>#REF!</v>
      </c>
      <c r="G6" s="227">
        <f>AVERAGE(D13:K13)</f>
        <v>176.83355472339963</v>
      </c>
      <c r="H6" s="228"/>
      <c r="I6" s="227">
        <f>AVERAGE(L13:O13)</f>
        <v>90.053763440860209</v>
      </c>
      <c r="J6" s="228"/>
      <c r="K6" s="227">
        <f>AVERAGE(D27:O27)</f>
        <v>643.39627874032908</v>
      </c>
      <c r="L6" s="228"/>
      <c r="M6" s="227">
        <f>AVERAGE(P27:X27)</f>
        <v>753.44702527108848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403.91836603626524</v>
      </c>
      <c r="F7" s="230" t="e">
        <f>AVERAGE(#REF!,D14:K14)</f>
        <v>#REF!</v>
      </c>
      <c r="G7" s="217">
        <f>AVERAGE(D14:K14)</f>
        <v>150.27595474838395</v>
      </c>
      <c r="H7" s="218"/>
      <c r="I7" s="217">
        <f>AVERAGE(L14:O14)</f>
        <v>76.841041703246077</v>
      </c>
      <c r="J7" s="218"/>
      <c r="K7" s="217">
        <f>AVERAGE(D28:O28)</f>
        <v>546.2338150769076</v>
      </c>
      <c r="L7" s="218"/>
      <c r="M7" s="217">
        <f>AVERAGE(P28:X28)</f>
        <v>642.82559676905043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0.85265932781293963</v>
      </c>
      <c r="F8" s="222" t="e">
        <f>AVERAGE(D15:K15,#REF!)</f>
        <v>#REF!</v>
      </c>
      <c r="G8" s="223">
        <f>AVERAGE(D15:K15)</f>
        <v>0.85335901733281905</v>
      </c>
      <c r="H8" s="224"/>
      <c r="I8" s="223">
        <f>AVERAGE(L15:O15)</f>
        <v>0.85331208697090211</v>
      </c>
      <c r="J8" s="224"/>
      <c r="K8" s="223">
        <f>AVERAGE(D29:O29)</f>
        <v>0.84986478809947241</v>
      </c>
      <c r="L8" s="224"/>
      <c r="M8" s="223">
        <f>AVERAGE(P29:X29)</f>
        <v>0.85488573331947137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80.924855491329481</v>
      </c>
      <c r="F13" s="24">
        <v>82.10526315789474</v>
      </c>
      <c r="G13" s="24">
        <v>83.333333333333329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 t="s">
        <v>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105.82149887768493</v>
      </c>
      <c r="E14" s="28">
        <v>69.084073708335865</v>
      </c>
      <c r="F14" s="28">
        <v>70.413191365637786</v>
      </c>
      <c r="G14" s="28">
        <v>71.281616529421669</v>
      </c>
      <c r="H14" s="28">
        <v>152.17786444861923</v>
      </c>
      <c r="I14" s="28">
        <v>219.66728136859393</v>
      </c>
      <c r="J14" s="28" t="s">
        <v>37</v>
      </c>
      <c r="K14" s="55">
        <v>363.4861569403941</v>
      </c>
      <c r="L14" s="27" t="s">
        <v>37</v>
      </c>
      <c r="M14" s="67">
        <v>71.145587244831304</v>
      </c>
      <c r="N14" s="28" t="s">
        <v>37</v>
      </c>
      <c r="O14" s="29">
        <v>82.536496161660835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0.85751904262951584</v>
      </c>
      <c r="E15" s="32">
        <f t="shared" si="0"/>
        <v>0.85368176796729323</v>
      </c>
      <c r="F15" s="32">
        <f t="shared" si="0"/>
        <v>0.85759656150456276</v>
      </c>
      <c r="G15" s="32">
        <f t="shared" si="0"/>
        <v>0.85537939835306009</v>
      </c>
      <c r="H15" s="32">
        <f t="shared" si="0"/>
        <v>0.85482627560644142</v>
      </c>
      <c r="I15" s="32">
        <f t="shared" si="0"/>
        <v>0.85569586694487287</v>
      </c>
      <c r="J15" s="32" t="s">
        <v>37</v>
      </c>
      <c r="K15" s="56">
        <f t="shared" ref="K15" si="1">K14/K13</f>
        <v>0.83881420832398645</v>
      </c>
      <c r="L15" s="31" t="s">
        <v>37</v>
      </c>
      <c r="M15" s="68">
        <f t="shared" ref="M15" si="2">M14/M13</f>
        <v>0.85374704693797565</v>
      </c>
      <c r="N15" s="32" t="s">
        <v>37</v>
      </c>
      <c r="O15" s="33">
        <f t="shared" ref="O15" si="3">O14/O13</f>
        <v>0.85287712700382867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</v>
      </c>
      <c r="F16" s="2">
        <v>0.25</v>
      </c>
      <c r="G16" s="2">
        <v>0.25024305555555554</v>
      </c>
      <c r="H16" s="2">
        <v>0.16692129629629629</v>
      </c>
      <c r="I16" s="2">
        <v>0.16666666666666666</v>
      </c>
      <c r="J16" s="2" t="s">
        <v>37</v>
      </c>
      <c r="K16" s="3">
        <v>0.3195601851851852</v>
      </c>
      <c r="L16" s="1" t="s">
        <v>37</v>
      </c>
      <c r="M16" s="69">
        <v>0.70833333333333337</v>
      </c>
      <c r="N16" s="2" t="s">
        <v>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0.58910879629629631</v>
      </c>
      <c r="E17" s="2">
        <v>0.67394675925925929</v>
      </c>
      <c r="F17" s="2">
        <v>0.58971064814814811</v>
      </c>
      <c r="G17" s="2">
        <v>0.61886574074074074</v>
      </c>
      <c r="H17" s="2">
        <v>0.74027777777777781</v>
      </c>
      <c r="I17" s="2">
        <v>0.54305555555555551</v>
      </c>
      <c r="J17" s="2" t="s">
        <v>37</v>
      </c>
      <c r="K17" s="3">
        <v>0.49861111111111112</v>
      </c>
      <c r="L17" s="1" t="s">
        <v>37</v>
      </c>
      <c r="M17" s="69">
        <v>0.85364583333333333</v>
      </c>
      <c r="N17" s="2" t="s">
        <v>37</v>
      </c>
      <c r="O17" s="4">
        <v>0.84930555555555554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24.714285714285715</v>
      </c>
      <c r="F18" s="35">
        <v>23.75</v>
      </c>
      <c r="G18" s="35">
        <v>24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>
        <v>24</v>
      </c>
      <c r="N18" s="35" t="s">
        <v>37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192.84875301456131</v>
      </c>
      <c r="E28" s="28" t="s">
        <v>37</v>
      </c>
      <c r="F28" s="28" t="s">
        <v>37</v>
      </c>
      <c r="G28" s="28">
        <v>223.27010175362651</v>
      </c>
      <c r="H28" s="28">
        <v>355.50848059075889</v>
      </c>
      <c r="I28" s="28" t="s">
        <v>37</v>
      </c>
      <c r="J28" s="28">
        <v>594.02306885704309</v>
      </c>
      <c r="K28" s="28" t="s">
        <v>37</v>
      </c>
      <c r="L28" s="28" t="s">
        <v>37</v>
      </c>
      <c r="M28" s="28">
        <v>742.81117657060054</v>
      </c>
      <c r="N28" s="28">
        <v>1000.2555518590688</v>
      </c>
      <c r="O28" s="28">
        <v>714.91957289269374</v>
      </c>
      <c r="P28" s="27">
        <v>192.76515544605229</v>
      </c>
      <c r="Q28" s="28" t="s">
        <v>37</v>
      </c>
      <c r="R28" s="28" t="s">
        <v>37</v>
      </c>
      <c r="S28" s="28">
        <v>600.51488547098847</v>
      </c>
      <c r="T28" s="28">
        <v>710.65922976201034</v>
      </c>
      <c r="U28" s="28" t="s">
        <v>37</v>
      </c>
      <c r="V28" s="28">
        <v>666.28780298545746</v>
      </c>
      <c r="W28" s="28">
        <v>859.22536726894612</v>
      </c>
      <c r="X28" s="29">
        <v>827.50113968084781</v>
      </c>
    </row>
    <row r="29" spans="2:44" ht="40.15" customHeight="1">
      <c r="B29" s="205"/>
      <c r="C29" s="30" t="s">
        <v>39</v>
      </c>
      <c r="D29" s="32">
        <f>D28/D27</f>
        <v>0.85274708385832987</v>
      </c>
      <c r="E29" s="32" t="s">
        <v>37</v>
      </c>
      <c r="F29" s="32" t="s">
        <v>37</v>
      </c>
      <c r="G29" s="32">
        <f>G28/G27</f>
        <v>0.85586872338890163</v>
      </c>
      <c r="H29" s="32">
        <f>H28/H27</f>
        <v>0.82040418597867437</v>
      </c>
      <c r="I29" s="32" t="s">
        <v>37</v>
      </c>
      <c r="J29" s="32">
        <f>J28/J27</f>
        <v>0.88003417608450829</v>
      </c>
      <c r="K29" s="32" t="s">
        <v>37</v>
      </c>
      <c r="L29" s="32" t="s">
        <v>37</v>
      </c>
      <c r="M29" s="32">
        <f>M28/M27</f>
        <v>0.85535832453584304</v>
      </c>
      <c r="N29" s="32">
        <f>N28/N27</f>
        <v>0.83354629321589069</v>
      </c>
      <c r="O29" s="32">
        <f>O28/O27</f>
        <v>0.85109472963415922</v>
      </c>
      <c r="P29" s="31">
        <f>P28/P27</f>
        <v>0.85047763699003742</v>
      </c>
      <c r="Q29" s="32" t="s">
        <v>37</v>
      </c>
      <c r="R29" s="32" t="s">
        <v>37</v>
      </c>
      <c r="S29" s="32">
        <f>S28/S27</f>
        <v>0.88965168217924218</v>
      </c>
      <c r="T29" s="32">
        <f>T28/T27</f>
        <v>0.8492154317910815</v>
      </c>
      <c r="U29" s="32" t="s">
        <v>37</v>
      </c>
      <c r="V29" s="32">
        <f>V28/V27</f>
        <v>0.85809792808733154</v>
      </c>
      <c r="W29" s="32">
        <f>W28/W27</f>
        <v>0.84237781104798637</v>
      </c>
      <c r="X29" s="33">
        <f>X28/X27</f>
        <v>0.83949390982115002</v>
      </c>
    </row>
    <row r="30" spans="2:44" ht="17.25" customHeight="1">
      <c r="B30" s="206" t="s">
        <v>40</v>
      </c>
      <c r="C30" s="15" t="s">
        <v>41</v>
      </c>
      <c r="D30" s="2">
        <v>0.37222222222222223</v>
      </c>
      <c r="E30" s="2" t="s">
        <v>37</v>
      </c>
      <c r="F30" s="2" t="s">
        <v>37</v>
      </c>
      <c r="G30" s="2">
        <v>0.22994212962962962</v>
      </c>
      <c r="H30" s="2">
        <v>0.25004629629629632</v>
      </c>
      <c r="I30" s="2" t="s">
        <v>37</v>
      </c>
      <c r="J30" s="2">
        <v>0.25</v>
      </c>
      <c r="K30" s="2" t="s">
        <v>37</v>
      </c>
      <c r="L30" s="2" t="s">
        <v>37</v>
      </c>
      <c r="M30" s="2">
        <v>0.16666666666666666</v>
      </c>
      <c r="N30" s="2">
        <v>0.25031249999999999</v>
      </c>
      <c r="O30" s="2">
        <v>0.25033564814814813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0.70865740740740746</v>
      </c>
      <c r="U30" s="2" t="s">
        <v>37</v>
      </c>
      <c r="V30" s="2">
        <v>0.70833333333333337</v>
      </c>
      <c r="W30" s="2">
        <v>0.7085069444444444</v>
      </c>
      <c r="X30" s="4">
        <v>0.70861111111111108</v>
      </c>
    </row>
    <row r="31" spans="2:44" ht="17.25" customHeight="1">
      <c r="B31" s="203"/>
      <c r="C31" s="15" t="s">
        <v>42</v>
      </c>
      <c r="D31" s="2">
        <v>0.47244212962962961</v>
      </c>
      <c r="E31" s="2" t="s">
        <v>37</v>
      </c>
      <c r="F31" s="2" t="s">
        <v>37</v>
      </c>
      <c r="G31" s="2">
        <v>0.31535879629629632</v>
      </c>
      <c r="H31" s="2">
        <v>0.31418981481481484</v>
      </c>
      <c r="I31" s="2" t="s">
        <v>37</v>
      </c>
      <c r="J31" s="2">
        <v>0.34934027777777776</v>
      </c>
      <c r="K31" s="2" t="s">
        <v>37</v>
      </c>
      <c r="L31" s="2" t="s">
        <v>37</v>
      </c>
      <c r="M31" s="2">
        <v>0.43333333333333335</v>
      </c>
      <c r="N31" s="2">
        <v>0.4548611111111111</v>
      </c>
      <c r="O31" s="2">
        <v>0.44444444444444442</v>
      </c>
      <c r="P31" s="1">
        <v>0.86075231481481485</v>
      </c>
      <c r="Q31" s="2" t="s">
        <v>37</v>
      </c>
      <c r="R31" s="2" t="s">
        <v>37</v>
      </c>
      <c r="S31" s="2">
        <v>0.88366898148148143</v>
      </c>
      <c r="T31" s="2">
        <v>0.95277777777777772</v>
      </c>
      <c r="U31" s="2" t="s">
        <v>37</v>
      </c>
      <c r="V31" s="2">
        <v>0.9586689814814815</v>
      </c>
      <c r="W31" s="2">
        <v>0.98697916666666663</v>
      </c>
      <c r="X31" s="4">
        <v>0.99791666666666667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39D5-2749-4CBF-B03A-C3EE9B82D388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Q10" sqref="Q10"/>
      <selection pane="bottomLeft" activeCell="Q10" sqref="Q1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132805</v>
      </c>
      <c r="E1" s="77" t="s">
        <v>3</v>
      </c>
      <c r="F1" s="78">
        <f>SUM(G5:G225)</f>
        <v>2587189.1</v>
      </c>
      <c r="G1" s="79" t="s">
        <v>74</v>
      </c>
      <c r="H1" s="80">
        <f>L21+L38+L55+L72+L89+L106+L123+L140+L157+L174+L191+L208+L225</f>
        <v>78.766666666666666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45894</v>
      </c>
      <c r="B2" s="325"/>
      <c r="C2" s="82" t="s">
        <v>35</v>
      </c>
      <c r="D2" s="83">
        <f>AVERAGE(N21,,N38,N55,,N72,N89,N106,N123,N140,N157,N174,N191,N208,N225)</f>
        <v>512.039352410177</v>
      </c>
      <c r="E2" s="83" t="s">
        <v>81</v>
      </c>
      <c r="F2" s="84">
        <f>F1/D1</f>
        <v>19.481112156921803</v>
      </c>
      <c r="G2" s="85" t="s">
        <v>82</v>
      </c>
      <c r="H2" s="86">
        <f>COUNT(H5:H225)</f>
        <v>5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2353</v>
      </c>
      <c r="G5" s="95">
        <f t="shared" ref="G5:G7" si="0">E5*F5</f>
        <v>70237.05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2798.4142715559974</v>
      </c>
      <c r="N5" s="99">
        <f>M5/L5</f>
        <v>164.61260420917631</v>
      </c>
      <c r="O5" s="101">
        <f>L5-I5</f>
        <v>0</v>
      </c>
      <c r="P5" s="102">
        <f>N5-K5</f>
        <v>-27.916807555529573</v>
      </c>
      <c r="Q5" s="103">
        <f>N5/K5</f>
        <v>0.8549997774384348</v>
      </c>
      <c r="R5" s="276">
        <f>Q21</f>
        <v>0.85274708385832987</v>
      </c>
      <c r="S5" s="1">
        <v>0.37222222222222223</v>
      </c>
      <c r="T5" s="2">
        <v>0.40725694444444444</v>
      </c>
      <c r="U5" s="104">
        <v>4.8333333333333428</v>
      </c>
      <c r="V5" s="105">
        <v>50.449999999999974</v>
      </c>
      <c r="W5" s="106"/>
      <c r="X5" s="107"/>
      <c r="Y5" s="278"/>
      <c r="Z5" s="279"/>
      <c r="AA5" s="109">
        <f>M5-J5</f>
        <v>-474.5857284440026</v>
      </c>
      <c r="AB5" s="110">
        <f>M5/J5</f>
        <v>0.85499977743843492</v>
      </c>
      <c r="AC5" s="291">
        <f>AB21</f>
        <v>0.85274708385832998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2355</v>
      </c>
      <c r="G6" s="95">
        <f t="shared" si="0"/>
        <v>69519.600000000006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2799.8678996036988</v>
      </c>
      <c r="N6" s="99">
        <f>M6/L6</f>
        <v>164.69811174139406</v>
      </c>
      <c r="O6" s="101">
        <f>L6-I6</f>
        <v>0</v>
      </c>
      <c r="P6" s="102">
        <f>N6-K6</f>
        <v>-27.831300023311826</v>
      </c>
      <c r="Q6" s="103">
        <f>N6/K6</f>
        <v>0.85544390455352859</v>
      </c>
      <c r="R6" s="276"/>
      <c r="S6" s="1">
        <v>0.41180555555555554</v>
      </c>
      <c r="T6" s="2">
        <v>0.44685185185185183</v>
      </c>
      <c r="U6" s="104">
        <v>6.5499999999999847</v>
      </c>
      <c r="V6" s="105">
        <v>50.466666666666669</v>
      </c>
      <c r="W6" s="106"/>
      <c r="X6" s="107"/>
      <c r="Y6" s="261"/>
      <c r="Z6" s="262"/>
      <c r="AA6" s="111">
        <f>M6-J6</f>
        <v>-473.13210039630121</v>
      </c>
      <c r="AB6" s="112">
        <f>M6/J6</f>
        <v>0.85544390455352848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1069</v>
      </c>
      <c r="G7" s="95">
        <f t="shared" si="0"/>
        <v>23101.09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2115.6679494227565</v>
      </c>
      <c r="N7" s="99">
        <f>M7/L7</f>
        <v>352.61132490379276</v>
      </c>
      <c r="O7" s="101">
        <f>L7-I7</f>
        <v>0</v>
      </c>
      <c r="P7" s="102">
        <f>N7-K7</f>
        <v>-64.055341762873923</v>
      </c>
      <c r="Q7" s="103">
        <f>N7/K7</f>
        <v>0.8462671797691026</v>
      </c>
      <c r="R7" s="276"/>
      <c r="S7" s="1">
        <v>0.45138888888888884</v>
      </c>
      <c r="T7" s="2">
        <v>0.47244212962962961</v>
      </c>
      <c r="U7" s="104">
        <v>6.5333333333332888</v>
      </c>
      <c r="V7" s="105">
        <v>30.316666666666716</v>
      </c>
      <c r="W7" s="106">
        <v>0.47244212962962961</v>
      </c>
      <c r="X7" s="107">
        <v>0.5118055555555554</v>
      </c>
      <c r="Y7" s="261"/>
      <c r="Z7" s="262"/>
      <c r="AA7" s="111">
        <f>M7-J7</f>
        <v>-384.33205057724354</v>
      </c>
      <c r="AB7" s="112">
        <f>M7/J7</f>
        <v>0.8462671797691026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5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2571.3167068608177</v>
      </c>
      <c r="N21" s="139">
        <f>M21/L21</f>
        <v>192.84875301456131</v>
      </c>
      <c r="O21" s="140">
        <f>L21-I21</f>
        <v>0</v>
      </c>
      <c r="P21" s="141">
        <f>N21-K21</f>
        <v>-33.301246985438695</v>
      </c>
      <c r="Q21" s="142">
        <f>N21/K21</f>
        <v>0.85274708385832987</v>
      </c>
      <c r="R21" s="277"/>
      <c r="S21" s="143">
        <f>S5</f>
        <v>0.37222222222222223</v>
      </c>
      <c r="T21" s="144">
        <f>INDEX(T5:T20,COUNTA(T5:T20))</f>
        <v>0.47244212962962961</v>
      </c>
      <c r="U21" s="145"/>
      <c r="V21" s="145"/>
      <c r="W21" s="146"/>
      <c r="X21" s="147"/>
      <c r="Y21" s="264"/>
      <c r="Z21" s="265"/>
      <c r="AA21" s="148">
        <f>M21-J21</f>
        <v>-444.01662647251578</v>
      </c>
      <c r="AB21" s="149">
        <f>M21/J21</f>
        <v>0.85274708385832998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2562</v>
      </c>
      <c r="G22" s="95">
        <f t="shared" ref="G22:G23" si="5">E22*F22</f>
        <v>65382.239999999998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2566.9913721124417</v>
      </c>
      <c r="N22" s="99">
        <f>M22/L22</f>
        <v>213.91594767603681</v>
      </c>
      <c r="O22" s="101">
        <f>L22-I22</f>
        <v>0</v>
      </c>
      <c r="P22" s="102">
        <f>N22-K22</f>
        <v>-36.084052323963192</v>
      </c>
      <c r="Q22" s="103">
        <f>N22/K22</f>
        <v>0.85566379070414722</v>
      </c>
      <c r="R22" s="275">
        <f>Q38</f>
        <v>0.85586872338890163</v>
      </c>
      <c r="S22" s="1">
        <v>0.22994212962962962</v>
      </c>
      <c r="T22" s="2">
        <v>0.27152777777777776</v>
      </c>
      <c r="U22" s="104">
        <v>6.1166666666666503</v>
      </c>
      <c r="V22" s="105">
        <v>59.883333333333312</v>
      </c>
      <c r="W22" s="106"/>
      <c r="X22" s="151"/>
      <c r="Y22" s="278"/>
      <c r="Z22" s="279"/>
      <c r="AA22" s="109">
        <f>M22-J22</f>
        <v>-433.0086278875583</v>
      </c>
      <c r="AB22" s="152">
        <f>M22/J22</f>
        <v>0.85566379070414722</v>
      </c>
      <c r="AC22" s="266">
        <f>AB38</f>
        <v>0.85586872338890163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2402</v>
      </c>
      <c r="G23" s="95">
        <f t="shared" si="5"/>
        <v>61587.28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2568.2209682209677</v>
      </c>
      <c r="N23" s="99">
        <f>M23/L23</f>
        <v>233.47463347463344</v>
      </c>
      <c r="O23" s="101">
        <f>L23-I23</f>
        <v>0</v>
      </c>
      <c r="P23" s="102">
        <f>N23-K23</f>
        <v>-39.252639252639312</v>
      </c>
      <c r="Q23" s="103">
        <f>N23/K23</f>
        <v>0.85607365607365582</v>
      </c>
      <c r="R23" s="276"/>
      <c r="S23" s="1">
        <v>0.27638888888888891</v>
      </c>
      <c r="T23" s="2">
        <v>0.31535879629629632</v>
      </c>
      <c r="U23" s="104">
        <v>7.0000000000000551</v>
      </c>
      <c r="V23" s="105">
        <v>56.116666666666674</v>
      </c>
      <c r="W23" s="106"/>
      <c r="X23" s="107"/>
      <c r="Y23" s="261"/>
      <c r="Z23" s="262"/>
      <c r="AA23" s="111">
        <f>M23-J23</f>
        <v>-431.77903177903227</v>
      </c>
      <c r="AB23" s="103">
        <f>M23/J23</f>
        <v>0.85607365607365593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2567.6061701667049</v>
      </c>
      <c r="N38" s="139">
        <f>M38/L38</f>
        <v>223.27010175362651</v>
      </c>
      <c r="O38" s="140">
        <f>L38-I38</f>
        <v>0</v>
      </c>
      <c r="P38" s="141">
        <f>N38-K38</f>
        <v>-37.599463463764806</v>
      </c>
      <c r="Q38" s="142">
        <f>N38/K38</f>
        <v>0.85586872338890163</v>
      </c>
      <c r="R38" s="277"/>
      <c r="S38" s="143">
        <f>S22</f>
        <v>0.22994212962962962</v>
      </c>
      <c r="T38" s="144">
        <f>INDEX(T22:T37,COUNTA(T22:T37))</f>
        <v>0.31535879629629632</v>
      </c>
      <c r="U38" s="145"/>
      <c r="V38" s="156"/>
      <c r="W38" s="135"/>
      <c r="X38" s="139"/>
      <c r="Y38" s="264"/>
      <c r="Z38" s="265"/>
      <c r="AA38" s="157">
        <f>M38-J38</f>
        <v>-432.39382983329506</v>
      </c>
      <c r="AB38" s="142">
        <f>M38/J38</f>
        <v>0.85586872338890163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1037</v>
      </c>
      <c r="G39" s="159">
        <f t="shared" ref="G39:G41" si="9">E39*F39</f>
        <v>14580.220000000001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2150.4608294930922</v>
      </c>
      <c r="N39" s="163">
        <f>M39/L39</f>
        <v>358.41013824884868</v>
      </c>
      <c r="O39" s="165">
        <f>L39-I39</f>
        <v>0</v>
      </c>
      <c r="P39" s="166">
        <f>N39-K39</f>
        <v>-74.923195084484632</v>
      </c>
      <c r="Q39" s="152">
        <f>N39/K39</f>
        <v>0.82710031903580472</v>
      </c>
      <c r="R39" s="275">
        <f>Q55</f>
        <v>0.82040418597867437</v>
      </c>
      <c r="S39" s="167">
        <v>0.25004629629629632</v>
      </c>
      <c r="T39" s="168">
        <v>0.27013888888888887</v>
      </c>
      <c r="U39" s="169"/>
      <c r="V39" s="170">
        <v>28.933333333333273</v>
      </c>
      <c r="W39" s="168"/>
      <c r="X39" s="171"/>
      <c r="Y39" s="278"/>
      <c r="Z39" s="279"/>
      <c r="AA39" s="109">
        <f>M39-J39</f>
        <v>-449.53917050690779</v>
      </c>
      <c r="AB39" s="152">
        <f>M39/J39</f>
        <v>0.82710031903580472</v>
      </c>
      <c r="AC39" s="266">
        <f>AB55</f>
        <v>0.82040418597867437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1220</v>
      </c>
      <c r="G40" s="95">
        <f t="shared" si="9"/>
        <v>18068.2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2155.0539744847902</v>
      </c>
      <c r="N40" s="99">
        <f>M40/L40</f>
        <v>359.17566241413169</v>
      </c>
      <c r="O40" s="101">
        <f>L40-I40</f>
        <v>0</v>
      </c>
      <c r="P40" s="102">
        <f>N40-K40</f>
        <v>-74.157670919201621</v>
      </c>
      <c r="Q40" s="103">
        <f>N40/K40</f>
        <v>0.82886691326338091</v>
      </c>
      <c r="R40" s="276"/>
      <c r="S40" s="1">
        <v>0.27363425925925927</v>
      </c>
      <c r="T40" s="2">
        <v>0.29722222222222222</v>
      </c>
      <c r="U40" s="104">
        <v>5.0333333333333741</v>
      </c>
      <c r="V40" s="105">
        <v>33.966666666666647</v>
      </c>
      <c r="W40" s="106"/>
      <c r="X40" s="113"/>
      <c r="Y40" s="261"/>
      <c r="Z40" s="262"/>
      <c r="AA40" s="111">
        <f>M40-J40</f>
        <v>-444.94602551520984</v>
      </c>
      <c r="AB40" s="103">
        <f>M40/J40</f>
        <v>0.8288669132633808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713</v>
      </c>
      <c r="G41" s="95">
        <f t="shared" si="9"/>
        <v>12741.310000000001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2093.637846655778</v>
      </c>
      <c r="N41" s="99">
        <f>M41/L41</f>
        <v>348.93964110929636</v>
      </c>
      <c r="O41" s="101">
        <f>L41-I41</f>
        <v>0</v>
      </c>
      <c r="P41" s="102">
        <f>N41-K41</f>
        <v>-84.393692224036954</v>
      </c>
      <c r="Q41" s="103">
        <f>N41/K41</f>
        <v>0.80524532563683782</v>
      </c>
      <c r="R41" s="276"/>
      <c r="S41" s="1">
        <v>0.29999999999999993</v>
      </c>
      <c r="T41" s="2">
        <v>0.31418981481481484</v>
      </c>
      <c r="U41" s="104">
        <v>3.9999999999999059</v>
      </c>
      <c r="V41" s="105">
        <v>20.433333333333465</v>
      </c>
      <c r="W41" s="106"/>
      <c r="X41" s="113"/>
      <c r="Y41" s="261"/>
      <c r="Z41" s="262"/>
      <c r="AA41" s="111">
        <f>M41-J41</f>
        <v>-506.36215334422195</v>
      </c>
      <c r="AB41" s="103">
        <f>M41/J41</f>
        <v>0.80524532563683771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2133.0508835445535</v>
      </c>
      <c r="N55" s="139">
        <f>M55/L55</f>
        <v>355.50848059075889</v>
      </c>
      <c r="O55" s="140">
        <f>L55-I55</f>
        <v>0</v>
      </c>
      <c r="P55" s="141">
        <f>N55-K55</f>
        <v>-77.824852742574421</v>
      </c>
      <c r="Q55" s="142">
        <f>N55/K55</f>
        <v>0.82040418597867437</v>
      </c>
      <c r="R55" s="277"/>
      <c r="S55" s="143">
        <f>S39</f>
        <v>0.25004629629629632</v>
      </c>
      <c r="T55" s="144">
        <f>INDEX(T39:T54,COUNTA(T39:T54))</f>
        <v>0.31418981481481484</v>
      </c>
      <c r="U55" s="145"/>
      <c r="V55" s="156"/>
      <c r="W55" s="135"/>
      <c r="X55" s="139"/>
      <c r="Y55" s="264"/>
      <c r="Z55" s="265"/>
      <c r="AA55" s="157">
        <f>M55-J55</f>
        <v>-466.94911645544653</v>
      </c>
      <c r="AB55" s="142">
        <f>M55/J55</f>
        <v>0.82040418597867437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5665</v>
      </c>
      <c r="G56" s="159">
        <f t="shared" ref="G56" si="14">E56*F56</f>
        <v>79479.95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2376.0922754281723</v>
      </c>
      <c r="N56" s="163">
        <f>M56/L56</f>
        <v>594.02306885704309</v>
      </c>
      <c r="O56" s="165">
        <f>L56-I56</f>
        <v>0</v>
      </c>
      <c r="P56" s="166">
        <f>N56-K56</f>
        <v>-80.976931142956914</v>
      </c>
      <c r="Q56" s="152">
        <f>N56/K56</f>
        <v>0.88003417608450829</v>
      </c>
      <c r="R56" s="275">
        <f>Q72</f>
        <v>0.88003417608450829</v>
      </c>
      <c r="S56" s="167">
        <v>0.25</v>
      </c>
      <c r="T56" s="168">
        <v>0.34934027777777776</v>
      </c>
      <c r="U56" s="169"/>
      <c r="V56" s="170">
        <v>143.04999999999998</v>
      </c>
      <c r="W56" s="173"/>
      <c r="X56" s="151"/>
      <c r="Y56" s="278"/>
      <c r="Z56" s="279"/>
      <c r="AA56" s="109">
        <f>M56-J56</f>
        <v>-323.90772457182766</v>
      </c>
      <c r="AB56" s="152">
        <f>M56/J56</f>
        <v>0.88003417608450829</v>
      </c>
      <c r="AC56" s="266">
        <f>AB72</f>
        <v>0.88003417608450829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2376.0922754281723</v>
      </c>
      <c r="N72" s="139">
        <f t="shared" ref="N72:N77" si="18">M72/L72</f>
        <v>594.02306885704309</v>
      </c>
      <c r="O72" s="140">
        <f t="shared" ref="O72:O77" si="19">L72-I72</f>
        <v>0</v>
      </c>
      <c r="P72" s="141">
        <f t="shared" ref="P72:P77" si="20">N72-K72</f>
        <v>-80.976931142956914</v>
      </c>
      <c r="Q72" s="142">
        <f t="shared" ref="Q72:Q77" si="21">N72/K72</f>
        <v>0.88003417608450829</v>
      </c>
      <c r="R72" s="277"/>
      <c r="S72" s="143">
        <f>S56</f>
        <v>0.25</v>
      </c>
      <c r="T72" s="144">
        <f>INDEX(T56:T71,COUNTA(T56:T71))</f>
        <v>0.34934027777777776</v>
      </c>
      <c r="U72" s="145"/>
      <c r="V72" s="156"/>
      <c r="W72" s="89"/>
      <c r="X72" s="91"/>
      <c r="Y72" s="264"/>
      <c r="Z72" s="265"/>
      <c r="AA72" s="157">
        <f t="shared" ref="AA72:AA77" si="22">M72-J72</f>
        <v>-323.90772457182766</v>
      </c>
      <c r="AB72" s="142">
        <f t="shared" ref="AB72:AB77" si="23">M72/J72</f>
        <v>0.88003417608450829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1783</v>
      </c>
      <c r="G73" s="159">
        <f t="shared" ref="G73:G77" si="24">E73*F73</f>
        <v>38245.35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2807.8740157480311</v>
      </c>
      <c r="N73" s="163">
        <f t="shared" si="18"/>
        <v>935.95800524934373</v>
      </c>
      <c r="O73" s="165">
        <f t="shared" si="19"/>
        <v>0</v>
      </c>
      <c r="P73" s="166">
        <f t="shared" si="20"/>
        <v>-164.04199475065627</v>
      </c>
      <c r="Q73" s="152">
        <f t="shared" si="21"/>
        <v>0.8508709138630397</v>
      </c>
      <c r="R73" s="275">
        <f>Q89</f>
        <v>0.85535832453584304</v>
      </c>
      <c r="S73" s="167">
        <v>0.16666666666666666</v>
      </c>
      <c r="T73" s="168">
        <v>0.19312499999999999</v>
      </c>
      <c r="U73" s="169"/>
      <c r="V73" s="170">
        <v>38.1</v>
      </c>
      <c r="W73" s="173"/>
      <c r="X73" s="151"/>
      <c r="Y73" s="278"/>
      <c r="Z73" s="279"/>
      <c r="AA73" s="109">
        <f t="shared" si="22"/>
        <v>-492.12598425196893</v>
      </c>
      <c r="AB73" s="152">
        <f t="shared" si="23"/>
        <v>0.8508709138630397</v>
      </c>
      <c r="AC73" s="266">
        <f>AB89</f>
        <v>0.85535832453584304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4649</v>
      </c>
      <c r="G74" s="95">
        <f t="shared" si="24"/>
        <v>73035.790000000008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2826.1398176291791</v>
      </c>
      <c r="N74" s="99">
        <f t="shared" si="18"/>
        <v>942.04660587639307</v>
      </c>
      <c r="O74" s="101">
        <f t="shared" si="19"/>
        <v>0</v>
      </c>
      <c r="P74" s="102">
        <f t="shared" si="20"/>
        <v>-157.95339412360693</v>
      </c>
      <c r="Q74" s="103">
        <f t="shared" si="21"/>
        <v>0.85640600534217548</v>
      </c>
      <c r="R74" s="276"/>
      <c r="S74" s="1">
        <v>0.19743055555555555</v>
      </c>
      <c r="T74" s="2">
        <v>0.26597222222222222</v>
      </c>
      <c r="U74" s="104">
        <v>6.2000000000000099</v>
      </c>
      <c r="V74" s="105">
        <v>98.7</v>
      </c>
      <c r="W74" s="106"/>
      <c r="X74" s="107"/>
      <c r="Y74" s="261"/>
      <c r="Z74" s="262"/>
      <c r="AA74" s="111">
        <f t="shared" si="22"/>
        <v>-473.86018237082089</v>
      </c>
      <c r="AB74" s="103">
        <f t="shared" si="23"/>
        <v>0.85640600534217548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3422</v>
      </c>
      <c r="G75" s="95">
        <f t="shared" si="24"/>
        <v>61219.58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2825.5045871559646</v>
      </c>
      <c r="N75" s="99">
        <f t="shared" si="18"/>
        <v>706.37614678899115</v>
      </c>
      <c r="O75" s="101">
        <f t="shared" si="19"/>
        <v>0</v>
      </c>
      <c r="P75" s="102">
        <f t="shared" si="20"/>
        <v>-118.62385321100885</v>
      </c>
      <c r="Q75" s="103">
        <f t="shared" si="21"/>
        <v>0.85621351125938316</v>
      </c>
      <c r="R75" s="276"/>
      <c r="S75" s="1">
        <v>0.26967592592592593</v>
      </c>
      <c r="T75" s="2">
        <v>0.32013888888888886</v>
      </c>
      <c r="U75" s="104">
        <v>5.333333333333341</v>
      </c>
      <c r="V75" s="105">
        <v>72.666666666666629</v>
      </c>
      <c r="W75" s="106"/>
      <c r="X75" s="107"/>
      <c r="Y75" s="261"/>
      <c r="Z75" s="262"/>
      <c r="AA75" s="111">
        <f t="shared" si="22"/>
        <v>-474.4954128440354</v>
      </c>
      <c r="AB75" s="103">
        <f t="shared" si="23"/>
        <v>0.85621351125938316</v>
      </c>
      <c r="AC75" s="267"/>
    </row>
    <row r="76" spans="1:29" ht="15.75" customHeight="1">
      <c r="A76" s="270"/>
      <c r="B76" s="92" t="s">
        <v>117</v>
      </c>
      <c r="C76" s="259" t="s">
        <v>267</v>
      </c>
      <c r="D76" s="260"/>
      <c r="E76" s="93">
        <v>16.66</v>
      </c>
      <c r="F76" s="94">
        <v>5601</v>
      </c>
      <c r="G76" s="95">
        <f t="shared" si="24"/>
        <v>93312.66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2846.3579898362486</v>
      </c>
      <c r="N76" s="99">
        <f t="shared" si="18"/>
        <v>711.58949745906216</v>
      </c>
      <c r="O76" s="101">
        <f t="shared" si="19"/>
        <v>0</v>
      </c>
      <c r="P76" s="102">
        <f t="shared" si="20"/>
        <v>-113.41050254093784</v>
      </c>
      <c r="Q76" s="103">
        <f t="shared" si="21"/>
        <v>0.86253272419280258</v>
      </c>
      <c r="R76" s="276"/>
      <c r="S76" s="1">
        <v>0.32430555555555551</v>
      </c>
      <c r="T76" s="2">
        <v>0.40629629629629632</v>
      </c>
      <c r="U76" s="104">
        <v>5.9999999999999787</v>
      </c>
      <c r="V76" s="105">
        <v>118.06666666666676</v>
      </c>
      <c r="W76" s="106"/>
      <c r="X76" s="107"/>
      <c r="Y76" s="261"/>
      <c r="Z76" s="262"/>
      <c r="AA76" s="111">
        <f t="shared" si="22"/>
        <v>-453.64201016375137</v>
      </c>
      <c r="AB76" s="103">
        <f t="shared" si="23"/>
        <v>0.86253272419280258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1573</v>
      </c>
      <c r="G77" s="95">
        <f t="shared" si="24"/>
        <v>35046.44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2807.5359444719875</v>
      </c>
      <c r="N77" s="99">
        <f t="shared" si="18"/>
        <v>561.50718889439747</v>
      </c>
      <c r="O77" s="101">
        <f t="shared" si="19"/>
        <v>0</v>
      </c>
      <c r="P77" s="102">
        <f t="shared" si="20"/>
        <v>-98.492811105602527</v>
      </c>
      <c r="Q77" s="103">
        <f t="shared" si="21"/>
        <v>0.85076846802181438</v>
      </c>
      <c r="R77" s="276"/>
      <c r="S77" s="1">
        <v>0.40998842592592594</v>
      </c>
      <c r="T77" s="2">
        <v>0.43333333333333335</v>
      </c>
      <c r="U77" s="104">
        <v>5.3166666666666451</v>
      </c>
      <c r="V77" s="105">
        <v>33.616666666666674</v>
      </c>
      <c r="W77" s="106"/>
      <c r="X77" s="107"/>
      <c r="Y77" s="261"/>
      <c r="Z77" s="262"/>
      <c r="AA77" s="111">
        <f t="shared" si="22"/>
        <v>-492.46405552801252</v>
      </c>
      <c r="AB77" s="103">
        <f t="shared" si="23"/>
        <v>0.85076846802181438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2822.6824709682819</v>
      </c>
      <c r="N89" s="139">
        <f>M89/L89</f>
        <v>742.81117657060054</v>
      </c>
      <c r="O89" s="140">
        <f>L89-I89</f>
        <v>0</v>
      </c>
      <c r="P89" s="141">
        <f>N89-K89</f>
        <v>-125.60987606097842</v>
      </c>
      <c r="Q89" s="142">
        <f>N89/K89</f>
        <v>0.85535832453584304</v>
      </c>
      <c r="R89" s="277"/>
      <c r="S89" s="143">
        <f>S73</f>
        <v>0.16666666666666666</v>
      </c>
      <c r="T89" s="144">
        <f>INDEX(T73:T88,COUNTA(T73:T88))</f>
        <v>0.43333333333333335</v>
      </c>
      <c r="U89" s="145"/>
      <c r="V89" s="156"/>
      <c r="W89" s="89"/>
      <c r="X89" s="91"/>
      <c r="Y89" s="264"/>
      <c r="Z89" s="265"/>
      <c r="AA89" s="157">
        <f>M89-J89</f>
        <v>-477.3175290317181</v>
      </c>
      <c r="AB89" s="142">
        <f>M89/J89</f>
        <v>0.85535832453584304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2974</v>
      </c>
      <c r="G90" s="159">
        <f t="shared" ref="G90:G92" si="29">E90*F90</f>
        <v>54067.32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2996.4735516372775</v>
      </c>
      <c r="N90" s="163">
        <f>M90/L90</f>
        <v>998.8245172124258</v>
      </c>
      <c r="O90" s="165">
        <f>L90-I90</f>
        <v>0</v>
      </c>
      <c r="P90" s="166">
        <f>N90-K90</f>
        <v>-201.1754827875742</v>
      </c>
      <c r="Q90" s="152">
        <f>N90/K90</f>
        <v>0.83235376434368813</v>
      </c>
      <c r="R90" s="275">
        <f>Q106</f>
        <v>0.83354629321589069</v>
      </c>
      <c r="S90" s="167">
        <v>0.25031249999999999</v>
      </c>
      <c r="T90" s="168">
        <v>0.29166666666666669</v>
      </c>
      <c r="U90" s="169"/>
      <c r="V90" s="170">
        <v>59.55000000000004</v>
      </c>
      <c r="W90" s="173"/>
      <c r="X90" s="151"/>
      <c r="Y90" s="278"/>
      <c r="Z90" s="279"/>
      <c r="AA90" s="109">
        <f>M90-J90</f>
        <v>-603.52644836272248</v>
      </c>
      <c r="AB90" s="152">
        <f>M90/J90</f>
        <v>0.83235376434368824</v>
      </c>
      <c r="AC90" s="266">
        <f>AB106</f>
        <v>0.83354629321589058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2779</v>
      </c>
      <c r="G91" s="95">
        <f t="shared" si="29"/>
        <v>50522.22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2996.2264150943406</v>
      </c>
      <c r="N91" s="99">
        <f>M91/L91</f>
        <v>998.7421383647802</v>
      </c>
      <c r="O91" s="101">
        <f>L91-I91</f>
        <v>0</v>
      </c>
      <c r="P91" s="102">
        <f>N91-K91</f>
        <v>-201.2578616352198</v>
      </c>
      <c r="Q91" s="103">
        <f>N91/K91</f>
        <v>0.83228511530398352</v>
      </c>
      <c r="R91" s="276"/>
      <c r="S91" s="1">
        <v>0.30510416666666668</v>
      </c>
      <c r="T91" s="2">
        <v>0.34375</v>
      </c>
      <c r="U91" s="104">
        <v>19.349999999999987</v>
      </c>
      <c r="V91" s="105">
        <v>55.649999999999984</v>
      </c>
      <c r="W91" s="106"/>
      <c r="X91" s="107"/>
      <c r="Y91" s="261"/>
      <c r="Z91" s="262"/>
      <c r="AA91" s="111">
        <f>M91-J91</f>
        <v>-603.77358490565939</v>
      </c>
      <c r="AB91" s="103">
        <f>M91/J91</f>
        <v>0.83228511530398352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7106</v>
      </c>
      <c r="G92" s="95">
        <f t="shared" si="29"/>
        <v>101473.68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3009.6</v>
      </c>
      <c r="N92" s="99">
        <f>M92/L92</f>
        <v>1003.1999999999999</v>
      </c>
      <c r="O92" s="101">
        <f>L92-I92</f>
        <v>0</v>
      </c>
      <c r="P92" s="102">
        <f>N92-K92</f>
        <v>-196.80000000000007</v>
      </c>
      <c r="Q92" s="103">
        <f>N92/K92</f>
        <v>0.83599999999999997</v>
      </c>
      <c r="R92" s="276"/>
      <c r="S92" s="1">
        <v>0.35648148148148145</v>
      </c>
      <c r="T92" s="2">
        <v>0.4548611111111111</v>
      </c>
      <c r="U92" s="104">
        <v>18.333333333333293</v>
      </c>
      <c r="V92" s="105">
        <v>141.66666666666669</v>
      </c>
      <c r="W92" s="106"/>
      <c r="X92" s="107"/>
      <c r="Y92" s="261"/>
      <c r="Z92" s="262"/>
      <c r="AA92" s="111">
        <f>M92-J92</f>
        <v>-590.40000000000009</v>
      </c>
      <c r="AB92" s="103">
        <f>M92/J92</f>
        <v>0.83599999999999997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3000.7666555772062</v>
      </c>
      <c r="N106" s="139">
        <f>M106/L106</f>
        <v>1000.2555518590688</v>
      </c>
      <c r="O106" s="140">
        <f>L106-I106</f>
        <v>0</v>
      </c>
      <c r="P106" s="141">
        <f>N106-K106</f>
        <v>-199.74444814093124</v>
      </c>
      <c r="Q106" s="142">
        <f>N106/K106</f>
        <v>0.83354629321589069</v>
      </c>
      <c r="R106" s="277"/>
      <c r="S106" s="143">
        <f>S90</f>
        <v>0.25031249999999999</v>
      </c>
      <c r="T106" s="144">
        <f>INDEX(T90:T105,COUNTA(T90:T105))</f>
        <v>0.4548611111111111</v>
      </c>
      <c r="U106" s="145"/>
      <c r="V106" s="156"/>
      <c r="W106" s="89"/>
      <c r="X106" s="91"/>
      <c r="Y106" s="264"/>
      <c r="Z106" s="265"/>
      <c r="AA106" s="157">
        <f>M106-J106</f>
        <v>-599.23334442279383</v>
      </c>
      <c r="AB106" s="142">
        <f>M106/J106</f>
        <v>0.83354629321589058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2163</v>
      </c>
      <c r="G107" s="159">
        <f t="shared" ref="G107:G110" si="34">E107*F107</f>
        <v>54139.89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2789.9677534933699</v>
      </c>
      <c r="N107" s="163">
        <f>M107/L107</f>
        <v>697.49193837334246</v>
      </c>
      <c r="O107" s="165">
        <f>L107-I107</f>
        <v>0</v>
      </c>
      <c r="P107" s="166">
        <f>N107-K107</f>
        <v>-127.50806162665754</v>
      </c>
      <c r="Q107" s="152">
        <f>N107/K107</f>
        <v>0.84544477378586969</v>
      </c>
      <c r="R107" s="275">
        <f>Q123</f>
        <v>0.85109472963415922</v>
      </c>
      <c r="S107" s="167">
        <v>0.25033564814814813</v>
      </c>
      <c r="T107" s="168">
        <v>0.28263888888888888</v>
      </c>
      <c r="U107" s="169"/>
      <c r="V107" s="170">
        <v>46.516666666666694</v>
      </c>
      <c r="W107" s="168"/>
      <c r="X107" s="171"/>
      <c r="Y107" s="278"/>
      <c r="Z107" s="279"/>
      <c r="AA107" s="109">
        <f>M107-J107</f>
        <v>-510.03224650663014</v>
      </c>
      <c r="AB107" s="152">
        <f>M107/J107</f>
        <v>0.84544477378586969</v>
      </c>
      <c r="AC107" s="266">
        <f>AB123</f>
        <v>0.85109472963415922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2529</v>
      </c>
      <c r="G108" s="95">
        <f t="shared" si="34"/>
        <v>62795.069999999992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2810.8675517134952</v>
      </c>
      <c r="N108" s="99">
        <f>M108/L108</f>
        <v>702.71688792837381</v>
      </c>
      <c r="O108" s="101">
        <f>L108-I108</f>
        <v>0</v>
      </c>
      <c r="P108" s="102">
        <f>N108-K108</f>
        <v>-122.28311207162619</v>
      </c>
      <c r="Q108" s="103">
        <f>N108/K108</f>
        <v>0.85177804597378648</v>
      </c>
      <c r="R108" s="276"/>
      <c r="S108" s="1">
        <v>0.29584490740740743</v>
      </c>
      <c r="T108" s="2">
        <v>0.33333333333333331</v>
      </c>
      <c r="U108" s="104">
        <v>19.016666666666708</v>
      </c>
      <c r="V108" s="105">
        <v>53.98333333333327</v>
      </c>
      <c r="W108" s="106"/>
      <c r="X108" s="113"/>
      <c r="Y108" s="261"/>
      <c r="Z108" s="262"/>
      <c r="AA108" s="111">
        <f>M108-J108</f>
        <v>-489.13244828650477</v>
      </c>
      <c r="AB108" s="103">
        <f>M108/J108</f>
        <v>0.85177804597378648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1265</v>
      </c>
      <c r="G109" s="95">
        <f t="shared" si="34"/>
        <v>35306.15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2551.2605042016862</v>
      </c>
      <c r="N109" s="99">
        <f>M109/L109</f>
        <v>637.81512605042155</v>
      </c>
      <c r="O109" s="101">
        <f>L109-I109</f>
        <v>0</v>
      </c>
      <c r="P109" s="102">
        <f>N109-K109</f>
        <v>-112.18487394957845</v>
      </c>
      <c r="Q109" s="103">
        <f>N109/K109</f>
        <v>0.85042016806722875</v>
      </c>
      <c r="R109" s="276"/>
      <c r="S109" s="1">
        <v>0.34461805555555558</v>
      </c>
      <c r="T109" s="2">
        <v>0.36527777777777776</v>
      </c>
      <c r="U109" s="104">
        <v>16.250000000000064</v>
      </c>
      <c r="V109" s="105">
        <v>29.749999999999936</v>
      </c>
      <c r="W109" s="106"/>
      <c r="X109" s="113"/>
      <c r="Y109" s="261"/>
      <c r="Z109" s="262"/>
      <c r="AA109" s="111">
        <f>M109-J109</f>
        <v>-448.73949579831378</v>
      </c>
      <c r="AB109" s="103">
        <f>M109/J109</f>
        <v>0.85042016806722875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4094</v>
      </c>
      <c r="G110" s="95">
        <f t="shared" si="34"/>
        <v>122820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2571.6977839818551</v>
      </c>
      <c r="N110" s="99">
        <f>M110/L110</f>
        <v>857.23259466061836</v>
      </c>
      <c r="O110" s="101">
        <f>L110-I110</f>
        <v>0</v>
      </c>
      <c r="P110" s="102">
        <f>N110-K110</f>
        <v>-142.76740533938164</v>
      </c>
      <c r="Q110" s="103">
        <f>N110/K110</f>
        <v>0.85723259466061841</v>
      </c>
      <c r="R110" s="276"/>
      <c r="S110" s="1">
        <v>0.37811342592592595</v>
      </c>
      <c r="T110" s="2">
        <v>0.44444444444444442</v>
      </c>
      <c r="U110" s="104">
        <v>18.483333333333398</v>
      </c>
      <c r="V110" s="105">
        <v>95.516666666666595</v>
      </c>
      <c r="W110" s="106"/>
      <c r="X110" s="107"/>
      <c r="Y110" s="261"/>
      <c r="Z110" s="262"/>
      <c r="AA110" s="111">
        <f>M110-J110</f>
        <v>-428.30221601814492</v>
      </c>
      <c r="AB110" s="103">
        <f>M110/J110</f>
        <v>0.85723259466061841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2680.9483983476016</v>
      </c>
      <c r="N123" s="139">
        <f>M123/L123</f>
        <v>714.91957289269374</v>
      </c>
      <c r="O123" s="140">
        <f>L123-I123</f>
        <v>0</v>
      </c>
      <c r="P123" s="141">
        <f>N123-K123</f>
        <v>-125.08042710730626</v>
      </c>
      <c r="Q123" s="142">
        <f>N123/K123</f>
        <v>0.85109472963415922</v>
      </c>
      <c r="R123" s="277"/>
      <c r="S123" s="143">
        <f>S107</f>
        <v>0.25033564814814813</v>
      </c>
      <c r="T123" s="144">
        <f>INDEX(T107:T122,COUNTA(T107:T122))</f>
        <v>0.44444444444444442</v>
      </c>
      <c r="U123" s="145"/>
      <c r="V123" s="156"/>
      <c r="W123" s="135"/>
      <c r="X123" s="139"/>
      <c r="Y123" s="264"/>
      <c r="Z123" s="265"/>
      <c r="AA123" s="157">
        <f>M123-J123</f>
        <v>-469.0516016523984</v>
      </c>
      <c r="AB123" s="142">
        <f>M123/J123</f>
        <v>0.85109472963415922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2492</v>
      </c>
      <c r="G124" s="159">
        <f t="shared" ref="G124:G127" si="38">E124*F124</f>
        <v>73563.839999999997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2800.0000000000064</v>
      </c>
      <c r="N124" s="163">
        <f>M124/L124</f>
        <v>164.70588235294156</v>
      </c>
      <c r="O124" s="165">
        <f>L124-I124</f>
        <v>0</v>
      </c>
      <c r="P124" s="166">
        <f>N124-K124</f>
        <v>-27.823529411764326</v>
      </c>
      <c r="Q124" s="152">
        <f>N124/K124</f>
        <v>0.85548426520012422</v>
      </c>
      <c r="R124" s="275">
        <f>Q140</f>
        <v>0.85047763699003742</v>
      </c>
      <c r="S124" s="167">
        <v>0.70833333333333337</v>
      </c>
      <c r="T124" s="168">
        <v>0.74541666666666662</v>
      </c>
      <c r="U124" s="169"/>
      <c r="V124" s="170">
        <v>53.399999999999878</v>
      </c>
      <c r="W124" s="168"/>
      <c r="X124" s="171"/>
      <c r="Y124" s="278"/>
      <c r="Z124" s="279"/>
      <c r="AA124" s="109">
        <f>M124-J124</f>
        <v>-472.99999999999363</v>
      </c>
      <c r="AB124" s="152">
        <f>M124/J124</f>
        <v>0.85548426520012411</v>
      </c>
      <c r="AC124" s="266">
        <f>AB140</f>
        <v>0.85047763699003742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2491</v>
      </c>
      <c r="G125" s="95">
        <f t="shared" si="38"/>
        <v>74356.350000000006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2799.7502341554832</v>
      </c>
      <c r="N125" s="99">
        <f>M125/L125</f>
        <v>164.69119024444018</v>
      </c>
      <c r="O125" s="101">
        <f>L125-I125</f>
        <v>0</v>
      </c>
      <c r="P125" s="102">
        <f>N125-K125</f>
        <v>-27.838221520265705</v>
      </c>
      <c r="Q125" s="103">
        <f>N125/K125</f>
        <v>0.85540795421799054</v>
      </c>
      <c r="R125" s="276"/>
      <c r="S125" s="1">
        <v>0.74861111111111112</v>
      </c>
      <c r="T125" s="2">
        <v>0.78568287037037032</v>
      </c>
      <c r="U125" s="104">
        <v>4.6000000000000796</v>
      </c>
      <c r="V125" s="105">
        <v>53.383333333333255</v>
      </c>
      <c r="W125" s="106"/>
      <c r="X125" s="113"/>
      <c r="Y125" s="261"/>
      <c r="Z125" s="262"/>
      <c r="AA125" s="111">
        <f>M125-J125</f>
        <v>-473.24976584451679</v>
      </c>
      <c r="AB125" s="103">
        <f>M125/J125</f>
        <v>0.85540795421799054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1889</v>
      </c>
      <c r="G126" s="95">
        <f t="shared" si="38"/>
        <v>53968.73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3011.6917626217873</v>
      </c>
      <c r="N126" s="99">
        <f>M126/L126</f>
        <v>231.66859712475286</v>
      </c>
      <c r="O126" s="101">
        <f>L126-I126</f>
        <v>0</v>
      </c>
      <c r="P126" s="102">
        <f>N126-K126</f>
        <v>-45.254479798324041</v>
      </c>
      <c r="Q126" s="103">
        <f>N126/K126</f>
        <v>0.8365810451727187</v>
      </c>
      <c r="R126" s="276"/>
      <c r="S126" s="1">
        <v>0.79053240740740738</v>
      </c>
      <c r="T126" s="2">
        <v>0.81666666666666665</v>
      </c>
      <c r="U126" s="104">
        <v>6.9833333333333591</v>
      </c>
      <c r="V126" s="105">
        <v>37.633333333333354</v>
      </c>
      <c r="W126" s="106"/>
      <c r="X126" s="113"/>
      <c r="Y126" s="261"/>
      <c r="Z126" s="262"/>
      <c r="AA126" s="111">
        <f>M126-J126</f>
        <v>-588.30823737821265</v>
      </c>
      <c r="AB126" s="103">
        <f>M126/J126</f>
        <v>0.8365810451727187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2504</v>
      </c>
      <c r="G127" s="95">
        <f t="shared" si="38"/>
        <v>64202.560000000005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2568.9370190937552</v>
      </c>
      <c r="N127" s="99">
        <f>M127/L127</f>
        <v>233.53972900852321</v>
      </c>
      <c r="O127" s="101">
        <f>L127-I127</f>
        <v>0</v>
      </c>
      <c r="P127" s="102">
        <f>N127-K127</f>
        <v>-39.187543718749538</v>
      </c>
      <c r="Q127" s="103">
        <f>N127/K127</f>
        <v>0.85631233969791842</v>
      </c>
      <c r="R127" s="276"/>
      <c r="S127" s="1">
        <v>0.82013888888888886</v>
      </c>
      <c r="T127" s="2">
        <v>0.86075231481481485</v>
      </c>
      <c r="U127" s="104">
        <v>4.9999999999999822</v>
      </c>
      <c r="V127" s="105">
        <v>58.48333333333342</v>
      </c>
      <c r="W127" s="106"/>
      <c r="X127" s="107"/>
      <c r="Y127" s="261"/>
      <c r="Z127" s="262"/>
      <c r="AA127" s="111">
        <f>M127-J127</f>
        <v>-431.06298090624477</v>
      </c>
      <c r="AB127" s="103">
        <f>M127/J127</f>
        <v>0.85631233969791842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2795.0947539677582</v>
      </c>
      <c r="N140" s="139">
        <f>M140/L140</f>
        <v>192.76515544605229</v>
      </c>
      <c r="O140" s="140">
        <f>L140-I140</f>
        <v>0</v>
      </c>
      <c r="P140" s="141">
        <f>N140-K140</f>
        <v>-33.89001696774082</v>
      </c>
      <c r="Q140" s="142">
        <f>N140/K140</f>
        <v>0.85047763699003742</v>
      </c>
      <c r="R140" s="277"/>
      <c r="S140" s="143">
        <f>S124</f>
        <v>0.70833333333333337</v>
      </c>
      <c r="T140" s="144">
        <f>INDEX(T124:T139,COUNTA(T124:T139))</f>
        <v>0.86075231481481485</v>
      </c>
      <c r="U140" s="145"/>
      <c r="V140" s="156"/>
      <c r="W140" s="135"/>
      <c r="X140" s="139"/>
      <c r="Y140" s="264"/>
      <c r="Z140" s="265"/>
      <c r="AA140" s="157">
        <f>M140-J140</f>
        <v>-491.40524603224185</v>
      </c>
      <c r="AB140" s="142">
        <f>M140/J140</f>
        <v>0.85047763699003742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10108</v>
      </c>
      <c r="G141" s="159">
        <f t="shared" ref="G141" si="42">E141*F141</f>
        <v>141815.24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2402.0595418839539</v>
      </c>
      <c r="N141" s="163">
        <f>M141/L141</f>
        <v>600.51488547098847</v>
      </c>
      <c r="O141" s="165">
        <f>L141-I141</f>
        <v>0</v>
      </c>
      <c r="P141" s="166">
        <f>N141-K141</f>
        <v>-74.485114529011526</v>
      </c>
      <c r="Q141" s="152">
        <f>N141/K141</f>
        <v>0.88965168217924218</v>
      </c>
      <c r="R141" s="275">
        <f>Q157</f>
        <v>0.88965168217924218</v>
      </c>
      <c r="S141" s="167">
        <v>0.70833333333333337</v>
      </c>
      <c r="T141" s="168">
        <v>0.88366898148148143</v>
      </c>
      <c r="U141" s="169"/>
      <c r="V141" s="170">
        <v>252.48333333333321</v>
      </c>
      <c r="W141" s="168"/>
      <c r="X141" s="171"/>
      <c r="Y141" s="278"/>
      <c r="Z141" s="279"/>
      <c r="AA141" s="109">
        <f>M141-J141</f>
        <v>-297.9404581160461</v>
      </c>
      <c r="AB141" s="152">
        <f>M141/J141</f>
        <v>0.88965168217924218</v>
      </c>
      <c r="AC141" s="266">
        <f>AB157</f>
        <v>0.88965168217924218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2402.0595418839539</v>
      </c>
      <c r="N157" s="139">
        <f t="shared" ref="N157:N162" si="46">M157/L157</f>
        <v>600.51488547098847</v>
      </c>
      <c r="O157" s="140">
        <f t="shared" ref="O157:O162" si="47">L157-I157</f>
        <v>0</v>
      </c>
      <c r="P157" s="141">
        <f t="shared" ref="P157:P162" si="48">N157-K157</f>
        <v>-74.485114529011526</v>
      </c>
      <c r="Q157" s="142">
        <f t="shared" ref="Q157:Q162" si="49">N157/K157</f>
        <v>0.88965168217924218</v>
      </c>
      <c r="R157" s="277"/>
      <c r="S157" s="143">
        <f>S141</f>
        <v>0.70833333333333337</v>
      </c>
      <c r="T157" s="144">
        <f>INDEX(T141:T156,COUNTA(T141:T156))</f>
        <v>0.88366898148148143</v>
      </c>
      <c r="U157" s="145"/>
      <c r="V157" s="156"/>
      <c r="W157" s="135"/>
      <c r="X157" s="139"/>
      <c r="Y157" s="264"/>
      <c r="Z157" s="265"/>
      <c r="AA157" s="157">
        <f t="shared" ref="AA157:AA162" si="50">M157-J157</f>
        <v>-297.9404581160461</v>
      </c>
      <c r="AB157" s="142">
        <f t="shared" ref="AB157:AB162" si="51">M157/J157</f>
        <v>0.88965168217924218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1572</v>
      </c>
      <c r="G158" s="159">
        <f t="shared" ref="G158:G162" si="52">E158*F158</f>
        <v>43355.759999999995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2512.9662522202484</v>
      </c>
      <c r="N158" s="163">
        <f t="shared" si="46"/>
        <v>628.2415630550621</v>
      </c>
      <c r="O158" s="165">
        <f t="shared" si="47"/>
        <v>0</v>
      </c>
      <c r="P158" s="166">
        <f t="shared" si="48"/>
        <v>-121.7584369449379</v>
      </c>
      <c r="Q158" s="152">
        <f t="shared" si="49"/>
        <v>0.83765541740674943</v>
      </c>
      <c r="R158" s="275">
        <f>Q174</f>
        <v>0.8492154317910815</v>
      </c>
      <c r="S158" s="167">
        <v>0.70865740740740746</v>
      </c>
      <c r="T158" s="168">
        <v>0.73472222222222228</v>
      </c>
      <c r="U158" s="169"/>
      <c r="V158" s="170">
        <v>37.533333333333339</v>
      </c>
      <c r="W158" s="173"/>
      <c r="X158" s="151"/>
      <c r="Y158" s="278"/>
      <c r="Z158" s="279"/>
      <c r="AA158" s="109">
        <f t="shared" si="50"/>
        <v>-487.03374777975159</v>
      </c>
      <c r="AB158" s="152">
        <f t="shared" si="51"/>
        <v>0.83765541740674943</v>
      </c>
      <c r="AC158" s="266">
        <f>AB174</f>
        <v>0.8492154317910815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1258</v>
      </c>
      <c r="G159" s="95">
        <f t="shared" si="52"/>
        <v>30380.699999999997</v>
      </c>
      <c r="H159" s="96"/>
      <c r="I159" s="97">
        <v>4</v>
      </c>
      <c r="J159" s="98">
        <v>3000</v>
      </c>
      <c r="K159" s="99">
        <f t="shared" ref="K159:K162" si="53">J159/I159</f>
        <v>750</v>
      </c>
      <c r="L159" s="100">
        <v>4</v>
      </c>
      <c r="M159" s="98">
        <f>F159/V159*60</f>
        <v>2507.6411960132964</v>
      </c>
      <c r="N159" s="99">
        <f t="shared" si="46"/>
        <v>626.9102990033241</v>
      </c>
      <c r="O159" s="101">
        <f t="shared" si="47"/>
        <v>0</v>
      </c>
      <c r="P159" s="102">
        <f t="shared" si="48"/>
        <v>-123.0897009966759</v>
      </c>
      <c r="Q159" s="103">
        <f t="shared" si="49"/>
        <v>0.83588039867109876</v>
      </c>
      <c r="R159" s="276"/>
      <c r="S159" s="1">
        <v>0.73958333333333337</v>
      </c>
      <c r="T159" s="2">
        <v>0.76048611111111108</v>
      </c>
      <c r="U159" s="104">
        <v>6.9999999999999751</v>
      </c>
      <c r="V159" s="105">
        <v>30.099999999999909</v>
      </c>
      <c r="W159" s="106"/>
      <c r="X159" s="107"/>
      <c r="Y159" s="261"/>
      <c r="Z159" s="262"/>
      <c r="AA159" s="111">
        <f t="shared" si="50"/>
        <v>-492.35880398670361</v>
      </c>
      <c r="AB159" s="103">
        <f t="shared" si="51"/>
        <v>0.83588039867109876</v>
      </c>
      <c r="AC159" s="267"/>
    </row>
    <row r="160" spans="1:29" ht="15.75" customHeight="1">
      <c r="A160" s="281"/>
      <c r="B160" s="92" t="s">
        <v>117</v>
      </c>
      <c r="C160" s="259" t="s">
        <v>271</v>
      </c>
      <c r="D160" s="260"/>
      <c r="E160" s="93">
        <v>15.71</v>
      </c>
      <c r="F160" s="94">
        <v>3577</v>
      </c>
      <c r="G160" s="95">
        <f t="shared" si="52"/>
        <v>56194.670000000006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2817.7680525164164</v>
      </c>
      <c r="N160" s="99">
        <f t="shared" si="46"/>
        <v>939.25601750547219</v>
      </c>
      <c r="O160" s="101">
        <f t="shared" si="47"/>
        <v>0</v>
      </c>
      <c r="P160" s="102">
        <f t="shared" si="48"/>
        <v>-160.74398249452781</v>
      </c>
      <c r="Q160" s="103">
        <f t="shared" si="49"/>
        <v>0.85386910682315653</v>
      </c>
      <c r="R160" s="276"/>
      <c r="S160" s="1">
        <v>0.76458333333333339</v>
      </c>
      <c r="T160" s="2">
        <v>0.81747685185185182</v>
      </c>
      <c r="U160" s="104">
        <v>5.9000000000001229</v>
      </c>
      <c r="V160" s="105">
        <v>76.166666666666529</v>
      </c>
      <c r="W160" s="106"/>
      <c r="X160" s="107"/>
      <c r="Y160" s="261"/>
      <c r="Z160" s="262"/>
      <c r="AA160" s="111">
        <f t="shared" si="50"/>
        <v>-482.23194748358355</v>
      </c>
      <c r="AB160" s="103">
        <f t="shared" si="51"/>
        <v>0.85386910682315653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2501</v>
      </c>
      <c r="G161" s="95">
        <f t="shared" si="52"/>
        <v>44742.89</v>
      </c>
      <c r="H161" s="96">
        <v>2</v>
      </c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2829.5411690760598</v>
      </c>
      <c r="N161" s="99">
        <f t="shared" si="46"/>
        <v>707.38529226901494</v>
      </c>
      <c r="O161" s="101">
        <f t="shared" si="47"/>
        <v>0</v>
      </c>
      <c r="P161" s="102">
        <f t="shared" si="48"/>
        <v>-117.61470773098506</v>
      </c>
      <c r="Q161" s="103">
        <f t="shared" si="49"/>
        <v>0.85743671790183629</v>
      </c>
      <c r="R161" s="276"/>
      <c r="S161" s="1">
        <v>0.8222222222222223</v>
      </c>
      <c r="T161" s="2">
        <v>0.85905092592592591</v>
      </c>
      <c r="U161" s="104">
        <v>6.8333333333334956</v>
      </c>
      <c r="V161" s="105">
        <v>53.033333333333204</v>
      </c>
      <c r="W161" s="106">
        <v>0.85905092592592591</v>
      </c>
      <c r="X161" s="107">
        <v>0.89953703703703702</v>
      </c>
      <c r="Y161" s="261"/>
      <c r="Z161" s="262"/>
      <c r="AA161" s="111">
        <f t="shared" si="50"/>
        <v>-470.45883092394024</v>
      </c>
      <c r="AB161" s="103">
        <f t="shared" si="51"/>
        <v>0.85743671790183629</v>
      </c>
      <c r="AC161" s="267"/>
    </row>
    <row r="162" spans="1:29" ht="15.75" customHeight="1">
      <c r="A162" s="281"/>
      <c r="B162" s="92" t="s">
        <v>117</v>
      </c>
      <c r="C162" s="259" t="s">
        <v>275</v>
      </c>
      <c r="D162" s="260"/>
      <c r="E162" s="93">
        <v>17.89</v>
      </c>
      <c r="F162" s="94">
        <v>3622</v>
      </c>
      <c r="G162" s="95">
        <f t="shared" si="52"/>
        <v>64797.58</v>
      </c>
      <c r="H162" s="113"/>
      <c r="I162" s="97">
        <v>4</v>
      </c>
      <c r="J162" s="98">
        <v>3300</v>
      </c>
      <c r="K162" s="99">
        <f t="shared" si="53"/>
        <v>825</v>
      </c>
      <c r="L162" s="114">
        <v>4</v>
      </c>
      <c r="M162" s="98">
        <f>F162/V162*60</f>
        <v>2834.6086956521767</v>
      </c>
      <c r="N162" s="99">
        <f t="shared" si="46"/>
        <v>708.65217391304418</v>
      </c>
      <c r="O162" s="101">
        <f t="shared" si="47"/>
        <v>0</v>
      </c>
      <c r="P162" s="102">
        <f t="shared" si="48"/>
        <v>-116.34782608695582</v>
      </c>
      <c r="Q162" s="103">
        <f t="shared" si="49"/>
        <v>0.85897233201581114</v>
      </c>
      <c r="R162" s="276"/>
      <c r="S162" s="1">
        <v>0.89953703703703702</v>
      </c>
      <c r="T162" s="2">
        <v>0.95277777777777772</v>
      </c>
      <c r="U162" s="104">
        <v>58.3</v>
      </c>
      <c r="V162" s="105">
        <v>76.6666666666666</v>
      </c>
      <c r="W162" s="106"/>
      <c r="X162" s="107"/>
      <c r="Y162" s="261"/>
      <c r="Z162" s="262"/>
      <c r="AA162" s="111">
        <f t="shared" si="50"/>
        <v>-465.39130434782328</v>
      </c>
      <c r="AB162" s="103">
        <f t="shared" si="51"/>
        <v>0.85897233201581114</v>
      </c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54">AVERAGE(I158:I173)</f>
        <v>3.8</v>
      </c>
      <c r="J174" s="138">
        <f t="shared" si="54"/>
        <v>3180</v>
      </c>
      <c r="K174" s="139">
        <f t="shared" ref="K174" si="55">J174/I174</f>
        <v>836.84210526315792</v>
      </c>
      <c r="L174" s="137">
        <f t="shared" ref="L174:M174" si="56">AVERAGE(L158:L173)</f>
        <v>3.8</v>
      </c>
      <c r="M174" s="138">
        <f t="shared" si="56"/>
        <v>2700.5050730956391</v>
      </c>
      <c r="N174" s="139">
        <f>M174/L174</f>
        <v>710.65922976201034</v>
      </c>
      <c r="O174" s="140">
        <f>L174-I174</f>
        <v>0</v>
      </c>
      <c r="P174" s="141">
        <f>N174-K174</f>
        <v>-126.18287550114758</v>
      </c>
      <c r="Q174" s="142">
        <f>N174/K174</f>
        <v>0.8492154317910815</v>
      </c>
      <c r="R174" s="277"/>
      <c r="S174" s="143">
        <f>S158</f>
        <v>0.70865740740740746</v>
      </c>
      <c r="T174" s="144">
        <f>INDEX(T158:T173,COUNTA(T158:T173))</f>
        <v>0.95277777777777772</v>
      </c>
      <c r="U174" s="145"/>
      <c r="V174" s="156"/>
      <c r="W174" s="89"/>
      <c r="X174" s="91"/>
      <c r="Y174" s="264"/>
      <c r="Z174" s="265"/>
      <c r="AA174" s="157">
        <f>M174-J174</f>
        <v>-479.49492690436091</v>
      </c>
      <c r="AB174" s="142">
        <f>M174/J174</f>
        <v>0.8492154317910815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2026</v>
      </c>
      <c r="G175" s="159">
        <f t="shared" ref="G175:G178" si="57">E175*F175</f>
        <v>45139.28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2814.974913160946</v>
      </c>
      <c r="N175" s="163">
        <f>M175/L175</f>
        <v>562.99498263218925</v>
      </c>
      <c r="O175" s="165">
        <f>L175-I175</f>
        <v>0</v>
      </c>
      <c r="P175" s="166">
        <f>N175-K175</f>
        <v>-97.005017367810751</v>
      </c>
      <c r="Q175" s="152">
        <f>N175/K175</f>
        <v>0.85302270095786248</v>
      </c>
      <c r="R175" s="275">
        <f>Q191</f>
        <v>0.85809792808733154</v>
      </c>
      <c r="S175" s="167">
        <v>0.70833333333333337</v>
      </c>
      <c r="T175" s="168">
        <v>0.73832175925925925</v>
      </c>
      <c r="U175" s="169"/>
      <c r="V175" s="170">
        <v>43.183333333333266</v>
      </c>
      <c r="W175" s="173"/>
      <c r="X175" s="151"/>
      <c r="Y175" s="278"/>
      <c r="Z175" s="279"/>
      <c r="AA175" s="109">
        <f>M175-J175</f>
        <v>-485.02508683905398</v>
      </c>
      <c r="AB175" s="152">
        <f>M175/J175</f>
        <v>0.85302270095786248</v>
      </c>
      <c r="AC175" s="266">
        <f>AB191</f>
        <v>0.85809792808733165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2354</v>
      </c>
      <c r="G176" s="95">
        <f t="shared" si="57"/>
        <v>42795.72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2821.9780219780228</v>
      </c>
      <c r="N176" s="99">
        <f>M176/L176</f>
        <v>705.49450549450569</v>
      </c>
      <c r="O176" s="101">
        <f>L176-I176</f>
        <v>0</v>
      </c>
      <c r="P176" s="102">
        <f>N176-K176</f>
        <v>-119.50549450549431</v>
      </c>
      <c r="Q176" s="103">
        <f>N176/K176</f>
        <v>0.85514485514485539</v>
      </c>
      <c r="R176" s="276"/>
      <c r="S176" s="1">
        <v>0.74236111111111114</v>
      </c>
      <c r="T176" s="2">
        <v>0.77711805555555558</v>
      </c>
      <c r="U176" s="104">
        <v>5.8166666666667233</v>
      </c>
      <c r="V176" s="105">
        <v>50.04999999999999</v>
      </c>
      <c r="W176" s="106"/>
      <c r="X176" s="107"/>
      <c r="Y176" s="261"/>
      <c r="Z176" s="262"/>
      <c r="AA176" s="111">
        <f>M176-J176</f>
        <v>-478.02197802197725</v>
      </c>
      <c r="AB176" s="103">
        <f>M176/J176</f>
        <v>0.85514485514485539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5518</v>
      </c>
      <c r="G177" s="95">
        <f t="shared" si="57"/>
        <v>91929.88</v>
      </c>
      <c r="H177" s="96">
        <v>2</v>
      </c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2847.1836032678802</v>
      </c>
      <c r="N177" s="99">
        <f>M177/L177</f>
        <v>711.79590081697006</v>
      </c>
      <c r="O177" s="101">
        <f>L177-I177</f>
        <v>0</v>
      </c>
      <c r="P177" s="102">
        <f>N177-K177</f>
        <v>-113.20409918302994</v>
      </c>
      <c r="Q177" s="103">
        <f>N177/K177</f>
        <v>0.8627829100811758</v>
      </c>
      <c r="R177" s="276"/>
      <c r="S177" s="1">
        <v>0.78194444444444444</v>
      </c>
      <c r="T177" s="2">
        <v>0.86269675925925926</v>
      </c>
      <c r="U177" s="104">
        <v>6.9499999999999673</v>
      </c>
      <c r="V177" s="105">
        <v>116.28333333333333</v>
      </c>
      <c r="W177" s="106">
        <v>0.86269675925925926</v>
      </c>
      <c r="X177" s="107">
        <v>0.90138888888888891</v>
      </c>
      <c r="Y177" s="261"/>
      <c r="Z177" s="262"/>
      <c r="AA177" s="111">
        <f>M177-J177</f>
        <v>-452.81639673211976</v>
      </c>
      <c r="AB177" s="103">
        <f>M177/J177</f>
        <v>0.8627829100811758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3908</v>
      </c>
      <c r="G178" s="95">
        <f t="shared" si="57"/>
        <v>65107.28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2842.7561123459286</v>
      </c>
      <c r="N178" s="99">
        <f>M178/L178</f>
        <v>710.68902808648215</v>
      </c>
      <c r="O178" s="101">
        <f>L178-I178</f>
        <v>0</v>
      </c>
      <c r="P178" s="102">
        <f>N178-K178</f>
        <v>-114.31097191351785</v>
      </c>
      <c r="Q178" s="103">
        <f>N178/K178</f>
        <v>0.86144124616543294</v>
      </c>
      <c r="R178" s="276"/>
      <c r="S178" s="1">
        <v>0.90138888888888891</v>
      </c>
      <c r="T178" s="2">
        <v>0.9586689814814815</v>
      </c>
      <c r="U178" s="104">
        <v>55.71666666666669</v>
      </c>
      <c r="V178" s="105">
        <v>82.483333333333334</v>
      </c>
      <c r="W178" s="106"/>
      <c r="X178" s="107"/>
      <c r="Y178" s="261"/>
      <c r="Z178" s="262"/>
      <c r="AA178" s="111">
        <f>M178-J178</f>
        <v>-457.24388765407139</v>
      </c>
      <c r="AB178" s="103">
        <f>M178/J178</f>
        <v>0.86144124616543294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4.25</v>
      </c>
      <c r="J191" s="138">
        <f t="shared" si="59"/>
        <v>3300</v>
      </c>
      <c r="K191" s="139">
        <f t="shared" ref="K191" si="60">J191/I191</f>
        <v>776.47058823529414</v>
      </c>
      <c r="L191" s="137">
        <f t="shared" ref="L191:M191" si="61">AVERAGE(L175:L190)</f>
        <v>4.25</v>
      </c>
      <c r="M191" s="138">
        <f t="shared" si="61"/>
        <v>2831.7231626881944</v>
      </c>
      <c r="N191" s="139">
        <f>M191/L191</f>
        <v>666.28780298545746</v>
      </c>
      <c r="O191" s="140">
        <f>L191-I191</f>
        <v>0</v>
      </c>
      <c r="P191" s="141">
        <f>N191-K191</f>
        <v>-110.18278524983668</v>
      </c>
      <c r="Q191" s="142">
        <f>N191/K191</f>
        <v>0.85809792808733154</v>
      </c>
      <c r="R191" s="277"/>
      <c r="S191" s="143">
        <f>S175</f>
        <v>0.70833333333333337</v>
      </c>
      <c r="T191" s="144">
        <f>INDEX(T175:T190,COUNTA(T175:T190))</f>
        <v>0.9586689814814815</v>
      </c>
      <c r="U191" s="145"/>
      <c r="V191" s="156"/>
      <c r="W191" s="89"/>
      <c r="X191" s="91"/>
      <c r="Y191" s="264"/>
      <c r="Z191" s="265"/>
      <c r="AA191" s="157">
        <f>M191-J191</f>
        <v>-468.27683731180559</v>
      </c>
      <c r="AB191" s="142">
        <f>M191/J191</f>
        <v>0.85809792808733165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2763</v>
      </c>
      <c r="G192" s="159">
        <f t="shared" ref="G192:G194" si="62">E192*F192</f>
        <v>50231.34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2560.3088803088781</v>
      </c>
      <c r="N192" s="163">
        <f>M192/L192</f>
        <v>640.07722007721952</v>
      </c>
      <c r="O192" s="165">
        <f>L192-I192</f>
        <v>0</v>
      </c>
      <c r="P192" s="166">
        <f>N192-K192</f>
        <v>-109.92277992278048</v>
      </c>
      <c r="Q192" s="152">
        <f>N192/K192</f>
        <v>0.85343629343629268</v>
      </c>
      <c r="R192" s="275">
        <f>Q208</f>
        <v>0.84237781104798637</v>
      </c>
      <c r="S192" s="167">
        <v>0.7085069444444444</v>
      </c>
      <c r="T192" s="168">
        <v>0.75347222222222221</v>
      </c>
      <c r="U192" s="169"/>
      <c r="V192" s="170">
        <v>64.750000000000057</v>
      </c>
      <c r="W192" s="173"/>
      <c r="X192" s="151"/>
      <c r="Y192" s="278"/>
      <c r="Z192" s="279"/>
      <c r="AA192" s="109">
        <f>M192-J192</f>
        <v>-439.69111969112191</v>
      </c>
      <c r="AB192" s="152">
        <f>M192/J192</f>
        <v>0.85343629343629268</v>
      </c>
      <c r="AC192" s="266">
        <f>AB208</f>
        <v>0.84237781104798637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6770</v>
      </c>
      <c r="G193" s="95">
        <f t="shared" si="62"/>
        <v>96675.599999999991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3018.2043343653218</v>
      </c>
      <c r="N193" s="99">
        <f>M193/L193</f>
        <v>1006.0681114551072</v>
      </c>
      <c r="O193" s="101">
        <f>L193-I193</f>
        <v>0</v>
      </c>
      <c r="P193" s="102">
        <f>N193-K193</f>
        <v>-193.93188854489279</v>
      </c>
      <c r="Q193" s="103">
        <f>N193/K193</f>
        <v>0.83839009287925603</v>
      </c>
      <c r="R193" s="276"/>
      <c r="S193" s="1">
        <v>0.76695601851851847</v>
      </c>
      <c r="T193" s="2">
        <v>0.86041666666666672</v>
      </c>
      <c r="U193" s="104">
        <v>19.416666666666611</v>
      </c>
      <c r="V193" s="105">
        <v>134.58333333333348</v>
      </c>
      <c r="W193" s="106">
        <v>0.86041666666666672</v>
      </c>
      <c r="X193" s="107">
        <v>0.91874999999999984</v>
      </c>
      <c r="Y193" s="261"/>
      <c r="Z193" s="262"/>
      <c r="AA193" s="111">
        <f>M193-J193</f>
        <v>-581.79566563467824</v>
      </c>
      <c r="AB193" s="103">
        <f>M193/J193</f>
        <v>0.83839009287925603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4935</v>
      </c>
      <c r="G194" s="95">
        <f t="shared" si="62"/>
        <v>70471.8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3013.740458015262</v>
      </c>
      <c r="N194" s="99">
        <f>M194/L194</f>
        <v>1004.580152671754</v>
      </c>
      <c r="O194" s="101">
        <f>L194-I194</f>
        <v>0</v>
      </c>
      <c r="P194" s="102">
        <f>N194-K194</f>
        <v>-195.41984732824596</v>
      </c>
      <c r="Q194" s="103">
        <f>N194/K194</f>
        <v>0.83715012722646165</v>
      </c>
      <c r="R194" s="276"/>
      <c r="S194" s="1">
        <v>0.91874999999999984</v>
      </c>
      <c r="T194" s="2">
        <v>0.98697916666666663</v>
      </c>
      <c r="U194" s="104">
        <v>83.999999999999702</v>
      </c>
      <c r="V194" s="105">
        <v>98.250000000000171</v>
      </c>
      <c r="W194" s="106"/>
      <c r="X194" s="107"/>
      <c r="Y194" s="261"/>
      <c r="Z194" s="262"/>
      <c r="AA194" s="111">
        <f>M194-J194</f>
        <v>-586.25954198473801</v>
      </c>
      <c r="AB194" s="103">
        <f>M194/J194</f>
        <v>0.83715012722646165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2864.0845575631538</v>
      </c>
      <c r="N208" s="139">
        <f t="shared" ref="N208:N214" si="66">M208/L208</f>
        <v>859.22536726894612</v>
      </c>
      <c r="O208" s="140">
        <f t="shared" ref="O208:O214" si="67">L208-I208</f>
        <v>0</v>
      </c>
      <c r="P208" s="141">
        <f t="shared" ref="P208:P214" si="68">N208-K208</f>
        <v>-160.77463273105388</v>
      </c>
      <c r="Q208" s="142">
        <f t="shared" ref="Q208:Q214" si="69">N208/K208</f>
        <v>0.84237781104798637</v>
      </c>
      <c r="R208" s="277"/>
      <c r="S208" s="143">
        <f>S192</f>
        <v>0.7085069444444444</v>
      </c>
      <c r="T208" s="144">
        <f>INDEX(T192:T207,COUNTA(T192:T207))</f>
        <v>0.98697916666666663</v>
      </c>
      <c r="U208" s="145"/>
      <c r="V208" s="156"/>
      <c r="W208" s="89"/>
      <c r="X208" s="91"/>
      <c r="Y208" s="264"/>
      <c r="Z208" s="265"/>
      <c r="AA208" s="157">
        <f t="shared" ref="AA208:AA214" si="70">M208-J208</f>
        <v>-535.91544243684621</v>
      </c>
      <c r="AB208" s="142">
        <f t="shared" ref="AB208:AB214" si="71">M208/J208</f>
        <v>0.84237781104798637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1269</v>
      </c>
      <c r="G209" s="159">
        <f t="shared" ref="G209:G214" si="72">E209*F209</f>
        <v>23070.42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2974.2187499999995</v>
      </c>
      <c r="N209" s="163">
        <f t="shared" si="66"/>
        <v>991.40624999999989</v>
      </c>
      <c r="O209" s="165">
        <f t="shared" si="67"/>
        <v>0</v>
      </c>
      <c r="P209" s="166">
        <f t="shared" si="68"/>
        <v>-208.59375000000011</v>
      </c>
      <c r="Q209" s="152">
        <f t="shared" si="69"/>
        <v>0.82617187499999989</v>
      </c>
      <c r="R209" s="275">
        <f>Q225</f>
        <v>0.83949390982115002</v>
      </c>
      <c r="S209" s="167">
        <v>0.70861111111111108</v>
      </c>
      <c r="T209" s="168">
        <v>0.72638888888888886</v>
      </c>
      <c r="U209" s="169"/>
      <c r="V209" s="170">
        <v>25.600000000000005</v>
      </c>
      <c r="W209" s="168"/>
      <c r="X209" s="171"/>
      <c r="Y209" s="278"/>
      <c r="Z209" s="279"/>
      <c r="AA209" s="174">
        <f t="shared" si="70"/>
        <v>-625.78125000000045</v>
      </c>
      <c r="AB209" s="152">
        <f t="shared" si="71"/>
        <v>0.82617187499999989</v>
      </c>
      <c r="AC209" s="266">
        <f>AB225</f>
        <v>0.83949390982115002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995</v>
      </c>
      <c r="G210" s="95">
        <f t="shared" si="72"/>
        <v>24705.85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2798.4375000000173</v>
      </c>
      <c r="N210" s="99">
        <f t="shared" si="66"/>
        <v>699.60937500000432</v>
      </c>
      <c r="O210" s="101">
        <f t="shared" si="67"/>
        <v>0</v>
      </c>
      <c r="P210" s="102">
        <f t="shared" si="68"/>
        <v>-125.39062499999568</v>
      </c>
      <c r="Q210" s="103">
        <f t="shared" si="69"/>
        <v>0.84801136363636886</v>
      </c>
      <c r="R210" s="276"/>
      <c r="S210" s="1">
        <v>0.73750000000000004</v>
      </c>
      <c r="T210" s="2">
        <v>0.75231481481481477</v>
      </c>
      <c r="U210" s="104">
        <v>16.000000000000103</v>
      </c>
      <c r="V210" s="105">
        <v>21.333333333333204</v>
      </c>
      <c r="W210" s="106"/>
      <c r="X210" s="113"/>
      <c r="Y210" s="261"/>
      <c r="Z210" s="262"/>
      <c r="AA210" s="175">
        <f t="shared" si="70"/>
        <v>-501.56249999998272</v>
      </c>
      <c r="AB210" s="103">
        <f t="shared" si="71"/>
        <v>0.84801136363636886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2659</v>
      </c>
      <c r="G211" s="95">
        <f t="shared" si="72"/>
        <v>48340.62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 t="shared" si="73"/>
        <v>2996.0563380281683</v>
      </c>
      <c r="N211" s="99">
        <f t="shared" si="66"/>
        <v>998.68544600938947</v>
      </c>
      <c r="O211" s="101">
        <f t="shared" si="67"/>
        <v>0</v>
      </c>
      <c r="P211" s="102">
        <f t="shared" si="68"/>
        <v>-201.31455399061053</v>
      </c>
      <c r="Q211" s="103">
        <f t="shared" si="69"/>
        <v>0.83223787167449126</v>
      </c>
      <c r="R211" s="276"/>
      <c r="S211" s="1">
        <v>0.7631944444444444</v>
      </c>
      <c r="T211" s="2">
        <v>0.80017361111111107</v>
      </c>
      <c r="U211" s="104">
        <v>15.666666666666664</v>
      </c>
      <c r="V211" s="105">
        <v>53.250000000000014</v>
      </c>
      <c r="W211" s="106"/>
      <c r="X211" s="113"/>
      <c r="Y211" s="261"/>
      <c r="Z211" s="262"/>
      <c r="AA211" s="175">
        <f t="shared" si="70"/>
        <v>-603.94366197183172</v>
      </c>
      <c r="AB211" s="103">
        <f t="shared" si="71"/>
        <v>0.83223787167449115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2612</v>
      </c>
      <c r="G212" s="95">
        <f t="shared" si="72"/>
        <v>65378.36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 t="shared" si="73"/>
        <v>2806.9253731343288</v>
      </c>
      <c r="N212" s="99">
        <f t="shared" si="66"/>
        <v>701.73134328358219</v>
      </c>
      <c r="O212" s="101">
        <f t="shared" si="67"/>
        <v>0</v>
      </c>
      <c r="P212" s="102">
        <f t="shared" si="68"/>
        <v>-123.26865671641781</v>
      </c>
      <c r="Q212" s="103">
        <f t="shared" si="69"/>
        <v>0.85058344640434203</v>
      </c>
      <c r="R212" s="276"/>
      <c r="S212" s="1">
        <v>0.81261574074074072</v>
      </c>
      <c r="T212" s="2">
        <v>0.85138888888888886</v>
      </c>
      <c r="U212" s="104">
        <v>17.916666666666696</v>
      </c>
      <c r="V212" s="105">
        <v>55.833333333333321</v>
      </c>
      <c r="W212" s="106">
        <v>0.85138888888888886</v>
      </c>
      <c r="X212" s="107">
        <v>0.90486111111111089</v>
      </c>
      <c r="Y212" s="261"/>
      <c r="Z212" s="262"/>
      <c r="AA212" s="175">
        <f t="shared" si="70"/>
        <v>-493.07462686567123</v>
      </c>
      <c r="AB212" s="103">
        <f t="shared" si="71"/>
        <v>0.85058344640434203</v>
      </c>
      <c r="AC212" s="267"/>
    </row>
    <row r="213" spans="1:29" ht="15.75" customHeight="1">
      <c r="A213" s="271"/>
      <c r="B213" s="92" t="s">
        <v>117</v>
      </c>
      <c r="C213" s="259" t="s">
        <v>149</v>
      </c>
      <c r="D213" s="260"/>
      <c r="E213" s="93">
        <v>24.83</v>
      </c>
      <c r="F213" s="94">
        <v>2442</v>
      </c>
      <c r="G213" s="95">
        <f t="shared" si="72"/>
        <v>60634.859999999993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2808.6900958466313</v>
      </c>
      <c r="N213" s="99">
        <f t="shared" si="66"/>
        <v>702.17252396165782</v>
      </c>
      <c r="O213" s="101">
        <f t="shared" si="67"/>
        <v>0</v>
      </c>
      <c r="P213" s="102">
        <f t="shared" si="68"/>
        <v>-122.82747603834218</v>
      </c>
      <c r="Q213" s="103">
        <f t="shared" si="69"/>
        <v>0.85111821086261552</v>
      </c>
      <c r="R213" s="276"/>
      <c r="S213" s="1">
        <v>0.90486111111111089</v>
      </c>
      <c r="T213" s="2">
        <v>0.94108796296296293</v>
      </c>
      <c r="U213" s="104">
        <v>76.99999999999973</v>
      </c>
      <c r="V213" s="105">
        <v>52.166666666666934</v>
      </c>
      <c r="W213" s="106"/>
      <c r="X213" s="107"/>
      <c r="Y213" s="261"/>
      <c r="Z213" s="262"/>
      <c r="AA213" s="175">
        <f t="shared" si="70"/>
        <v>-491.30990415336873</v>
      </c>
      <c r="AB213" s="103">
        <f t="shared" si="71"/>
        <v>0.85111821086261552</v>
      </c>
      <c r="AC213" s="267"/>
    </row>
    <row r="214" spans="1:29" ht="15.75" customHeight="1">
      <c r="A214" s="271"/>
      <c r="B214" s="92" t="s">
        <v>117</v>
      </c>
      <c r="C214" s="259" t="s">
        <v>152</v>
      </c>
      <c r="D214" s="260"/>
      <c r="E214" s="93">
        <v>18.18</v>
      </c>
      <c r="F214" s="94">
        <v>3226</v>
      </c>
      <c r="G214" s="115">
        <f t="shared" si="72"/>
        <v>58648.68</v>
      </c>
      <c r="H214" s="116"/>
      <c r="I214" s="97">
        <v>3</v>
      </c>
      <c r="J214" s="98">
        <v>3600</v>
      </c>
      <c r="K214" s="99">
        <f t="shared" si="58"/>
        <v>1200</v>
      </c>
      <c r="L214" s="100">
        <v>3</v>
      </c>
      <c r="M214" s="98">
        <f t="shared" si="73"/>
        <v>2993.1958762886602</v>
      </c>
      <c r="N214" s="99">
        <f t="shared" si="66"/>
        <v>997.73195876288673</v>
      </c>
      <c r="O214" s="101">
        <f t="shared" si="67"/>
        <v>0</v>
      </c>
      <c r="P214" s="102">
        <f t="shared" si="68"/>
        <v>-202.26804123711327</v>
      </c>
      <c r="Q214" s="103">
        <f t="shared" si="69"/>
        <v>0.83144329896907232</v>
      </c>
      <c r="R214" s="276"/>
      <c r="S214" s="1">
        <v>0.95300925925925928</v>
      </c>
      <c r="T214" s="2">
        <v>0.99791666666666667</v>
      </c>
      <c r="U214" s="104">
        <v>17.166666666666739</v>
      </c>
      <c r="V214" s="105">
        <v>64.666666666666657</v>
      </c>
      <c r="W214" s="106"/>
      <c r="X214" s="4"/>
      <c r="Y214" s="261"/>
      <c r="Z214" s="262"/>
      <c r="AA214" s="175">
        <f t="shared" si="70"/>
        <v>-606.8041237113398</v>
      </c>
      <c r="AB214" s="103">
        <f t="shared" si="71"/>
        <v>0.83144329896907232</v>
      </c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4">AVERAGE(I209:I224)</f>
        <v>3.5</v>
      </c>
      <c r="J225" s="138">
        <f t="shared" si="74"/>
        <v>3450</v>
      </c>
      <c r="K225" s="139">
        <f t="shared" ref="K225" si="75">J225/I225</f>
        <v>985.71428571428567</v>
      </c>
      <c r="L225" s="137">
        <f t="shared" ref="L225:M225" si="76">AVERAGE(L209:L224)</f>
        <v>3.5</v>
      </c>
      <c r="M225" s="138">
        <f t="shared" si="76"/>
        <v>2896.2539888829674</v>
      </c>
      <c r="N225" s="139">
        <f>M225/L225</f>
        <v>827.50113968084781</v>
      </c>
      <c r="O225" s="140">
        <f>L225-I225</f>
        <v>0</v>
      </c>
      <c r="P225" s="141">
        <f>N225-K225</f>
        <v>-158.21314603343785</v>
      </c>
      <c r="Q225" s="142">
        <f>N225/K225</f>
        <v>0.83949390982115002</v>
      </c>
      <c r="R225" s="277"/>
      <c r="S225" s="143">
        <f>S209</f>
        <v>0.70861111111111108</v>
      </c>
      <c r="T225" s="144">
        <f>INDEX(T209:T224,COUNTA(T209:T224))</f>
        <v>0.99791666666666667</v>
      </c>
      <c r="U225" s="145"/>
      <c r="V225" s="156"/>
      <c r="W225" s="135"/>
      <c r="X225" s="139"/>
      <c r="Y225" s="264"/>
      <c r="Z225" s="265"/>
      <c r="AA225" s="177">
        <f>M225-J225</f>
        <v>-553.74601111703259</v>
      </c>
      <c r="AB225" s="142">
        <f>M225/J225</f>
        <v>0.83949390982115002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730" priority="1" operator="greaterThan">
      <formula>0</formula>
    </cfRule>
  </conditionalFormatting>
  <conditionalFormatting sqref="P5:P225 AA5:AA225">
    <cfRule type="cellIs" dxfId="729" priority="4" operator="lessThan">
      <formula>0</formula>
    </cfRule>
  </conditionalFormatting>
  <conditionalFormatting sqref="Q5:Q225 AB5:AB225">
    <cfRule type="cellIs" dxfId="728" priority="2" operator="greaterThan">
      <formula>1</formula>
    </cfRule>
    <cfRule type="cellIs" dxfId="727" priority="3" operator="lessThan">
      <formula>0.8</formula>
    </cfRule>
  </conditionalFormatting>
  <conditionalFormatting sqref="AC5:AC23 R5:R225 AC124:AC129">
    <cfRule type="cellIs" dxfId="726" priority="5" operator="lessThan">
      <formula>0.8</formula>
    </cfRule>
  </conditionalFormatting>
  <conditionalFormatting sqref="AC29:AC37">
    <cfRule type="cellIs" dxfId="725" priority="15" operator="lessThan">
      <formula>0.8</formula>
    </cfRule>
  </conditionalFormatting>
  <conditionalFormatting sqref="AC39:AC44">
    <cfRule type="cellIs" dxfId="724" priority="14" operator="lessThan">
      <formula>0.8</formula>
    </cfRule>
  </conditionalFormatting>
  <conditionalFormatting sqref="AC56">
    <cfRule type="cellIs" dxfId="723" priority="16" operator="lessThan">
      <formula>0.8</formula>
    </cfRule>
  </conditionalFormatting>
  <conditionalFormatting sqref="AC73">
    <cfRule type="cellIs" dxfId="722" priority="13" operator="lessThan">
      <formula>0.8</formula>
    </cfRule>
  </conditionalFormatting>
  <conditionalFormatting sqref="AC90">
    <cfRule type="cellIs" dxfId="721" priority="7" operator="lessThan">
      <formula>0.8</formula>
    </cfRule>
  </conditionalFormatting>
  <conditionalFormatting sqref="AC107:AC112">
    <cfRule type="cellIs" dxfId="720" priority="6" operator="lessThan">
      <formula>0.8</formula>
    </cfRule>
  </conditionalFormatting>
  <conditionalFormatting sqref="AC141:AC146">
    <cfRule type="cellIs" dxfId="719" priority="12" operator="lessThan">
      <formula>0.8</formula>
    </cfRule>
  </conditionalFormatting>
  <conditionalFormatting sqref="AC158">
    <cfRule type="cellIs" dxfId="718" priority="11" operator="lessThan">
      <formula>0.8</formula>
    </cfRule>
  </conditionalFormatting>
  <conditionalFormatting sqref="AC175">
    <cfRule type="cellIs" dxfId="717" priority="10" operator="lessThan">
      <formula>0.8</formula>
    </cfRule>
  </conditionalFormatting>
  <conditionalFormatting sqref="AC192">
    <cfRule type="cellIs" dxfId="716" priority="9" operator="lessThan">
      <formula>0.8</formula>
    </cfRule>
  </conditionalFormatting>
  <conditionalFormatting sqref="AC209:AC214">
    <cfRule type="cellIs" dxfId="715" priority="8" operator="lessThan">
      <formula>0.8</formula>
    </cfRule>
  </conditionalFormatting>
  <dataValidations count="1">
    <dataValidation type="list" allowBlank="1" showInputMessage="1" showErrorMessage="1" sqref="Y5:Z225" xr:uid="{C0AB871C-6A32-4624-9216-138B0800F31D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2E38-5891-4FAB-8689-CD683E58860D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Q10" sqref="Q10"/>
      <selection pane="bottomLeft" activeCell="Q10" sqref="Q1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117613</v>
      </c>
      <c r="E1" s="77" t="s">
        <v>3</v>
      </c>
      <c r="F1" s="78">
        <f>SUM(G5:G157)</f>
        <v>5139202.1900000013</v>
      </c>
      <c r="G1" s="79" t="s">
        <v>74</v>
      </c>
      <c r="H1" s="80">
        <f>L21+L38+L55+L72+L89+L106+L123+L140+L157</f>
        <v>170.81984126984125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45894</v>
      </c>
      <c r="B2" s="325"/>
      <c r="C2" s="82" t="s">
        <v>35</v>
      </c>
      <c r="D2" s="83">
        <f>AVERAGE(N21,N38,N55,N72,N89,N106,N123,N140,N157)</f>
        <v>133.95708518279775</v>
      </c>
      <c r="E2" s="83" t="s">
        <v>81</v>
      </c>
      <c r="F2" s="84">
        <f>F1/D1</f>
        <v>43.695868568950722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3021</v>
      </c>
      <c r="G5" s="159">
        <f t="shared" ref="G5:G7" si="0">E5*F5</f>
        <v>59513.7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1058.9678675754624</v>
      </c>
      <c r="N5" s="163">
        <f>M5/L5</f>
        <v>81.45906673657403</v>
      </c>
      <c r="O5" s="179">
        <f>L5-I5</f>
        <v>0</v>
      </c>
      <c r="P5" s="180">
        <f>N5-K5</f>
        <v>-10.848625571118276</v>
      </c>
      <c r="Q5" s="132">
        <f>N5/K5</f>
        <v>0.882473222979552</v>
      </c>
      <c r="R5" s="276">
        <f>Q21</f>
        <v>0.85751904262951584</v>
      </c>
      <c r="S5" s="167">
        <v>0.25</v>
      </c>
      <c r="T5" s="168">
        <v>0.36886574074074074</v>
      </c>
      <c r="U5" s="169"/>
      <c r="V5" s="170">
        <v>171.16666666666669</v>
      </c>
      <c r="W5" s="87"/>
      <c r="X5" s="88"/>
      <c r="Y5" s="278"/>
      <c r="Z5" s="279"/>
      <c r="AA5" s="109">
        <f>M5-J5</f>
        <v>-141.03213242453762</v>
      </c>
      <c r="AB5" s="110">
        <f>M5/J5</f>
        <v>0.882473222979552</v>
      </c>
      <c r="AC5" s="291">
        <f>AB21</f>
        <v>0.85751904262951573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1000</v>
      </c>
      <c r="G6" s="95">
        <f t="shared" si="0"/>
        <v>59800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1655.172413793093</v>
      </c>
      <c r="N6" s="99">
        <f>M6/L6</f>
        <v>118.22660098522093</v>
      </c>
      <c r="O6" s="101">
        <f>L6-I6</f>
        <v>0</v>
      </c>
      <c r="P6" s="102">
        <f>N6-K6</f>
        <v>-24.630541871921935</v>
      </c>
      <c r="Q6" s="103">
        <f>N6/K6</f>
        <v>0.82758620689654649</v>
      </c>
      <c r="R6" s="276"/>
      <c r="S6" s="1">
        <v>0.5118055555555554</v>
      </c>
      <c r="T6" s="2">
        <v>0.53697916666666667</v>
      </c>
      <c r="U6" s="104">
        <v>56.683333333333138</v>
      </c>
      <c r="V6" s="105">
        <v>36.250000000000227</v>
      </c>
      <c r="W6" s="106"/>
      <c r="X6" s="107"/>
      <c r="Y6" s="261"/>
      <c r="Z6" s="262"/>
      <c r="AA6" s="111">
        <f>M6-J6</f>
        <v>-344.82758620690697</v>
      </c>
      <c r="AB6" s="112">
        <f>M6/J6</f>
        <v>0.82758620689654649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2535</v>
      </c>
      <c r="G7" s="115">
        <f t="shared" si="0"/>
        <v>75973.95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2259.4701658826361</v>
      </c>
      <c r="N7" s="99">
        <f>M7/L7</f>
        <v>112.9735082941318</v>
      </c>
      <c r="O7" s="101">
        <f>L7-I7</f>
        <v>0</v>
      </c>
      <c r="P7" s="102">
        <f>N7-K7</f>
        <v>-17.026491705868196</v>
      </c>
      <c r="Q7" s="103">
        <f>N7/K7</f>
        <v>0.869026986877937</v>
      </c>
      <c r="R7" s="276"/>
      <c r="S7" s="117">
        <v>0.54236111111111096</v>
      </c>
      <c r="T7" s="118">
        <v>0.58910879629629631</v>
      </c>
      <c r="U7" s="104">
        <v>7.7499999999997726</v>
      </c>
      <c r="V7" s="105">
        <v>67.316666666666904</v>
      </c>
      <c r="W7" s="106"/>
      <c r="X7" s="107"/>
      <c r="Y7" s="261"/>
      <c r="Z7" s="262"/>
      <c r="AA7" s="111">
        <f>M7-J7</f>
        <v>-340.52983411736386</v>
      </c>
      <c r="AB7" s="112">
        <f>M7/J7</f>
        <v>0.869026986877937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1657.8701490837304</v>
      </c>
      <c r="N21" s="139">
        <f t="shared" ref="N21:N28" si="5">M21/L21</f>
        <v>105.82149887768493</v>
      </c>
      <c r="O21" s="140">
        <f t="shared" ref="O21:O28" si="6">L21-I21</f>
        <v>0</v>
      </c>
      <c r="P21" s="141">
        <f t="shared" ref="P21:P28" si="7">N21-K21</f>
        <v>-17.582756441463999</v>
      </c>
      <c r="Q21" s="142">
        <f t="shared" ref="Q21:Q28" si="8">N21/K21</f>
        <v>0.85751904262951584</v>
      </c>
      <c r="R21" s="277"/>
      <c r="S21" s="143">
        <f>S5</f>
        <v>0.25</v>
      </c>
      <c r="T21" s="144">
        <f>INDEX(T5:T20,COUNTA(T5:T20))</f>
        <v>0.58910879629629631</v>
      </c>
      <c r="U21" s="145"/>
      <c r="V21" s="145"/>
      <c r="W21" s="146"/>
      <c r="X21" s="147"/>
      <c r="Y21" s="264"/>
      <c r="Z21" s="265"/>
      <c r="AA21" s="148">
        <f t="shared" ref="AA21:AA26" si="9">M21-J21</f>
        <v>-275.46318424960282</v>
      </c>
      <c r="AB21" s="149">
        <f t="shared" ref="AB21:AB26" si="10">M21/J21</f>
        <v>0.85751904262951573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1681</v>
      </c>
      <c r="G22" s="159">
        <f t="shared" ref="G22:G28" si="11">E22*F22</f>
        <v>120830.28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1698.9331836047154</v>
      </c>
      <c r="N22" s="163">
        <f t="shared" si="5"/>
        <v>65.343583984796751</v>
      </c>
      <c r="O22" s="165">
        <f t="shared" si="6"/>
        <v>0</v>
      </c>
      <c r="P22" s="166">
        <f t="shared" si="7"/>
        <v>-11.579492938280168</v>
      </c>
      <c r="Q22" s="152">
        <f t="shared" si="8"/>
        <v>0.84946659180235784</v>
      </c>
      <c r="R22" s="275">
        <f>Q38</f>
        <v>0.85368176796729323</v>
      </c>
      <c r="S22" s="167">
        <v>0.25</v>
      </c>
      <c r="T22" s="168">
        <v>0.29122685185185188</v>
      </c>
      <c r="U22" s="169"/>
      <c r="V22" s="170">
        <v>59.366666666666703</v>
      </c>
      <c r="W22" s="181"/>
      <c r="X22" s="163"/>
      <c r="Y22" s="278"/>
      <c r="Z22" s="279"/>
      <c r="AA22" s="109">
        <f t="shared" si="9"/>
        <v>-301.0668163952846</v>
      </c>
      <c r="AB22" s="152">
        <f t="shared" si="10"/>
        <v>0.84946659180235773</v>
      </c>
      <c r="AC22" s="347">
        <f>AB38</f>
        <v>0.85368176796729323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4895</v>
      </c>
      <c r="G23" s="95">
        <f t="shared" si="11"/>
        <v>277889.15000000002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1740.7883038624921</v>
      </c>
      <c r="N23" s="99">
        <f t="shared" si="5"/>
        <v>66.953396302403547</v>
      </c>
      <c r="O23" s="101">
        <f t="shared" si="6"/>
        <v>0</v>
      </c>
      <c r="P23" s="102">
        <f t="shared" si="7"/>
        <v>-9.9696806206733726</v>
      </c>
      <c r="Q23" s="103">
        <f t="shared" si="8"/>
        <v>0.87039415193124614</v>
      </c>
      <c r="R23" s="276"/>
      <c r="S23" s="1">
        <v>0.29603009259259261</v>
      </c>
      <c r="T23" s="2">
        <v>0.41319444444444442</v>
      </c>
      <c r="U23" s="104">
        <v>6.9166666666666554</v>
      </c>
      <c r="V23" s="105">
        <v>168.71666666666661</v>
      </c>
      <c r="W23" s="106"/>
      <c r="X23" s="107"/>
      <c r="Y23" s="261"/>
      <c r="Z23" s="262"/>
      <c r="AA23" s="111">
        <f t="shared" si="9"/>
        <v>-259.21169613750794</v>
      </c>
      <c r="AB23" s="103">
        <f t="shared" si="10"/>
        <v>0.87039415193124603</v>
      </c>
      <c r="AC23" s="293"/>
    </row>
    <row r="24" spans="1:43" ht="15.75" customHeight="1">
      <c r="A24" s="281"/>
      <c r="B24" s="92" t="s">
        <v>176</v>
      </c>
      <c r="C24" s="285" t="s">
        <v>237</v>
      </c>
      <c r="D24" s="285"/>
      <c r="E24" s="93">
        <v>57.3</v>
      </c>
      <c r="F24" s="94">
        <v>1686</v>
      </c>
      <c r="G24" s="95">
        <f t="shared" si="11"/>
        <v>96607.799999999988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1699.6919630355651</v>
      </c>
      <c r="N24" s="99">
        <f t="shared" si="5"/>
        <v>65.372767809060193</v>
      </c>
      <c r="O24" s="101">
        <f t="shared" si="6"/>
        <v>0</v>
      </c>
      <c r="P24" s="102">
        <f t="shared" si="7"/>
        <v>-11.550309114016727</v>
      </c>
      <c r="Q24" s="103">
        <f t="shared" si="8"/>
        <v>0.84984598151778257</v>
      </c>
      <c r="R24" s="276"/>
      <c r="S24" s="1">
        <v>0.41700231481481481</v>
      </c>
      <c r="T24" s="2">
        <v>0.45833333333333331</v>
      </c>
      <c r="U24" s="104">
        <v>5.4833333333333645</v>
      </c>
      <c r="V24" s="105">
        <v>59.516666666666644</v>
      </c>
      <c r="W24" s="106"/>
      <c r="X24" s="107"/>
      <c r="Y24" s="261"/>
      <c r="Z24" s="262"/>
      <c r="AA24" s="111">
        <f t="shared" si="9"/>
        <v>-300.3080369644349</v>
      </c>
      <c r="AB24" s="103">
        <f t="shared" si="10"/>
        <v>0.84984598151778257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1709</v>
      </c>
      <c r="G25" s="95">
        <f t="shared" si="11"/>
        <v>88628.74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1687.9012345679016</v>
      </c>
      <c r="N25" s="99">
        <f t="shared" si="5"/>
        <v>64.919278252611605</v>
      </c>
      <c r="O25" s="101">
        <f t="shared" si="6"/>
        <v>0</v>
      </c>
      <c r="P25" s="102">
        <f t="shared" si="7"/>
        <v>-12.003798670465315</v>
      </c>
      <c r="Q25" s="103">
        <f t="shared" si="8"/>
        <v>0.84395061728395093</v>
      </c>
      <c r="R25" s="276"/>
      <c r="S25" s="1">
        <v>0.46197916666666666</v>
      </c>
      <c r="T25" s="2">
        <v>0.50416666666666665</v>
      </c>
      <c r="U25" s="104">
        <v>5.2500000000000213</v>
      </c>
      <c r="V25" s="105">
        <v>60.749999999999986</v>
      </c>
      <c r="W25" s="106">
        <v>0.50416666666666665</v>
      </c>
      <c r="X25" s="107">
        <v>0.54268518518518516</v>
      </c>
      <c r="Y25" s="261"/>
      <c r="Z25" s="262"/>
      <c r="AA25" s="111">
        <f t="shared" si="9"/>
        <v>-312.09876543209839</v>
      </c>
      <c r="AB25" s="103">
        <f t="shared" si="10"/>
        <v>0.84395061728395082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726</v>
      </c>
      <c r="G26" s="95">
        <f t="shared" si="11"/>
        <v>40968.18</v>
      </c>
      <c r="H26" s="113">
        <v>2</v>
      </c>
      <c r="I26" s="97">
        <v>22</v>
      </c>
      <c r="J26" s="98">
        <v>2000</v>
      </c>
      <c r="K26" s="99">
        <f t="shared" si="13"/>
        <v>90.909090909090907</v>
      </c>
      <c r="L26" s="114">
        <v>22</v>
      </c>
      <c r="M26" s="98">
        <f t="shared" si="12"/>
        <v>1706.0052219321117</v>
      </c>
      <c r="N26" s="99">
        <f t="shared" si="5"/>
        <v>77.545691906005075</v>
      </c>
      <c r="O26" s="101">
        <f t="shared" si="6"/>
        <v>0</v>
      </c>
      <c r="P26" s="102">
        <f t="shared" si="7"/>
        <v>-13.363399003085831</v>
      </c>
      <c r="Q26" s="103">
        <f t="shared" si="8"/>
        <v>0.8530026109660559</v>
      </c>
      <c r="R26" s="276"/>
      <c r="S26" s="1">
        <v>0.54268518518518516</v>
      </c>
      <c r="T26" s="2">
        <v>0.56041666666666667</v>
      </c>
      <c r="U26" s="104">
        <v>55.466666666666654</v>
      </c>
      <c r="V26" s="105">
        <v>25.533333333333381</v>
      </c>
      <c r="W26" s="106"/>
      <c r="X26" s="107"/>
      <c r="Y26" s="261"/>
      <c r="Z26" s="262"/>
      <c r="AA26" s="111">
        <f t="shared" si="9"/>
        <v>-293.99477806788832</v>
      </c>
      <c r="AB26" s="103">
        <f t="shared" si="10"/>
        <v>0.85300261096605579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2361</v>
      </c>
      <c r="G27" s="95">
        <f t="shared" si="11"/>
        <v>135285.29999999999</v>
      </c>
      <c r="H27" s="113"/>
      <c r="I27" s="97">
        <v>25</v>
      </c>
      <c r="J27" s="98">
        <v>2000</v>
      </c>
      <c r="K27" s="99">
        <f t="shared" si="13"/>
        <v>80</v>
      </c>
      <c r="L27" s="114">
        <v>25</v>
      </c>
      <c r="M27" s="98">
        <f t="shared" si="12"/>
        <v>1708.4623115577897</v>
      </c>
      <c r="N27" s="99">
        <f t="shared" si="5"/>
        <v>68.338492462311592</v>
      </c>
      <c r="O27" s="101">
        <f t="shared" si="6"/>
        <v>0</v>
      </c>
      <c r="P27" s="102">
        <f t="shared" si="7"/>
        <v>-11.661507537688408</v>
      </c>
      <c r="Q27" s="103">
        <f t="shared" si="8"/>
        <v>0.85423115577889486</v>
      </c>
      <c r="R27" s="276"/>
      <c r="S27" s="1">
        <v>0.56464120370370374</v>
      </c>
      <c r="T27" s="2">
        <v>0.62222222222222223</v>
      </c>
      <c r="U27" s="104">
        <v>6.0833333333333783</v>
      </c>
      <c r="V27" s="105">
        <v>82.916666666666629</v>
      </c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 t="s">
        <v>176</v>
      </c>
      <c r="C28" s="285" t="s">
        <v>250</v>
      </c>
      <c r="D28" s="285"/>
      <c r="E28" s="93">
        <v>56.43</v>
      </c>
      <c r="F28" s="94">
        <v>1980</v>
      </c>
      <c r="G28" s="95">
        <f t="shared" si="11"/>
        <v>111731.4</v>
      </c>
      <c r="H28" s="113"/>
      <c r="I28" s="97">
        <v>22</v>
      </c>
      <c r="J28" s="98">
        <v>2000</v>
      </c>
      <c r="K28" s="99">
        <f t="shared" si="13"/>
        <v>90.909090909090907</v>
      </c>
      <c r="L28" s="114">
        <v>22</v>
      </c>
      <c r="M28" s="98">
        <f t="shared" si="12"/>
        <v>1709.7625329815291</v>
      </c>
      <c r="N28" s="99">
        <f t="shared" si="5"/>
        <v>77.716478771887694</v>
      </c>
      <c r="O28" s="101">
        <f t="shared" si="6"/>
        <v>0</v>
      </c>
      <c r="P28" s="102">
        <f t="shared" si="7"/>
        <v>-13.192612137203213</v>
      </c>
      <c r="Q28" s="103">
        <f t="shared" si="8"/>
        <v>0.85488126649076468</v>
      </c>
      <c r="R28" s="276"/>
      <c r="S28" s="1">
        <v>0.62569444444444444</v>
      </c>
      <c r="T28" s="2">
        <v>0.67394675925925929</v>
      </c>
      <c r="U28" s="104">
        <v>4.9999999999999822</v>
      </c>
      <c r="V28" s="105">
        <v>69.483333333333377</v>
      </c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24.714285714285715</v>
      </c>
      <c r="J38" s="138">
        <f t="shared" si="14"/>
        <v>2000</v>
      </c>
      <c r="K38" s="139">
        <f t="shared" ref="K38" si="15">J38/I38</f>
        <v>80.924855491329481</v>
      </c>
      <c r="L38" s="137">
        <f t="shared" ref="L38:M38" si="16">AVERAGE(L22:L37)</f>
        <v>24.714285714285715</v>
      </c>
      <c r="M38" s="138">
        <f t="shared" si="16"/>
        <v>1707.3635359345865</v>
      </c>
      <c r="N38" s="139">
        <f>M38/L38</f>
        <v>69.084073708335865</v>
      </c>
      <c r="O38" s="140">
        <f>L38-I38</f>
        <v>0</v>
      </c>
      <c r="P38" s="141">
        <f>N38-K38</f>
        <v>-11.840781782993616</v>
      </c>
      <c r="Q38" s="142">
        <f>N38/K38</f>
        <v>0.85368176796729323</v>
      </c>
      <c r="R38" s="277"/>
      <c r="S38" s="143">
        <f>S22</f>
        <v>0.25</v>
      </c>
      <c r="T38" s="144">
        <f>INDEX(T22:T37,COUNTA(T22:T37))</f>
        <v>0.67394675925925929</v>
      </c>
      <c r="U38" s="145"/>
      <c r="V38" s="156"/>
      <c r="W38" s="135"/>
      <c r="X38" s="139"/>
      <c r="Y38" s="264"/>
      <c r="Z38" s="265"/>
      <c r="AA38" s="157">
        <f>M38-J38</f>
        <v>-292.63646406541352</v>
      </c>
      <c r="AB38" s="142">
        <f>M38/J38</f>
        <v>0.85368176796729323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2320</v>
      </c>
      <c r="G39" s="159">
        <f t="shared" ref="G39:G42" si="17">E39*F39</f>
        <v>114886.40000000001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1712.8794093519275</v>
      </c>
      <c r="N39" s="163">
        <f>M39/L39</f>
        <v>71.369975389663651</v>
      </c>
      <c r="O39" s="165">
        <f>L39-I39</f>
        <v>0</v>
      </c>
      <c r="P39" s="166">
        <f>N39-K39</f>
        <v>-11.963357943669678</v>
      </c>
      <c r="Q39" s="152">
        <f>N39/K39</f>
        <v>0.85643970467596386</v>
      </c>
      <c r="R39" s="275">
        <f>Q55</f>
        <v>0.85759656150456276</v>
      </c>
      <c r="S39" s="167">
        <v>0.25</v>
      </c>
      <c r="T39" s="168">
        <v>0.3064351851851852</v>
      </c>
      <c r="U39" s="169"/>
      <c r="V39" s="170">
        <v>81.26666666666668</v>
      </c>
      <c r="W39" s="87"/>
      <c r="X39" s="88"/>
      <c r="Y39" s="278"/>
      <c r="Z39" s="279"/>
      <c r="AA39" s="109">
        <f>M39-J39</f>
        <v>-287.12059064807249</v>
      </c>
      <c r="AB39" s="152">
        <f>M39/J39</f>
        <v>0.85643970467596375</v>
      </c>
      <c r="AC39" s="347">
        <f>AB55</f>
        <v>0.85759656150456276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2537</v>
      </c>
      <c r="G40" s="95">
        <f t="shared" si="17"/>
        <v>131467.34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1543.0309173846936</v>
      </c>
      <c r="N40" s="99">
        <f>M40/L40</f>
        <v>67.088300755856238</v>
      </c>
      <c r="O40" s="101">
        <f>L40-I40</f>
        <v>0</v>
      </c>
      <c r="P40" s="102">
        <f>N40-K40</f>
        <v>-11.172568809361152</v>
      </c>
      <c r="Q40" s="103">
        <f>N40/K40</f>
        <v>0.85723939854705189</v>
      </c>
      <c r="R40" s="276"/>
      <c r="S40" s="1">
        <v>0.3120486111111111</v>
      </c>
      <c r="T40" s="2">
        <v>0.38055555555555554</v>
      </c>
      <c r="U40" s="104">
        <v>8.0833333333332913</v>
      </c>
      <c r="V40" s="105">
        <v>98.649999999999991</v>
      </c>
      <c r="W40" s="106"/>
      <c r="X40" s="107"/>
      <c r="Y40" s="261"/>
      <c r="Z40" s="262"/>
      <c r="AA40" s="111">
        <f>M40-J40</f>
        <v>-256.96908261530643</v>
      </c>
      <c r="AB40" s="103">
        <f>M40/J40</f>
        <v>0.857239398547052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2456</v>
      </c>
      <c r="G41" s="95">
        <f t="shared" si="17"/>
        <v>145739.04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1706.8725868725862</v>
      </c>
      <c r="N41" s="99">
        <f>M41/L41</f>
        <v>71.119691119691097</v>
      </c>
      <c r="O41" s="101">
        <f>L41-I41</f>
        <v>0</v>
      </c>
      <c r="P41" s="102">
        <f>N41-K41</f>
        <v>-12.213642213642231</v>
      </c>
      <c r="Q41" s="103">
        <f>N41/K41</f>
        <v>0.85343629343629324</v>
      </c>
      <c r="R41" s="276"/>
      <c r="S41" s="1">
        <v>0.3833333333333333</v>
      </c>
      <c r="T41" s="2">
        <v>0.44328703703703703</v>
      </c>
      <c r="U41" s="104">
        <v>3.9999999999999858</v>
      </c>
      <c r="V41" s="105">
        <v>86.333333333333371</v>
      </c>
      <c r="W41" s="106">
        <v>0.44328703703703703</v>
      </c>
      <c r="X41" s="107">
        <v>0.48402777777777772</v>
      </c>
      <c r="Y41" s="261"/>
      <c r="Z41" s="262"/>
      <c r="AA41" s="111">
        <f>M41-J41</f>
        <v>-293.12741312741377</v>
      </c>
      <c r="AB41" s="103">
        <f>M41/J41</f>
        <v>0.85343629343629313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4379</v>
      </c>
      <c r="G42" s="95">
        <f t="shared" si="17"/>
        <v>256915.93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1726.4702661263823</v>
      </c>
      <c r="N42" s="99">
        <f>M42/L42</f>
        <v>71.936261088599267</v>
      </c>
      <c r="O42" s="101">
        <f>L42-I42</f>
        <v>0</v>
      </c>
      <c r="P42" s="102">
        <f>N42-K42</f>
        <v>-11.397072244734062</v>
      </c>
      <c r="Q42" s="103">
        <f>N42/K42</f>
        <v>0.86323513306319122</v>
      </c>
      <c r="R42" s="276"/>
      <c r="S42" s="1">
        <v>0.48402777777777772</v>
      </c>
      <c r="T42" s="2">
        <v>0.58971064814814811</v>
      </c>
      <c r="U42" s="104">
        <v>58.666666666666593</v>
      </c>
      <c r="V42" s="105">
        <v>152.18333333333337</v>
      </c>
      <c r="W42" s="106"/>
      <c r="X42" s="107"/>
      <c r="Y42" s="261"/>
      <c r="Z42" s="262"/>
      <c r="AA42" s="111">
        <f>M42-J42</f>
        <v>-273.52973387361772</v>
      </c>
      <c r="AB42" s="103">
        <f>M42/J42</f>
        <v>0.86323513306319111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1672.3132949338974</v>
      </c>
      <c r="N55" s="139">
        <f>M55/L55</f>
        <v>70.413191365637786</v>
      </c>
      <c r="O55" s="140">
        <f>L55-I55</f>
        <v>0</v>
      </c>
      <c r="P55" s="141">
        <f>N55-K55</f>
        <v>-11.692071792256954</v>
      </c>
      <c r="Q55" s="142">
        <f>N55/K55</f>
        <v>0.85759656150456276</v>
      </c>
      <c r="R55" s="277"/>
      <c r="S55" s="143">
        <f>S39</f>
        <v>0.25</v>
      </c>
      <c r="T55" s="144">
        <f>INDEX(T39:T54,COUNTA(T39:T54))</f>
        <v>0.58971064814814811</v>
      </c>
      <c r="U55" s="145"/>
      <c r="V55" s="156"/>
      <c r="W55" s="188"/>
      <c r="X55" s="189"/>
      <c r="Y55" s="264"/>
      <c r="Z55" s="265"/>
      <c r="AA55" s="157">
        <f>M55-J55</f>
        <v>-277.6867050661026</v>
      </c>
      <c r="AB55" s="142">
        <f>M55/J55</f>
        <v>0.85759656150456276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2002</v>
      </c>
      <c r="G56" s="159">
        <f t="shared" ref="G56:G59" si="21">E56*F56</f>
        <v>94834.739999999991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1700.212314225053</v>
      </c>
      <c r="N56" s="163">
        <f>M56/L56</f>
        <v>80.96249115357395</v>
      </c>
      <c r="O56" s="165">
        <f>L56-I56</f>
        <v>0</v>
      </c>
      <c r="P56" s="166">
        <f>N56-K56</f>
        <v>-14.275604084521291</v>
      </c>
      <c r="Q56" s="152">
        <f>N56/K56</f>
        <v>0.85010615711252646</v>
      </c>
      <c r="R56" s="275">
        <f>Q72</f>
        <v>0.85537939835306009</v>
      </c>
      <c r="S56" s="167">
        <v>0.25024305555555554</v>
      </c>
      <c r="T56" s="168">
        <v>0.29930555555555555</v>
      </c>
      <c r="U56" s="169"/>
      <c r="V56" s="170">
        <v>70.650000000000006</v>
      </c>
      <c r="W56" s="168"/>
      <c r="X56" s="171"/>
      <c r="Y56" s="278"/>
      <c r="Z56" s="279"/>
      <c r="AA56" s="109">
        <f>M56-J56</f>
        <v>-299.78768577494702</v>
      </c>
      <c r="AB56" s="152">
        <f>M56/J56</f>
        <v>0.85010615711252646</v>
      </c>
      <c r="AC56" s="266">
        <f>AB72</f>
        <v>0.85537939835305998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1072</v>
      </c>
      <c r="G57" s="95">
        <f t="shared" si="21"/>
        <v>57212.639999999999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1685.2401746724893</v>
      </c>
      <c r="N57" s="99">
        <f>M57/L57</f>
        <v>67.409606986899576</v>
      </c>
      <c r="O57" s="101">
        <f>L57-I57</f>
        <v>0</v>
      </c>
      <c r="P57" s="102">
        <f>N57-K57</f>
        <v>-12.590393013100424</v>
      </c>
      <c r="Q57" s="103">
        <f>N57/K57</f>
        <v>0.84262008733624472</v>
      </c>
      <c r="R57" s="276"/>
      <c r="S57" s="1">
        <v>0.30208333333333331</v>
      </c>
      <c r="T57" s="2">
        <v>0.32858796296296294</v>
      </c>
      <c r="U57" s="104">
        <v>3.9999999999999858</v>
      </c>
      <c r="V57" s="105">
        <v>38.166666666666664</v>
      </c>
      <c r="W57" s="106"/>
      <c r="X57" s="107"/>
      <c r="Y57" s="261"/>
      <c r="Z57" s="262"/>
      <c r="AA57" s="111">
        <f>M57-J57</f>
        <v>-314.75982532751073</v>
      </c>
      <c r="AB57" s="103">
        <f>M57/J57</f>
        <v>0.84262008733624461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6800</v>
      </c>
      <c r="G58" s="95">
        <f t="shared" si="21"/>
        <v>404736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1747.1986296481336</v>
      </c>
      <c r="N58" s="99">
        <f>M58/L58</f>
        <v>69.887945185925346</v>
      </c>
      <c r="O58" s="101">
        <f>L58-I58</f>
        <v>0</v>
      </c>
      <c r="P58" s="102">
        <f>N58-K58</f>
        <v>-10.112054814074654</v>
      </c>
      <c r="Q58" s="103">
        <f>N58/K58</f>
        <v>0.87359931482406683</v>
      </c>
      <c r="R58" s="276"/>
      <c r="S58" s="1">
        <v>0.33436342592592594</v>
      </c>
      <c r="T58" s="2">
        <v>0.49652777777777779</v>
      </c>
      <c r="U58" s="104">
        <v>8.3166666666667144</v>
      </c>
      <c r="V58" s="105">
        <v>233.51666666666665</v>
      </c>
      <c r="W58" s="106">
        <v>0.49652777777777779</v>
      </c>
      <c r="X58" s="107">
        <v>0.53749999999999998</v>
      </c>
      <c r="Y58" s="261"/>
      <c r="Z58" s="262"/>
      <c r="AA58" s="111">
        <f>M58-J58</f>
        <v>-252.80137035186635</v>
      </c>
      <c r="AB58" s="103">
        <f>M58/J58</f>
        <v>0.87359931482406683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3340</v>
      </c>
      <c r="G59" s="95">
        <f t="shared" si="21"/>
        <v>258315.6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1710.3840682788045</v>
      </c>
      <c r="N59" s="99">
        <f>M59/L59</f>
        <v>68.415362731152186</v>
      </c>
      <c r="O59" s="101">
        <f>L59-I59</f>
        <v>0</v>
      </c>
      <c r="P59" s="102">
        <f>N59-K59</f>
        <v>-11.584637268847814</v>
      </c>
      <c r="Q59" s="103">
        <f>N59/K59</f>
        <v>0.85519203413940237</v>
      </c>
      <c r="R59" s="276"/>
      <c r="S59" s="1">
        <v>0.53749999999999998</v>
      </c>
      <c r="T59" s="2">
        <v>0.61886574074074074</v>
      </c>
      <c r="U59" s="104">
        <v>58.99999999999995</v>
      </c>
      <c r="V59" s="105">
        <v>117.1666666666667</v>
      </c>
      <c r="W59" s="106"/>
      <c r="X59" s="107"/>
      <c r="Y59" s="261"/>
      <c r="Z59" s="262"/>
      <c r="AA59" s="111">
        <f>M59-J59</f>
        <v>-289.61593172119547</v>
      </c>
      <c r="AB59" s="103">
        <f>M59/J59</f>
        <v>0.85519203413940226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2">AVERAGE(I56:I71)</f>
        <v>24</v>
      </c>
      <c r="J72" s="138">
        <f t="shared" si="22"/>
        <v>2000</v>
      </c>
      <c r="K72" s="139">
        <f t="shared" ref="K72" si="23">J72/I72</f>
        <v>83.333333333333329</v>
      </c>
      <c r="L72" s="137">
        <f t="shared" ref="L72:M72" si="24">AVERAGE(L56:L71)</f>
        <v>24</v>
      </c>
      <c r="M72" s="138">
        <f t="shared" si="24"/>
        <v>1710.7587967061199</v>
      </c>
      <c r="N72" s="139">
        <f t="shared" ref="N72:N81" si="25">M72/L72</f>
        <v>71.281616529421669</v>
      </c>
      <c r="O72" s="140">
        <f t="shared" ref="O72:O81" si="26">L72-I72</f>
        <v>0</v>
      </c>
      <c r="P72" s="141">
        <f t="shared" ref="P72:P81" si="27">N72-K72</f>
        <v>-12.05171680391166</v>
      </c>
      <c r="Q72" s="142">
        <f t="shared" ref="Q72:Q81" si="28">N72/K72</f>
        <v>0.85537939835306009</v>
      </c>
      <c r="R72" s="277"/>
      <c r="S72" s="143">
        <f>S56</f>
        <v>0.25024305555555554</v>
      </c>
      <c r="T72" s="144">
        <f>INDEX(T56:T71,COUNTA(T56:T71))</f>
        <v>0.61886574074074074</v>
      </c>
      <c r="U72" s="145"/>
      <c r="V72" s="156"/>
      <c r="W72" s="135"/>
      <c r="X72" s="139"/>
      <c r="Y72" s="264"/>
      <c r="Z72" s="265"/>
      <c r="AA72" s="157">
        <f t="shared" ref="AA72:AA81" si="29">M72-J72</f>
        <v>-289.24120329388006</v>
      </c>
      <c r="AB72" s="142">
        <f t="shared" ref="AB72:AB81" si="30">M72/J72</f>
        <v>0.85537939835305998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5238</v>
      </c>
      <c r="G73" s="159">
        <f t="shared" ref="G73:G81" si="31">E73*F73</f>
        <v>198729.72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3003.6317298502704</v>
      </c>
      <c r="N73" s="163">
        <f t="shared" si="25"/>
        <v>143.03008237382241</v>
      </c>
      <c r="O73" s="165">
        <f t="shared" si="26"/>
        <v>0</v>
      </c>
      <c r="P73" s="166">
        <f t="shared" si="27"/>
        <v>-28.398489054749007</v>
      </c>
      <c r="Q73" s="152">
        <f t="shared" si="28"/>
        <v>0.83434214718063082</v>
      </c>
      <c r="R73" s="275">
        <f>Q89</f>
        <v>0.85482627560644142</v>
      </c>
      <c r="S73" s="167">
        <v>0.16692129629629629</v>
      </c>
      <c r="T73" s="168">
        <v>0.23958333333333334</v>
      </c>
      <c r="U73" s="169"/>
      <c r="V73" s="170">
        <v>104.63333333333335</v>
      </c>
      <c r="W73" s="168"/>
      <c r="X73" s="171"/>
      <c r="Y73" s="278"/>
      <c r="Z73" s="279"/>
      <c r="AA73" s="109">
        <f t="shared" si="29"/>
        <v>-596.3682701497296</v>
      </c>
      <c r="AB73" s="152">
        <f t="shared" si="30"/>
        <v>0.83434214718063071</v>
      </c>
      <c r="AC73" s="266">
        <f>AB89</f>
        <v>0.85482627560644131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2871</v>
      </c>
      <c r="G74" s="95">
        <f t="shared" si="31"/>
        <v>92044.260000000009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2997.5638051044075</v>
      </c>
      <c r="N74" s="99">
        <f t="shared" si="25"/>
        <v>142.74113357640036</v>
      </c>
      <c r="O74" s="101">
        <f t="shared" si="26"/>
        <v>0</v>
      </c>
      <c r="P74" s="102">
        <f t="shared" si="27"/>
        <v>-28.687437852171058</v>
      </c>
      <c r="Q74" s="103">
        <f t="shared" si="28"/>
        <v>0.83265661252900214</v>
      </c>
      <c r="R74" s="276"/>
      <c r="S74" s="1">
        <v>0.24513888888888888</v>
      </c>
      <c r="T74" s="2">
        <v>0.2850462962962963</v>
      </c>
      <c r="U74" s="104">
        <v>7.9999999999999716</v>
      </c>
      <c r="V74" s="105">
        <v>57.466666666666683</v>
      </c>
      <c r="W74" s="106"/>
      <c r="X74" s="107"/>
      <c r="Y74" s="261"/>
      <c r="Z74" s="262"/>
      <c r="AA74" s="111">
        <f t="shared" si="29"/>
        <v>-602.43619489559251</v>
      </c>
      <c r="AB74" s="103">
        <f t="shared" si="30"/>
        <v>0.83265661252900203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4264</v>
      </c>
      <c r="G75" s="95">
        <f t="shared" si="31"/>
        <v>120628.56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3002.2296107960074</v>
      </c>
      <c r="N75" s="99">
        <f t="shared" si="25"/>
        <v>158.01208477873723</v>
      </c>
      <c r="O75" s="101">
        <f t="shared" si="26"/>
        <v>0</v>
      </c>
      <c r="P75" s="102">
        <f t="shared" si="27"/>
        <v>-31.461599431789097</v>
      </c>
      <c r="Q75" s="103">
        <f t="shared" si="28"/>
        <v>0.83395266966555759</v>
      </c>
      <c r="R75" s="276"/>
      <c r="S75" s="1">
        <v>0.28888888888888886</v>
      </c>
      <c r="T75" s="2">
        <v>0.34806712962962966</v>
      </c>
      <c r="U75" s="104">
        <v>5.5333333333332924</v>
      </c>
      <c r="V75" s="105">
        <v>85.21666666666674</v>
      </c>
      <c r="W75" s="106"/>
      <c r="X75" s="107"/>
      <c r="Y75" s="261"/>
      <c r="Z75" s="262"/>
      <c r="AA75" s="111">
        <f t="shared" si="29"/>
        <v>-597.77038920399264</v>
      </c>
      <c r="AB75" s="103">
        <f t="shared" si="30"/>
        <v>0.83395266966555759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2336</v>
      </c>
      <c r="G76" s="95">
        <f t="shared" si="31"/>
        <v>91080.639999999999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2989.5485247067222</v>
      </c>
      <c r="N76" s="99">
        <f t="shared" si="25"/>
        <v>157.34465919509066</v>
      </c>
      <c r="O76" s="101">
        <f t="shared" si="26"/>
        <v>0</v>
      </c>
      <c r="P76" s="102">
        <f t="shared" si="27"/>
        <v>-32.129025015435673</v>
      </c>
      <c r="Q76" s="103">
        <f t="shared" si="28"/>
        <v>0.83043014575186724</v>
      </c>
      <c r="R76" s="276"/>
      <c r="S76" s="1">
        <v>0.35424768518518518</v>
      </c>
      <c r="T76" s="2">
        <v>0.38680555555555551</v>
      </c>
      <c r="U76" s="104">
        <v>8.8999999999999524</v>
      </c>
      <c r="V76" s="105">
        <v>46.883333333333283</v>
      </c>
      <c r="W76" s="106"/>
      <c r="X76" s="107"/>
      <c r="Y76" s="261"/>
      <c r="Z76" s="262"/>
      <c r="AA76" s="191">
        <f t="shared" si="29"/>
        <v>-610.45147529327778</v>
      </c>
      <c r="AB76" s="192">
        <f t="shared" si="30"/>
        <v>0.83043014575186724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4234</v>
      </c>
      <c r="G77" s="95">
        <f t="shared" si="31"/>
        <v>132397.18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2999.2916174734364</v>
      </c>
      <c r="N77" s="99">
        <f t="shared" si="25"/>
        <v>157.8574535512335</v>
      </c>
      <c r="O77" s="101">
        <f t="shared" si="26"/>
        <v>0</v>
      </c>
      <c r="P77" s="102">
        <f t="shared" si="27"/>
        <v>-31.616230659292825</v>
      </c>
      <c r="Q77" s="103">
        <f t="shared" si="28"/>
        <v>0.83313656040928785</v>
      </c>
      <c r="R77" s="276"/>
      <c r="S77" s="1">
        <v>0.39256944444444447</v>
      </c>
      <c r="T77" s="2">
        <v>0.4513888888888889</v>
      </c>
      <c r="U77" s="104">
        <v>8.3000000000000984</v>
      </c>
      <c r="V77" s="105">
        <v>84.699999999999974</v>
      </c>
      <c r="W77" s="106">
        <v>0.4513888888888889</v>
      </c>
      <c r="X77" s="107">
        <v>0.49381944444444442</v>
      </c>
      <c r="Y77" s="261"/>
      <c r="Z77" s="262"/>
      <c r="AA77" s="191">
        <f t="shared" si="29"/>
        <v>-600.70838252656358</v>
      </c>
      <c r="AB77" s="192">
        <f t="shared" si="30"/>
        <v>0.83313656040928785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3802</v>
      </c>
      <c r="G78" s="115">
        <f t="shared" si="31"/>
        <v>140141.72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3172.7399165507663</v>
      </c>
      <c r="N78" s="99">
        <f t="shared" si="25"/>
        <v>151.0828531690841</v>
      </c>
      <c r="O78" s="101">
        <f t="shared" si="26"/>
        <v>0</v>
      </c>
      <c r="P78" s="102">
        <f t="shared" si="27"/>
        <v>-20.345718259487313</v>
      </c>
      <c r="Q78" s="103">
        <f t="shared" si="28"/>
        <v>0.88131664348632399</v>
      </c>
      <c r="R78" s="276"/>
      <c r="S78" s="1">
        <v>0.49381944444444442</v>
      </c>
      <c r="T78" s="2">
        <v>0.54374999999999996</v>
      </c>
      <c r="U78" s="104">
        <v>61.099999999999959</v>
      </c>
      <c r="V78" s="105">
        <v>71.899999999999963</v>
      </c>
      <c r="W78" s="106"/>
      <c r="X78" s="107"/>
      <c r="Y78" s="261"/>
      <c r="Z78" s="262"/>
      <c r="AA78" s="191">
        <f t="shared" si="29"/>
        <v>-427.26008344923366</v>
      </c>
      <c r="AB78" s="192">
        <f t="shared" si="30"/>
        <v>0.88131664348632399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383</v>
      </c>
      <c r="G79" s="115">
        <f t="shared" si="31"/>
        <v>14554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3155.1487414187327</v>
      </c>
      <c r="N79" s="99">
        <f t="shared" si="25"/>
        <v>150.2451781627968</v>
      </c>
      <c r="O79" s="120">
        <f t="shared" si="26"/>
        <v>0</v>
      </c>
      <c r="P79" s="121">
        <f t="shared" si="27"/>
        <v>-21.183393265774612</v>
      </c>
      <c r="Q79" s="122">
        <f t="shared" si="28"/>
        <v>0.87643020594964804</v>
      </c>
      <c r="R79" s="276"/>
      <c r="S79" s="1">
        <v>0.54861111111111105</v>
      </c>
      <c r="T79" s="2">
        <v>0.55366898148148147</v>
      </c>
      <c r="U79" s="104">
        <v>6.9999999999999751</v>
      </c>
      <c r="V79" s="105">
        <v>7.283333333333406</v>
      </c>
      <c r="W79" s="106"/>
      <c r="X79" s="107"/>
      <c r="Y79" s="261"/>
      <c r="Z79" s="262"/>
      <c r="AA79" s="191">
        <f t="shared" si="29"/>
        <v>-444.8512585812673</v>
      </c>
      <c r="AB79" s="192">
        <f t="shared" si="30"/>
        <v>0.87643020594964793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6070</v>
      </c>
      <c r="G80" s="115">
        <f t="shared" si="31"/>
        <v>234484.1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3187.2812135355875</v>
      </c>
      <c r="N80" s="99">
        <f t="shared" si="25"/>
        <v>159.36406067677939</v>
      </c>
      <c r="O80" s="120">
        <f t="shared" si="26"/>
        <v>0</v>
      </c>
      <c r="P80" s="121">
        <f t="shared" si="27"/>
        <v>-20.635939323220612</v>
      </c>
      <c r="Q80" s="122">
        <f t="shared" si="28"/>
        <v>0.88535589264877435</v>
      </c>
      <c r="R80" s="276"/>
      <c r="S80" s="1">
        <v>0.55833333333333324</v>
      </c>
      <c r="T80" s="2">
        <v>0.63768518518518513</v>
      </c>
      <c r="U80" s="104">
        <v>6.7166666666665442</v>
      </c>
      <c r="V80" s="105">
        <v>114.26666666666674</v>
      </c>
      <c r="W80" s="106"/>
      <c r="X80" s="107"/>
      <c r="Y80" s="261"/>
      <c r="Z80" s="262"/>
      <c r="AA80" s="191">
        <f t="shared" si="29"/>
        <v>-412.71878646441246</v>
      </c>
      <c r="AB80" s="192">
        <f t="shared" si="30"/>
        <v>0.88535589264877435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7494</v>
      </c>
      <c r="G81" s="115">
        <f t="shared" si="31"/>
        <v>284772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3188.936170212763</v>
      </c>
      <c r="N81" s="99">
        <f t="shared" si="25"/>
        <v>151.85410334346491</v>
      </c>
      <c r="O81" s="120">
        <f t="shared" si="26"/>
        <v>0</v>
      </c>
      <c r="P81" s="121">
        <f t="shared" si="27"/>
        <v>-19.574468085106503</v>
      </c>
      <c r="Q81" s="122">
        <f t="shared" si="28"/>
        <v>0.88581560283687877</v>
      </c>
      <c r="R81" s="276"/>
      <c r="S81" s="1">
        <v>0.64236111111111105</v>
      </c>
      <c r="T81" s="2">
        <v>0.74027777777777781</v>
      </c>
      <c r="U81" s="104">
        <v>6.7333333333333201</v>
      </c>
      <c r="V81" s="105">
        <v>141.00000000000014</v>
      </c>
      <c r="W81" s="106"/>
      <c r="X81" s="107"/>
      <c r="Y81" s="261"/>
      <c r="Z81" s="262"/>
      <c r="AA81" s="191">
        <f t="shared" si="29"/>
        <v>-411.06382978723695</v>
      </c>
      <c r="AB81" s="192">
        <f t="shared" si="30"/>
        <v>0.88581560283687866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3077.3745921831887</v>
      </c>
      <c r="N89" s="139">
        <f t="shared" ref="N89:N94" si="37">M89/L89</f>
        <v>152.17786444861923</v>
      </c>
      <c r="O89" s="140">
        <f t="shared" ref="O89:O94" si="38">L89-I89</f>
        <v>0</v>
      </c>
      <c r="P89" s="141">
        <f t="shared" ref="P89:P94" si="39">N89-K89</f>
        <v>-25.844113573358783</v>
      </c>
      <c r="Q89" s="142">
        <f t="shared" ref="Q89:Q94" si="40">N89/K89</f>
        <v>0.85482627560644142</v>
      </c>
      <c r="R89" s="277"/>
      <c r="S89" s="143">
        <f>S73</f>
        <v>0.16692129629629629</v>
      </c>
      <c r="T89" s="144">
        <f>INDEX(T73:T88,COUNTA(T73:T88))</f>
        <v>0.74027777777777781</v>
      </c>
      <c r="U89" s="145"/>
      <c r="V89" s="156"/>
      <c r="W89" s="135"/>
      <c r="X89" s="139"/>
      <c r="Y89" s="264"/>
      <c r="Z89" s="265"/>
      <c r="AA89" s="157">
        <f t="shared" ref="AA89:AA94" si="41">M89-J89</f>
        <v>-522.62540781681128</v>
      </c>
      <c r="AB89" s="142">
        <f t="shared" ref="AB89:AB94" si="42">M89/J89</f>
        <v>0.85482627560644131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1920</v>
      </c>
      <c r="G90" s="159">
        <f t="shared" ref="G90:G94" si="43">E90*F90</f>
        <v>65721.599999999991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2539.3093313739892</v>
      </c>
      <c r="N90" s="163">
        <f t="shared" si="37"/>
        <v>158.70683321087432</v>
      </c>
      <c r="O90" s="165">
        <f t="shared" si="38"/>
        <v>0</v>
      </c>
      <c r="P90" s="166">
        <f t="shared" si="39"/>
        <v>-28.793166789125678</v>
      </c>
      <c r="Q90" s="152">
        <f t="shared" si="40"/>
        <v>0.84643644379132976</v>
      </c>
      <c r="R90" s="275">
        <f>Q106</f>
        <v>0.85569586694487287</v>
      </c>
      <c r="S90" s="167">
        <v>0.16666666666666666</v>
      </c>
      <c r="T90" s="168">
        <v>0.19817129629629629</v>
      </c>
      <c r="U90" s="169"/>
      <c r="V90" s="170">
        <v>45.366666666666674</v>
      </c>
      <c r="W90" s="173"/>
      <c r="X90" s="151"/>
      <c r="Y90" s="278"/>
      <c r="Z90" s="279"/>
      <c r="AA90" s="109">
        <f t="shared" si="41"/>
        <v>-460.69066862601085</v>
      </c>
      <c r="AB90" s="152">
        <f t="shared" si="42"/>
        <v>0.84643644379132976</v>
      </c>
      <c r="AC90" s="266">
        <f>AB106</f>
        <v>0.85569586694487276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1421</v>
      </c>
      <c r="G91" s="95">
        <f t="shared" si="43"/>
        <v>49408.170000000006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2527.4703557312246</v>
      </c>
      <c r="N91" s="99">
        <f t="shared" si="37"/>
        <v>229.77003233920223</v>
      </c>
      <c r="O91" s="101">
        <f t="shared" si="38"/>
        <v>0</v>
      </c>
      <c r="P91" s="102">
        <f t="shared" si="39"/>
        <v>-42.957240388070517</v>
      </c>
      <c r="Q91" s="103">
        <f t="shared" si="40"/>
        <v>0.84249011857707479</v>
      </c>
      <c r="R91" s="276"/>
      <c r="S91" s="1">
        <v>0.20226851851851851</v>
      </c>
      <c r="T91" s="2">
        <v>0.22569444444444445</v>
      </c>
      <c r="U91" s="104">
        <v>5.900000000000003</v>
      </c>
      <c r="V91" s="105">
        <v>33.733333333333341</v>
      </c>
      <c r="W91" s="106"/>
      <c r="X91" s="107"/>
      <c r="Y91" s="261"/>
      <c r="Z91" s="262"/>
      <c r="AA91" s="111">
        <f t="shared" si="41"/>
        <v>-472.52964426877543</v>
      </c>
      <c r="AB91" s="103">
        <f t="shared" si="42"/>
        <v>0.8424901185770749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2515</v>
      </c>
      <c r="G92" s="95">
        <f t="shared" si="43"/>
        <v>66974.45</v>
      </c>
      <c r="H92" s="113"/>
      <c r="I92" s="97">
        <v>9</v>
      </c>
      <c r="J92" s="98">
        <v>2600</v>
      </c>
      <c r="K92" s="99">
        <f t="shared" si="33"/>
        <v>288.88888888888891</v>
      </c>
      <c r="L92" s="114">
        <v>9</v>
      </c>
      <c r="M92" s="98">
        <f>F92/V92*60</f>
        <v>2223.477406679764</v>
      </c>
      <c r="N92" s="99">
        <f t="shared" si="37"/>
        <v>247.05304518664045</v>
      </c>
      <c r="O92" s="101">
        <f t="shared" si="38"/>
        <v>0</v>
      </c>
      <c r="P92" s="102">
        <f t="shared" si="39"/>
        <v>-41.835843702248468</v>
      </c>
      <c r="Q92" s="103">
        <f t="shared" si="40"/>
        <v>0.8551836179537553</v>
      </c>
      <c r="R92" s="276"/>
      <c r="S92" s="1">
        <v>0.32023148148148151</v>
      </c>
      <c r="T92" s="2">
        <v>0.36736111111111114</v>
      </c>
      <c r="U92" s="104">
        <v>7.016666666666671</v>
      </c>
      <c r="V92" s="105">
        <v>67.866666666666674</v>
      </c>
      <c r="W92" s="106"/>
      <c r="X92" s="107"/>
      <c r="Y92" s="261"/>
      <c r="Z92" s="262"/>
      <c r="AA92" s="111">
        <f t="shared" si="41"/>
        <v>-376.52259332023596</v>
      </c>
      <c r="AB92" s="103">
        <f t="shared" si="42"/>
        <v>0.85518361795375542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5130</v>
      </c>
      <c r="G93" s="115">
        <f t="shared" si="43"/>
        <v>183807.9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2841.2307692307681</v>
      </c>
      <c r="N93" s="99">
        <f t="shared" si="37"/>
        <v>236.76923076923069</v>
      </c>
      <c r="O93" s="101">
        <f t="shared" si="38"/>
        <v>0</v>
      </c>
      <c r="P93" s="102">
        <f t="shared" si="39"/>
        <v>-35.980769230769312</v>
      </c>
      <c r="Q93" s="103">
        <f t="shared" si="40"/>
        <v>0.86808150602834344</v>
      </c>
      <c r="R93" s="276"/>
      <c r="S93" s="1">
        <v>0.37083333333333329</v>
      </c>
      <c r="T93" s="2">
        <v>0.4460648148148148</v>
      </c>
      <c r="U93" s="104">
        <v>4.9999999999999023</v>
      </c>
      <c r="V93" s="105">
        <v>108.33333333333337</v>
      </c>
      <c r="W93" s="106">
        <v>0.4460648148148148</v>
      </c>
      <c r="X93" s="107">
        <v>0.48550925925925925</v>
      </c>
      <c r="Y93" s="261"/>
      <c r="Z93" s="262"/>
      <c r="AA93" s="111">
        <f t="shared" si="41"/>
        <v>-431.76923076923185</v>
      </c>
      <c r="AB93" s="103">
        <f t="shared" si="42"/>
        <v>0.86808150602834344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3907</v>
      </c>
      <c r="G94" s="115">
        <f t="shared" si="43"/>
        <v>142253.87</v>
      </c>
      <c r="H94" s="119"/>
      <c r="I94" s="97">
        <v>11</v>
      </c>
      <c r="J94" s="98">
        <v>3273</v>
      </c>
      <c r="K94" s="99">
        <f t="shared" si="33"/>
        <v>297.54545454545456</v>
      </c>
      <c r="L94" s="114">
        <v>11</v>
      </c>
      <c r="M94" s="98">
        <f>F94/V94*60</f>
        <v>2828.8817377312971</v>
      </c>
      <c r="N94" s="99">
        <f t="shared" si="37"/>
        <v>257.17106706648156</v>
      </c>
      <c r="O94" s="120">
        <f t="shared" si="38"/>
        <v>0</v>
      </c>
      <c r="P94" s="121">
        <f t="shared" si="39"/>
        <v>-40.374387478973006</v>
      </c>
      <c r="Q94" s="122">
        <f t="shared" si="40"/>
        <v>0.86430850526467984</v>
      </c>
      <c r="R94" s="276"/>
      <c r="S94" s="1">
        <v>0.48550925925925925</v>
      </c>
      <c r="T94" s="2">
        <v>0.54305555555555551</v>
      </c>
      <c r="U94" s="104">
        <v>56.800000000000004</v>
      </c>
      <c r="V94" s="105">
        <v>82.866666666666617</v>
      </c>
      <c r="W94" s="106"/>
      <c r="X94" s="107"/>
      <c r="Y94" s="261"/>
      <c r="Z94" s="262"/>
      <c r="AA94" s="111">
        <f t="shared" si="41"/>
        <v>-444.11826226870289</v>
      </c>
      <c r="AB94" s="103">
        <f t="shared" si="42"/>
        <v>0.86430850526467984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44">AVERAGE(I90:I105)</f>
        <v>11.8</v>
      </c>
      <c r="J106" s="138">
        <f t="shared" si="44"/>
        <v>3029.2</v>
      </c>
      <c r="K106" s="139">
        <f t="shared" ref="K106" si="45">J106/I106</f>
        <v>256.71186440677963</v>
      </c>
      <c r="L106" s="137">
        <f t="shared" ref="L106:M106" si="46">AVERAGE(L90:L105)</f>
        <v>11.8</v>
      </c>
      <c r="M106" s="138">
        <f t="shared" si="46"/>
        <v>2592.0739201494084</v>
      </c>
      <c r="N106" s="139">
        <f t="shared" ref="N106:N111" si="47">M106/L106</f>
        <v>219.66728136859393</v>
      </c>
      <c r="O106" s="140">
        <f t="shared" ref="O106:O111" si="48">L106-I106</f>
        <v>0</v>
      </c>
      <c r="P106" s="141">
        <f t="shared" ref="P106:P111" si="49">N106-K106</f>
        <v>-37.044583038185692</v>
      </c>
      <c r="Q106" s="142">
        <f t="shared" ref="Q106:Q111" si="50">N106/K106</f>
        <v>0.85569586694487287</v>
      </c>
      <c r="R106" s="277"/>
      <c r="S106" s="143">
        <f>S90</f>
        <v>0.16666666666666666</v>
      </c>
      <c r="T106" s="144">
        <f>INDEX(T90:T105,COUNTA(T90:T105))</f>
        <v>0.54305555555555551</v>
      </c>
      <c r="U106" s="145"/>
      <c r="V106" s="156"/>
      <c r="W106" s="135"/>
      <c r="X106" s="139"/>
      <c r="Y106" s="264"/>
      <c r="Z106" s="265"/>
      <c r="AA106" s="157">
        <f t="shared" ref="AA106:AA111" si="51">M106-J106</f>
        <v>-437.1260798505914</v>
      </c>
      <c r="AB106" s="142">
        <f t="shared" ref="AB106:AB111" si="52">M106/J106</f>
        <v>0.85569586694487276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766</v>
      </c>
      <c r="G107" s="159">
        <f t="shared" ref="G107:G111" si="53">E107*F107</f>
        <v>20398.579999999998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2105.0381679389361</v>
      </c>
      <c r="N107" s="163">
        <f t="shared" si="47"/>
        <v>350.83969465648937</v>
      </c>
      <c r="O107" s="165">
        <f t="shared" si="48"/>
        <v>0</v>
      </c>
      <c r="P107" s="166">
        <f t="shared" si="49"/>
        <v>-82.493638676843943</v>
      </c>
      <c r="Q107" s="152">
        <f t="shared" si="50"/>
        <v>0.80963006459189857</v>
      </c>
      <c r="R107" s="275">
        <f>Q123</f>
        <v>0.83881420832398645</v>
      </c>
      <c r="S107" s="193">
        <v>0.3195601851851852</v>
      </c>
      <c r="T107" s="194">
        <v>0.3347222222222222</v>
      </c>
      <c r="U107" s="169"/>
      <c r="V107" s="170">
        <v>21.833333333333282</v>
      </c>
      <c r="W107" s="168"/>
      <c r="X107" s="171"/>
      <c r="Y107" s="278"/>
      <c r="Z107" s="279"/>
      <c r="AA107" s="109">
        <f t="shared" si="51"/>
        <v>-494.96183206106389</v>
      </c>
      <c r="AB107" s="152">
        <f t="shared" si="52"/>
        <v>0.80963006459189846</v>
      </c>
      <c r="AC107" s="266">
        <f>AB123</f>
        <v>0.83881420832398645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2773</v>
      </c>
      <c r="G108" s="95">
        <f t="shared" si="53"/>
        <v>84853.8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2230.7932960893841</v>
      </c>
      <c r="N108" s="99">
        <f t="shared" si="47"/>
        <v>371.79888268156401</v>
      </c>
      <c r="O108" s="101">
        <f t="shared" si="48"/>
        <v>0</v>
      </c>
      <c r="P108" s="102">
        <f t="shared" si="49"/>
        <v>-61.534450651769305</v>
      </c>
      <c r="Q108" s="103">
        <f t="shared" si="50"/>
        <v>0.85799742157284009</v>
      </c>
      <c r="R108" s="276"/>
      <c r="S108" s="1">
        <v>0.33848379629629627</v>
      </c>
      <c r="T108" s="2">
        <v>0.39027777777777778</v>
      </c>
      <c r="U108" s="104">
        <v>5.4166666666666607</v>
      </c>
      <c r="V108" s="105">
        <v>74.583333333333371</v>
      </c>
      <c r="W108" s="106"/>
      <c r="X108" s="113"/>
      <c r="Y108" s="261"/>
      <c r="Z108" s="262"/>
      <c r="AA108" s="111">
        <f t="shared" si="51"/>
        <v>-369.20670391061594</v>
      </c>
      <c r="AB108" s="103">
        <f t="shared" si="52"/>
        <v>0.85799742157283998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1633</v>
      </c>
      <c r="G109" s="95">
        <f t="shared" si="53"/>
        <v>40384.090000000004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2188.6820551005217</v>
      </c>
      <c r="N109" s="99">
        <f t="shared" si="47"/>
        <v>364.78034251675359</v>
      </c>
      <c r="O109" s="101">
        <f t="shared" si="48"/>
        <v>0</v>
      </c>
      <c r="P109" s="102">
        <f t="shared" si="49"/>
        <v>-68.552990816579722</v>
      </c>
      <c r="Q109" s="103">
        <f t="shared" si="50"/>
        <v>0.8418007904232776</v>
      </c>
      <c r="R109" s="276"/>
      <c r="S109" s="1">
        <v>0.39460648148148147</v>
      </c>
      <c r="T109" s="2">
        <v>0.42569444444444443</v>
      </c>
      <c r="U109" s="104">
        <v>6.2333333333333218</v>
      </c>
      <c r="V109" s="105">
        <v>44.766666666666659</v>
      </c>
      <c r="W109" s="106"/>
      <c r="X109" s="107"/>
      <c r="Y109" s="261"/>
      <c r="Z109" s="262"/>
      <c r="AA109" s="111">
        <f t="shared" si="51"/>
        <v>-411.31794489947833</v>
      </c>
      <c r="AB109" s="103">
        <f t="shared" si="52"/>
        <v>0.8418007904232776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1253</v>
      </c>
      <c r="G110" s="95">
        <f t="shared" si="53"/>
        <v>31249.820000000003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2178.0782230806381</v>
      </c>
      <c r="N110" s="99">
        <f t="shared" si="47"/>
        <v>363.01303718010632</v>
      </c>
      <c r="O110" s="101">
        <f t="shared" si="48"/>
        <v>0</v>
      </c>
      <c r="P110" s="102">
        <f t="shared" si="49"/>
        <v>-70.320296153226991</v>
      </c>
      <c r="Q110" s="103">
        <f t="shared" si="50"/>
        <v>0.83772239349255306</v>
      </c>
      <c r="R110" s="276"/>
      <c r="S110" s="1">
        <v>0.43089120370370371</v>
      </c>
      <c r="T110" s="2">
        <v>0.4548611111111111</v>
      </c>
      <c r="U110" s="104">
        <v>7.4833333333333574</v>
      </c>
      <c r="V110" s="105">
        <v>34.516666666666652</v>
      </c>
      <c r="W110" s="106"/>
      <c r="X110" s="113"/>
      <c r="Y110" s="261"/>
      <c r="Z110" s="262"/>
      <c r="AA110" s="111">
        <f t="shared" si="51"/>
        <v>-421.92177691936195</v>
      </c>
      <c r="AB110" s="103">
        <f t="shared" si="52"/>
        <v>0.83772239349255306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2087</v>
      </c>
      <c r="G111" s="95">
        <f t="shared" si="53"/>
        <v>51611.51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2201.9929660023431</v>
      </c>
      <c r="N111" s="99">
        <f t="shared" si="47"/>
        <v>366.99882766705718</v>
      </c>
      <c r="O111" s="101">
        <f t="shared" si="48"/>
        <v>0</v>
      </c>
      <c r="P111" s="102">
        <f t="shared" si="49"/>
        <v>-66.334505666276129</v>
      </c>
      <c r="Q111" s="103">
        <f t="shared" si="50"/>
        <v>0.84692037153936273</v>
      </c>
      <c r="R111" s="276"/>
      <c r="S111" s="1">
        <v>0.45912037037037035</v>
      </c>
      <c r="T111" s="2">
        <v>0.49861111111111112</v>
      </c>
      <c r="U111" s="104">
        <v>6.1333333333333062</v>
      </c>
      <c r="V111" s="105">
        <v>56.86666666666671</v>
      </c>
      <c r="W111" s="106"/>
      <c r="X111" s="113"/>
      <c r="Y111" s="261"/>
      <c r="Z111" s="262"/>
      <c r="AA111" s="111">
        <f t="shared" si="51"/>
        <v>-398.00703399765689</v>
      </c>
      <c r="AB111" s="103">
        <f t="shared" si="52"/>
        <v>0.84692037153936273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2180.9169416423647</v>
      </c>
      <c r="N123" s="139">
        <f>M123/L123</f>
        <v>363.4861569403941</v>
      </c>
      <c r="O123" s="140">
        <f>L123-I123</f>
        <v>0</v>
      </c>
      <c r="P123" s="141">
        <f>N123-K123</f>
        <v>-69.847176392939218</v>
      </c>
      <c r="Q123" s="142">
        <f>N123/K123</f>
        <v>0.83881420832398645</v>
      </c>
      <c r="R123" s="277"/>
      <c r="S123" s="143">
        <f>S107</f>
        <v>0.3195601851851852</v>
      </c>
      <c r="T123" s="144">
        <f>INDEX(T107:T122,COUNTA(T107:T122))</f>
        <v>0.49861111111111112</v>
      </c>
      <c r="U123" s="145"/>
      <c r="V123" s="156"/>
      <c r="W123" s="135"/>
      <c r="X123" s="139"/>
      <c r="Y123" s="264"/>
      <c r="Z123" s="265"/>
      <c r="AA123" s="157">
        <f>M123-J123</f>
        <v>-419.08305835763531</v>
      </c>
      <c r="AB123" s="142">
        <f>M123/J123</f>
        <v>0.83881420832398645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1395</v>
      </c>
      <c r="G124" s="159">
        <f t="shared" ref="G124:G126" si="57">E124*F124</f>
        <v>69624.45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1700.6434134778203</v>
      </c>
      <c r="N124" s="163">
        <f>M124/L124</f>
        <v>65.409362056839242</v>
      </c>
      <c r="O124" s="165">
        <f>L124-I124</f>
        <v>0</v>
      </c>
      <c r="P124" s="166">
        <f>N124-K124</f>
        <v>-11.513714866237677</v>
      </c>
      <c r="Q124" s="152">
        <f>N124/K124</f>
        <v>0.85032170673891017</v>
      </c>
      <c r="R124" s="275">
        <f>Q140</f>
        <v>0.85374704693797565</v>
      </c>
      <c r="S124" s="167">
        <v>0.70833333333333337</v>
      </c>
      <c r="T124" s="168">
        <v>0.74251157407407409</v>
      </c>
      <c r="U124" s="169"/>
      <c r="V124" s="170">
        <v>49.216666666666633</v>
      </c>
      <c r="W124" s="168"/>
      <c r="X124" s="171"/>
      <c r="Y124" s="278"/>
      <c r="Z124" s="279"/>
      <c r="AA124" s="109">
        <f>M124-J124</f>
        <v>-299.35658652217967</v>
      </c>
      <c r="AB124" s="152">
        <f>M124/J124</f>
        <v>0.85032170673891017</v>
      </c>
      <c r="AC124" s="266">
        <f>AB140</f>
        <v>0.85374704693797565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2282</v>
      </c>
      <c r="G125" s="95">
        <f t="shared" si="57"/>
        <v>129594.78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1715.0730688935269</v>
      </c>
      <c r="N125" s="99">
        <f>M125/L125</f>
        <v>74.568394299718562</v>
      </c>
      <c r="O125" s="101">
        <f>L125-I125</f>
        <v>0</v>
      </c>
      <c r="P125" s="102">
        <f>N125-K125</f>
        <v>-12.388127439411875</v>
      </c>
      <c r="Q125" s="103">
        <f>N125/K125</f>
        <v>0.85753653444676348</v>
      </c>
      <c r="R125" s="276"/>
      <c r="S125" s="1">
        <v>0.7480324074074074</v>
      </c>
      <c r="T125" s="2">
        <v>0.80347222222222225</v>
      </c>
      <c r="U125" s="104">
        <v>7.9499999999999638</v>
      </c>
      <c r="V125" s="105">
        <v>79.8333333333334</v>
      </c>
      <c r="W125" s="106"/>
      <c r="X125" s="107"/>
      <c r="Y125" s="261"/>
      <c r="Z125" s="262"/>
      <c r="AA125" s="111">
        <f>M125-J125</f>
        <v>-284.92693110647315</v>
      </c>
      <c r="AB125" s="103">
        <f>M125/J125</f>
        <v>0.85753653444676348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1913</v>
      </c>
      <c r="G126" s="95">
        <f t="shared" si="57"/>
        <v>108792.31</v>
      </c>
      <c r="H126" s="96"/>
      <c r="I126" s="97">
        <v>23</v>
      </c>
      <c r="J126" s="98">
        <v>2000</v>
      </c>
      <c r="K126" s="99">
        <f t="shared" si="58"/>
        <v>86.956521739130437</v>
      </c>
      <c r="L126" s="100">
        <v>23</v>
      </c>
      <c r="M126" s="98">
        <f>F126/V126*60</f>
        <v>1706.7657992565066</v>
      </c>
      <c r="N126" s="99">
        <f>M126/L126</f>
        <v>74.207208663326369</v>
      </c>
      <c r="O126" s="101">
        <f>L126-I126</f>
        <v>0</v>
      </c>
      <c r="P126" s="102">
        <f>N126-K126</f>
        <v>-12.749313075804068</v>
      </c>
      <c r="Q126" s="103">
        <f>N126/K126</f>
        <v>0.8533828996282532</v>
      </c>
      <c r="R126" s="276"/>
      <c r="S126" s="1">
        <v>0.80694444444444446</v>
      </c>
      <c r="T126" s="2">
        <v>0.85364583333333333</v>
      </c>
      <c r="U126" s="104">
        <v>4.9999999999999822</v>
      </c>
      <c r="V126" s="105">
        <v>67.249999999999957</v>
      </c>
      <c r="W126" s="106"/>
      <c r="X126" s="107"/>
      <c r="Y126" s="261"/>
      <c r="Z126" s="262"/>
      <c r="AA126" s="111">
        <f>M126-J126</f>
        <v>-293.23420074349337</v>
      </c>
      <c r="AB126" s="103">
        <f>M126/J126</f>
        <v>0.85338289962825331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24</v>
      </c>
      <c r="J140" s="138">
        <f t="shared" si="59"/>
        <v>2000</v>
      </c>
      <c r="K140" s="139">
        <f t="shared" ref="K140" si="60">J140/I140</f>
        <v>83.333333333333329</v>
      </c>
      <c r="L140" s="137">
        <f t="shared" ref="L140:M140" si="61">AVERAGE(L124:L139)</f>
        <v>24</v>
      </c>
      <c r="M140" s="138">
        <f t="shared" si="61"/>
        <v>1707.4940938759512</v>
      </c>
      <c r="N140" s="139">
        <f>M140/L140</f>
        <v>71.145587244831304</v>
      </c>
      <c r="O140" s="140">
        <f>L140-I140</f>
        <v>0</v>
      </c>
      <c r="P140" s="141">
        <f>N140-K140</f>
        <v>-12.187746088502024</v>
      </c>
      <c r="Q140" s="142">
        <f>N140/K140</f>
        <v>0.85374704693797565</v>
      </c>
      <c r="R140" s="277"/>
      <c r="S140" s="143">
        <f>S124</f>
        <v>0.70833333333333337</v>
      </c>
      <c r="T140" s="144">
        <f>INDEX(T124:T139,COUNTA(T124:T139))</f>
        <v>0.85364583333333333</v>
      </c>
      <c r="U140" s="145"/>
      <c r="V140" s="156"/>
      <c r="W140" s="135"/>
      <c r="X140" s="139"/>
      <c r="Y140" s="264"/>
      <c r="Z140" s="265"/>
      <c r="AA140" s="157">
        <f>M140-J140</f>
        <v>-292.50590612404881</v>
      </c>
      <c r="AB140" s="142">
        <f>M140/J140</f>
        <v>0.85374704693797565</v>
      </c>
      <c r="AC140" s="268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2050</v>
      </c>
      <c r="G141" s="159">
        <f t="shared" ref="G141:G143" si="62">E141*F141</f>
        <v>90815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1708.3333333333355</v>
      </c>
      <c r="N141" s="163">
        <f>M141/L141</f>
        <v>100.4901960784315</v>
      </c>
      <c r="O141" s="165">
        <f>L141-I141</f>
        <v>0</v>
      </c>
      <c r="P141" s="166">
        <f>N141-K141</f>
        <v>-17.156862745097911</v>
      </c>
      <c r="Q141" s="152">
        <f>N141/K141</f>
        <v>0.85416666666666774</v>
      </c>
      <c r="R141" s="275">
        <f>Q157</f>
        <v>0.85287712700382867</v>
      </c>
      <c r="S141" s="167">
        <v>0.70833333333333337</v>
      </c>
      <c r="T141" s="168">
        <v>0.7583333333333333</v>
      </c>
      <c r="U141" s="169"/>
      <c r="V141" s="170">
        <v>71.999999999999901</v>
      </c>
      <c r="W141" s="168"/>
      <c r="X141" s="171"/>
      <c r="Y141" s="278"/>
      <c r="Z141" s="279"/>
      <c r="AA141" s="109">
        <f>M141-J141</f>
        <v>-291.66666666666447</v>
      </c>
      <c r="AB141" s="152">
        <f>M141/J141</f>
        <v>0.85416666666666774</v>
      </c>
      <c r="AC141" s="266">
        <f>AB157</f>
        <v>0.85287712700382867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927</v>
      </c>
      <c r="G142" s="95">
        <f t="shared" si="62"/>
        <v>46971.090000000004</v>
      </c>
      <c r="H142" s="96"/>
      <c r="I142" s="97">
        <v>22</v>
      </c>
      <c r="J142" s="98">
        <v>2000</v>
      </c>
      <c r="K142" s="99">
        <f t="shared" ref="K142:K143" si="63">J142/I142</f>
        <v>90.909090909090907</v>
      </c>
      <c r="L142" s="100">
        <v>22</v>
      </c>
      <c r="M142" s="98">
        <f>F142/V142*60</f>
        <v>1694.0101522842685</v>
      </c>
      <c r="N142" s="99">
        <f>M142/L142</f>
        <v>77.000461467466749</v>
      </c>
      <c r="O142" s="101">
        <f>L142-I142</f>
        <v>0</v>
      </c>
      <c r="P142" s="102">
        <f>N142-K142</f>
        <v>-13.908629441624157</v>
      </c>
      <c r="Q142" s="103">
        <f>N142/K142</f>
        <v>0.84700507614213427</v>
      </c>
      <c r="R142" s="276"/>
      <c r="S142" s="1">
        <v>0.76192129629629635</v>
      </c>
      <c r="T142" s="2">
        <v>0.78472222222222221</v>
      </c>
      <c r="U142" s="104">
        <v>5.1666666666667815</v>
      </c>
      <c r="V142" s="105">
        <v>32.833333333333243</v>
      </c>
      <c r="W142" s="106"/>
      <c r="X142" s="107"/>
      <c r="Y142" s="261"/>
      <c r="Z142" s="262"/>
      <c r="AA142" s="111">
        <f>M142-J142</f>
        <v>-305.98984771573146</v>
      </c>
      <c r="AB142" s="103">
        <f>M142/J142</f>
        <v>0.84700507614213427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2449</v>
      </c>
      <c r="G143" s="95">
        <f t="shared" si="62"/>
        <v>116572.40000000001</v>
      </c>
      <c r="H143" s="96"/>
      <c r="I143" s="97">
        <v>23</v>
      </c>
      <c r="J143" s="98">
        <v>2000</v>
      </c>
      <c r="K143" s="99">
        <f t="shared" si="63"/>
        <v>86.956521739130437</v>
      </c>
      <c r="L143" s="100">
        <v>23</v>
      </c>
      <c r="M143" s="98">
        <f>F143/V143*60</f>
        <v>1714.9192764053682</v>
      </c>
      <c r="N143" s="99">
        <f>M143/L143</f>
        <v>74.561707669798622</v>
      </c>
      <c r="O143" s="101">
        <f>L143-I143</f>
        <v>0</v>
      </c>
      <c r="P143" s="102">
        <f>N143-K143</f>
        <v>-12.394814069331815</v>
      </c>
      <c r="Q143" s="103">
        <f>N143/K143</f>
        <v>0.85745963820268412</v>
      </c>
      <c r="R143" s="276"/>
      <c r="S143" s="1">
        <v>0.78980324074074071</v>
      </c>
      <c r="T143" s="2">
        <v>0.84930555555555554</v>
      </c>
      <c r="U143" s="104">
        <v>7.316666666666638</v>
      </c>
      <c r="V143" s="105">
        <v>85.683333333333351</v>
      </c>
      <c r="W143" s="106"/>
      <c r="X143" s="107"/>
      <c r="Y143" s="261"/>
      <c r="Z143" s="262"/>
      <c r="AA143" s="111">
        <f>M143-J143</f>
        <v>-285.08072359463176</v>
      </c>
      <c r="AB143" s="103">
        <f>M143/J143</f>
        <v>0.85745963820268412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20.666666666666668</v>
      </c>
      <c r="J157" s="138">
        <f t="shared" si="64"/>
        <v>2000</v>
      </c>
      <c r="K157" s="139">
        <f t="shared" ref="K157" si="65">J157/I157</f>
        <v>96.774193548387089</v>
      </c>
      <c r="L157" s="137">
        <f t="shared" ref="L157:M157" si="66">AVERAGE(L141:L156)</f>
        <v>20.666666666666668</v>
      </c>
      <c r="M157" s="138">
        <f t="shared" si="66"/>
        <v>1705.7542540076574</v>
      </c>
      <c r="N157" s="139">
        <f>M157/L157</f>
        <v>82.536496161660835</v>
      </c>
      <c r="O157" s="140">
        <f>L157-I157</f>
        <v>0</v>
      </c>
      <c r="P157" s="141">
        <f>N157-K157</f>
        <v>-14.237697386726254</v>
      </c>
      <c r="Q157" s="142">
        <f>N157/K157</f>
        <v>0.85287712700382867</v>
      </c>
      <c r="R157" s="277"/>
      <c r="S157" s="143">
        <f>S141</f>
        <v>0.70833333333333337</v>
      </c>
      <c r="T157" s="144">
        <f>INDEX(T141:T156,COUNTA(T141:T156))</f>
        <v>0.84930555555555554</v>
      </c>
      <c r="U157" s="145"/>
      <c r="V157" s="156"/>
      <c r="W157" s="135"/>
      <c r="X157" s="139"/>
      <c r="Y157" s="264"/>
      <c r="Z157" s="265"/>
      <c r="AA157" s="157">
        <f>M157-J157</f>
        <v>-294.24574599234256</v>
      </c>
      <c r="AB157" s="142">
        <f>M157/J157</f>
        <v>0.85287712700382867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14" priority="2" operator="greaterThan">
      <formula>0</formula>
    </cfRule>
  </conditionalFormatting>
  <conditionalFormatting sqref="P5:P157 AA5:AA157">
    <cfRule type="cellIs" dxfId="713" priority="5" operator="lessThan">
      <formula>0</formula>
    </cfRule>
  </conditionalFormatting>
  <conditionalFormatting sqref="Q5:Q157 AB5:AB157">
    <cfRule type="cellIs" dxfId="712" priority="3" operator="greaterThan">
      <formula>1</formula>
    </cfRule>
    <cfRule type="cellIs" dxfId="711" priority="4" operator="lessThan">
      <formula>0.8</formula>
    </cfRule>
  </conditionalFormatting>
  <conditionalFormatting sqref="R5:R157">
    <cfRule type="cellIs" dxfId="710" priority="6" operator="lessThan">
      <formula>0.8</formula>
    </cfRule>
  </conditionalFormatting>
  <conditionalFormatting sqref="AC5:AC22 AC56:AC91">
    <cfRule type="cellIs" dxfId="709" priority="8" operator="lessThan">
      <formula>0.8</formula>
    </cfRule>
  </conditionalFormatting>
  <conditionalFormatting sqref="AC39">
    <cfRule type="cellIs" dxfId="708" priority="11" operator="lessThan">
      <formula>0.8</formula>
    </cfRule>
  </conditionalFormatting>
  <conditionalFormatting sqref="AC54">
    <cfRule type="cellIs" dxfId="707" priority="10" operator="lessThan">
      <formula>0.8</formula>
    </cfRule>
  </conditionalFormatting>
  <conditionalFormatting sqref="AC97:AC105">
    <cfRule type="cellIs" dxfId="706" priority="9" operator="lessThan">
      <formula>0.8</formula>
    </cfRule>
  </conditionalFormatting>
  <conditionalFormatting sqref="AC107:AC112">
    <cfRule type="cellIs" dxfId="705" priority="7" operator="lessThan">
      <formula>0.8</formula>
    </cfRule>
  </conditionalFormatting>
  <conditionalFormatting sqref="AC124:AC157">
    <cfRule type="cellIs" dxfId="704" priority="1" operator="lessThan">
      <formula>0.8</formula>
    </cfRule>
  </conditionalFormatting>
  <dataValidations count="1">
    <dataValidation type="list" allowBlank="1" showInputMessage="1" showErrorMessage="1" sqref="Y5:Z157" xr:uid="{DF2E6E32-CAB4-4024-82EF-21A7139AB5A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5EF-1D58-481E-8987-3868ABB5F2B3}">
  <sheetPr>
    <tabColor theme="8" tint="0.59999389629810485"/>
  </sheetPr>
  <dimension ref="B1:AR36"/>
  <sheetViews>
    <sheetView zoomScale="70" zoomScaleNormal="70" workbookViewId="0">
      <selection activeCell="E8" sqref="E8:N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273</v>
      </c>
      <c r="D3" s="248"/>
      <c r="E3" s="7" t="s">
        <v>2</v>
      </c>
      <c r="F3" s="249">
        <f>'0824(18度C)'!D1+'0824(4度C)'!D1</f>
        <v>255114</v>
      </c>
      <c r="G3" s="250"/>
      <c r="H3" s="7" t="s">
        <v>3</v>
      </c>
      <c r="I3" s="251">
        <f>'0824(18度C)'!F1+'0824(4度C)'!F1</f>
        <v>7894027.0500000007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474.56077433019692</v>
      </c>
      <c r="F6" s="226" t="e">
        <f>AVERAGE(#REF!,D13:K13)</f>
        <v>#REF!</v>
      </c>
      <c r="G6" s="227">
        <f>AVERAGE(D13:K13)</f>
        <v>176.53905793911099</v>
      </c>
      <c r="H6" s="228"/>
      <c r="I6" s="227">
        <f>AVERAGE(L13:O13)</f>
        <v>90.053763440860209</v>
      </c>
      <c r="J6" s="228"/>
      <c r="K6" s="227">
        <f>AVERAGE(D27:O27)</f>
        <v>643.39627874032908</v>
      </c>
      <c r="L6" s="228"/>
      <c r="M6" s="227">
        <f>AVERAGE(P27:X27)</f>
        <v>753.44702527108848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403.52440736765317</v>
      </c>
      <c r="F7" s="230" t="e">
        <f>AVERAGE(#REF!,D14:K14)</f>
        <v>#REF!</v>
      </c>
      <c r="G7" s="217">
        <f>AVERAGE(D14:K14)</f>
        <v>149.91592226606684</v>
      </c>
      <c r="H7" s="218"/>
      <c r="I7" s="217">
        <f>AVERAGE(L14:O14)</f>
        <v>76.816736843658305</v>
      </c>
      <c r="J7" s="218"/>
      <c r="K7" s="217">
        <f>AVERAGE(D28:O28)</f>
        <v>545.76675686070109</v>
      </c>
      <c r="L7" s="218"/>
      <c r="M7" s="217">
        <f>AVERAGE(P28:X28)</f>
        <v>642.35412241894619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0.85203437405671067</v>
      </c>
      <c r="F8" s="222" t="e">
        <f>AVERAGE(D15:K15,#REF!)</f>
        <v>#REF!</v>
      </c>
      <c r="G8" s="223">
        <f>AVERAGE(D15:K15)</f>
        <v>0.85263335267043538</v>
      </c>
      <c r="H8" s="224"/>
      <c r="I8" s="223">
        <f>AVERAGE(L15:O15)</f>
        <v>0.85304660187785508</v>
      </c>
      <c r="J8" s="224"/>
      <c r="K8" s="223">
        <f>AVERAGE(D29:O29)</f>
        <v>0.84923822505409163</v>
      </c>
      <c r="L8" s="224"/>
      <c r="M8" s="223">
        <f>AVERAGE(P29:X29)</f>
        <v>0.85426033023670656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79.545454545454547</v>
      </c>
      <c r="F13" s="24">
        <v>82.10526315789474</v>
      </c>
      <c r="G13" s="24">
        <v>83.333333333333329</v>
      </c>
      <c r="H13" s="24">
        <v>177.33990147783251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 t="s">
        <v>37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105.75293341930396</v>
      </c>
      <c r="E14" s="28">
        <v>67.746997866361284</v>
      </c>
      <c r="F14" s="28">
        <v>70.323398214615636</v>
      </c>
      <c r="G14" s="28">
        <v>71.147913155563245</v>
      </c>
      <c r="H14" s="28">
        <v>151.96476409263255</v>
      </c>
      <c r="I14" s="28">
        <v>219.45169544212263</v>
      </c>
      <c r="J14" s="28" t="s">
        <v>37</v>
      </c>
      <c r="K14" s="55">
        <v>363.02375367186852</v>
      </c>
      <c r="L14" s="27" t="s">
        <v>37</v>
      </c>
      <c r="M14" s="67">
        <v>71.128385392062938</v>
      </c>
      <c r="N14" s="28" t="s">
        <v>37</v>
      </c>
      <c r="O14" s="29">
        <v>82.505088295253671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0.85696342598401487</v>
      </c>
      <c r="E15" s="32">
        <f t="shared" si="0"/>
        <v>0.85167654460568465</v>
      </c>
      <c r="F15" s="32">
        <f t="shared" si="0"/>
        <v>0.85650292697288277</v>
      </c>
      <c r="G15" s="32">
        <f t="shared" si="0"/>
        <v>0.85377495786675894</v>
      </c>
      <c r="H15" s="32">
        <f t="shared" si="0"/>
        <v>0.85691241974456689</v>
      </c>
      <c r="I15" s="32">
        <f t="shared" si="0"/>
        <v>0.85485606966098227</v>
      </c>
      <c r="J15" s="32" t="s">
        <v>37</v>
      </c>
      <c r="K15" s="56">
        <f t="shared" ref="K15" si="1">K14/K13</f>
        <v>0.83774712385815819</v>
      </c>
      <c r="L15" s="31" t="s">
        <v>37</v>
      </c>
      <c r="M15" s="68">
        <f t="shared" ref="M15" si="2">M14/M13</f>
        <v>0.85354062470475534</v>
      </c>
      <c r="N15" s="32" t="s">
        <v>37</v>
      </c>
      <c r="O15" s="33">
        <f t="shared" ref="O15" si="3">O14/O13</f>
        <v>0.85255257905095472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0.25010416666666668</v>
      </c>
      <c r="F16" s="2">
        <v>0.2502314814814815</v>
      </c>
      <c r="G16" s="2">
        <v>0.25</v>
      </c>
      <c r="H16" s="2">
        <v>0.16689814814814816</v>
      </c>
      <c r="I16" s="2">
        <v>0.16677083333333334</v>
      </c>
      <c r="J16" s="2" t="s">
        <v>37</v>
      </c>
      <c r="K16" s="3">
        <v>0.32361111111111102</v>
      </c>
      <c r="L16" s="1" t="s">
        <v>37</v>
      </c>
      <c r="M16" s="69">
        <v>0.70854166666666663</v>
      </c>
      <c r="N16" s="2" t="s">
        <v>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0.58612268518518518</v>
      </c>
      <c r="E17" s="2">
        <v>0.68153935185185188</v>
      </c>
      <c r="F17" s="2">
        <v>0.61111111111111116</v>
      </c>
      <c r="G17" s="2">
        <v>0.62880787037037034</v>
      </c>
      <c r="H17" s="2">
        <v>0.74334490740740744</v>
      </c>
      <c r="I17" s="2">
        <v>0.55417824074074074</v>
      </c>
      <c r="J17" s="2" t="s">
        <v>37</v>
      </c>
      <c r="K17" s="3">
        <v>0.55092592592592593</v>
      </c>
      <c r="L17" s="1" t="s">
        <v>37</v>
      </c>
      <c r="M17" s="69">
        <v>0.86055555555555552</v>
      </c>
      <c r="N17" s="2" t="s">
        <v>37</v>
      </c>
      <c r="O17" s="4">
        <v>0.8521643518518518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25.142857142857142</v>
      </c>
      <c r="F18" s="35">
        <v>23.75</v>
      </c>
      <c r="G18" s="35">
        <v>24</v>
      </c>
      <c r="H18" s="35">
        <v>20.3</v>
      </c>
      <c r="I18" s="35">
        <v>11.8</v>
      </c>
      <c r="J18" s="35" t="s">
        <v>37</v>
      </c>
      <c r="K18" s="57">
        <v>6</v>
      </c>
      <c r="L18" s="34" t="s">
        <v>37</v>
      </c>
      <c r="M18" s="70">
        <v>24</v>
      </c>
      <c r="N18" s="35" t="s">
        <v>37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192.81090921664696</v>
      </c>
      <c r="E28" s="28" t="s">
        <v>37</v>
      </c>
      <c r="F28" s="28" t="s">
        <v>37</v>
      </c>
      <c r="G28" s="28">
        <v>223.2330377518968</v>
      </c>
      <c r="H28" s="28">
        <v>355.19142035620888</v>
      </c>
      <c r="I28" s="28" t="s">
        <v>37</v>
      </c>
      <c r="J28" s="28">
        <v>593.79286295478323</v>
      </c>
      <c r="K28" s="28" t="s">
        <v>37</v>
      </c>
      <c r="L28" s="28" t="s">
        <v>37</v>
      </c>
      <c r="M28" s="28">
        <v>741.50734414983958</v>
      </c>
      <c r="N28" s="28">
        <v>999.98431628832498</v>
      </c>
      <c r="O28" s="28">
        <v>713.84740730720728</v>
      </c>
      <c r="P28" s="27">
        <v>192.63832672098312</v>
      </c>
      <c r="Q28" s="28" t="s">
        <v>37</v>
      </c>
      <c r="R28" s="28" t="s">
        <v>37</v>
      </c>
      <c r="S28" s="28">
        <v>600.03876970793499</v>
      </c>
      <c r="T28" s="28">
        <v>710.07082487440937</v>
      </c>
      <c r="U28" s="28" t="s">
        <v>37</v>
      </c>
      <c r="V28" s="28">
        <v>665.79691384834257</v>
      </c>
      <c r="W28" s="28">
        <v>858.90099783395362</v>
      </c>
      <c r="X28" s="29">
        <v>826.67890152805342</v>
      </c>
    </row>
    <row r="29" spans="2:44" ht="40.15" customHeight="1">
      <c r="B29" s="205"/>
      <c r="C29" s="30" t="s">
        <v>39</v>
      </c>
      <c r="D29" s="32">
        <f>D28/D27</f>
        <v>0.85257974449103235</v>
      </c>
      <c r="E29" s="32" t="s">
        <v>37</v>
      </c>
      <c r="F29" s="32" t="s">
        <v>37</v>
      </c>
      <c r="G29" s="32">
        <f>G28/G27</f>
        <v>0.85572664471560433</v>
      </c>
      <c r="H29" s="32">
        <f>H28/H27</f>
        <v>0.81967250851432827</v>
      </c>
      <c r="I29" s="32" t="s">
        <v>37</v>
      </c>
      <c r="J29" s="32">
        <f>J28/J27</f>
        <v>0.87969313030338259</v>
      </c>
      <c r="K29" s="32" t="s">
        <v>37</v>
      </c>
      <c r="L29" s="32" t="s">
        <v>37</v>
      </c>
      <c r="M29" s="32">
        <f>M28/M27</f>
        <v>0.85385694174830007</v>
      </c>
      <c r="N29" s="32">
        <f>N28/N27</f>
        <v>0.83332026357360411</v>
      </c>
      <c r="O29" s="32">
        <f>O28/O27</f>
        <v>0.8498183420323896</v>
      </c>
      <c r="P29" s="31">
        <f>P28/P27</f>
        <v>0.84991807012148335</v>
      </c>
      <c r="Q29" s="32" t="s">
        <v>37</v>
      </c>
      <c r="R29" s="32" t="s">
        <v>37</v>
      </c>
      <c r="S29" s="32">
        <f>S28/S27</f>
        <v>0.88894632549323704</v>
      </c>
      <c r="T29" s="32">
        <f>T28/T27</f>
        <v>0.84851230645369669</v>
      </c>
      <c r="U29" s="32" t="s">
        <v>37</v>
      </c>
      <c r="V29" s="32">
        <f>V28/V27</f>
        <v>0.85746572238044116</v>
      </c>
      <c r="W29" s="32">
        <f>W28/W27</f>
        <v>0.84205980179799378</v>
      </c>
      <c r="X29" s="33">
        <f>X28/X27</f>
        <v>0.83865975517338753</v>
      </c>
    </row>
    <row r="30" spans="2:44" ht="17.25" customHeight="1">
      <c r="B30" s="206" t="s">
        <v>40</v>
      </c>
      <c r="C30" s="15" t="s">
        <v>41</v>
      </c>
      <c r="D30" s="2">
        <v>0.37083333333333335</v>
      </c>
      <c r="E30" s="2" t="s">
        <v>37</v>
      </c>
      <c r="F30" s="2" t="s">
        <v>37</v>
      </c>
      <c r="G30" s="2">
        <v>0.23194444444444443</v>
      </c>
      <c r="H30" s="2">
        <v>0.25</v>
      </c>
      <c r="I30" s="2" t="s">
        <v>37</v>
      </c>
      <c r="J30" s="2">
        <v>0.25</v>
      </c>
      <c r="K30" s="2" t="s">
        <v>37</v>
      </c>
      <c r="L30" s="2" t="s">
        <v>37</v>
      </c>
      <c r="M30" s="2">
        <v>0.16666666666666666</v>
      </c>
      <c r="N30" s="2">
        <v>0.2502314814814815</v>
      </c>
      <c r="O30" s="2">
        <v>0.25</v>
      </c>
      <c r="P30" s="1">
        <v>0.70855324074074078</v>
      </c>
      <c r="Q30" s="2" t="s">
        <v>37</v>
      </c>
      <c r="R30" s="2" t="s">
        <v>37</v>
      </c>
      <c r="S30" s="2">
        <v>0.70837962962962964</v>
      </c>
      <c r="T30" s="2">
        <v>0.70839120370370368</v>
      </c>
      <c r="U30" s="2" t="s">
        <v>37</v>
      </c>
      <c r="V30" s="2">
        <v>0.7085069444444444</v>
      </c>
      <c r="W30" s="2">
        <v>0.7085069444444444</v>
      </c>
      <c r="X30" s="4">
        <v>0.708587962962963</v>
      </c>
    </row>
    <row r="31" spans="2:44" ht="17.25" customHeight="1">
      <c r="B31" s="203"/>
      <c r="C31" s="15" t="s">
        <v>42</v>
      </c>
      <c r="D31" s="2">
        <v>0.47224537037037034</v>
      </c>
      <c r="E31" s="2" t="s">
        <v>37</v>
      </c>
      <c r="F31" s="2" t="s">
        <v>37</v>
      </c>
      <c r="G31" s="2">
        <v>0.33150462962962962</v>
      </c>
      <c r="H31" s="2">
        <v>0.31886574074074076</v>
      </c>
      <c r="I31" s="2" t="s">
        <v>37</v>
      </c>
      <c r="J31" s="2">
        <v>0.34957175925925926</v>
      </c>
      <c r="K31" s="2" t="s">
        <v>37</v>
      </c>
      <c r="L31" s="2" t="s">
        <v>37</v>
      </c>
      <c r="M31" s="2">
        <v>0.44113425925925925</v>
      </c>
      <c r="N31" s="2">
        <v>0.4544212962962963</v>
      </c>
      <c r="O31" s="2">
        <v>0.44799768518518518</v>
      </c>
      <c r="P31" s="1">
        <v>0.8611226851851852</v>
      </c>
      <c r="Q31" s="2" t="s">
        <v>37</v>
      </c>
      <c r="R31" s="2" t="s">
        <v>37</v>
      </c>
      <c r="S31" s="2">
        <v>0.88749999999999996</v>
      </c>
      <c r="T31" s="2">
        <v>0.9548726851851852</v>
      </c>
      <c r="U31" s="2" t="s">
        <v>37</v>
      </c>
      <c r="V31" s="2">
        <v>0.9591319444444445</v>
      </c>
      <c r="W31" s="2">
        <v>0.98959490740740741</v>
      </c>
      <c r="X31" s="4">
        <v>1.0049768518518518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54FB-0479-4016-A105-B496AD6C42AC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E8" sqref="E8:N8"/>
      <selection pane="bottomLeft" activeCell="E8" sqref="E8:N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135341</v>
      </c>
      <c r="E1" s="77" t="s">
        <v>3</v>
      </c>
      <c r="F1" s="78">
        <f>SUM(G5:G225)</f>
        <v>2640299.9500000007</v>
      </c>
      <c r="G1" s="79" t="s">
        <v>74</v>
      </c>
      <c r="H1" s="80">
        <f>L21+L38+L55+L72+L89+L106+L123+L140+L157+L174+L191+L208+L225</f>
        <v>78.766666666666666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45893</v>
      </c>
      <c r="B2" s="325"/>
      <c r="C2" s="82" t="s">
        <v>35</v>
      </c>
      <c r="D2" s="83">
        <f>AVERAGE(N21,N38,N55,N72,N89,N106,N123,N140,N157,N174,N191,N208,N225)</f>
        <v>590.34554096450654</v>
      </c>
      <c r="E2" s="83" t="s">
        <v>81</v>
      </c>
      <c r="F2" s="84">
        <f>F1/D1</f>
        <v>19.508500380520321</v>
      </c>
      <c r="G2" s="85" t="s">
        <v>82</v>
      </c>
      <c r="H2" s="86">
        <f>COUNT(H5:H225)</f>
        <v>5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2390</v>
      </c>
      <c r="G5" s="95">
        <f t="shared" ref="G5:G7" si="0">E5*F5</f>
        <v>71341.5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2798.0487804878039</v>
      </c>
      <c r="N5" s="99">
        <f>M5/L5</f>
        <v>164.5911047345767</v>
      </c>
      <c r="O5" s="101">
        <f>L5-I5</f>
        <v>0</v>
      </c>
      <c r="P5" s="102">
        <f>N5-K5</f>
        <v>-27.938307030129181</v>
      </c>
      <c r="Q5" s="103">
        <f>N5/K5</f>
        <v>0.85488810891775247</v>
      </c>
      <c r="R5" s="276">
        <f>Q21</f>
        <v>0.85257974449103235</v>
      </c>
      <c r="S5" s="1">
        <v>0.37083333333333335</v>
      </c>
      <c r="T5" s="2">
        <v>0.40642361111111114</v>
      </c>
      <c r="U5" s="104">
        <v>5.8333333333333393</v>
      </c>
      <c r="V5" s="105">
        <v>51.250000000000014</v>
      </c>
      <c r="W5" s="106"/>
      <c r="X5" s="107"/>
      <c r="Y5" s="278"/>
      <c r="Z5" s="279"/>
      <c r="AA5" s="109">
        <f>M5-J5</f>
        <v>-474.95121951219608</v>
      </c>
      <c r="AB5" s="110">
        <f>M5/J5</f>
        <v>0.85488810891775247</v>
      </c>
      <c r="AC5" s="291">
        <f>AB21</f>
        <v>0.85257974449103224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2366</v>
      </c>
      <c r="G6" s="95">
        <f t="shared" si="0"/>
        <v>69844.319999999992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2799.079855405847</v>
      </c>
      <c r="N6" s="99">
        <f>M6/L6</f>
        <v>164.65175620034393</v>
      </c>
      <c r="O6" s="101">
        <f>L6-I6</f>
        <v>0</v>
      </c>
      <c r="P6" s="102">
        <f>N6-K6</f>
        <v>-27.877655564361959</v>
      </c>
      <c r="Q6" s="103">
        <f>N6/K6</f>
        <v>0.85520313333511966</v>
      </c>
      <c r="R6" s="276"/>
      <c r="S6" s="1">
        <v>0.41200231481481481</v>
      </c>
      <c r="T6" s="2">
        <v>0.44722222222222224</v>
      </c>
      <c r="U6" s="104">
        <v>8.0333333333332835</v>
      </c>
      <c r="V6" s="105">
        <v>50.716666666666711</v>
      </c>
      <c r="W6" s="106"/>
      <c r="X6" s="107"/>
      <c r="Y6" s="261"/>
      <c r="Z6" s="262"/>
      <c r="AA6" s="111">
        <f>M6-J6</f>
        <v>-473.92014459415304</v>
      </c>
      <c r="AB6" s="112">
        <f>M6/J6</f>
        <v>0.85520313333511977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1117</v>
      </c>
      <c r="G7" s="95">
        <f t="shared" si="0"/>
        <v>24138.37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2115.3077327722272</v>
      </c>
      <c r="N7" s="99">
        <f>M7/L7</f>
        <v>352.55128879537119</v>
      </c>
      <c r="O7" s="101">
        <f>L7-I7</f>
        <v>0</v>
      </c>
      <c r="P7" s="102">
        <f>N7-K7</f>
        <v>-64.115377871295493</v>
      </c>
      <c r="Q7" s="103">
        <f>N7/K7</f>
        <v>0.84612309310889078</v>
      </c>
      <c r="R7" s="276"/>
      <c r="S7" s="1">
        <v>0.45024305555555555</v>
      </c>
      <c r="T7" s="2">
        <v>0.47224537037037034</v>
      </c>
      <c r="U7" s="104">
        <v>4.3499999999999606</v>
      </c>
      <c r="V7" s="105">
        <v>31.683333333333302</v>
      </c>
      <c r="W7" s="106">
        <v>0.47224537037037034</v>
      </c>
      <c r="X7" s="107">
        <v>0.51133101851851848</v>
      </c>
      <c r="Y7" s="261"/>
      <c r="Z7" s="262"/>
      <c r="AA7" s="111">
        <f>M7-J7</f>
        <v>-384.69226722777285</v>
      </c>
      <c r="AB7" s="112">
        <f>M7/J7</f>
        <v>0.84612309310889089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5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2570.8121228886262</v>
      </c>
      <c r="N21" s="139">
        <f>M21/L21</f>
        <v>192.81090921664696</v>
      </c>
      <c r="O21" s="140">
        <f>L21-I21</f>
        <v>0</v>
      </c>
      <c r="P21" s="141">
        <f>N21-K21</f>
        <v>-33.339090783353043</v>
      </c>
      <c r="Q21" s="142">
        <f>N21/K21</f>
        <v>0.85257974449103235</v>
      </c>
      <c r="R21" s="277"/>
      <c r="S21" s="143">
        <f>S5</f>
        <v>0.37083333333333335</v>
      </c>
      <c r="T21" s="144">
        <f>INDEX(T5:T20,COUNTA(T5:T20))</f>
        <v>0.47224537037037034</v>
      </c>
      <c r="U21" s="145"/>
      <c r="V21" s="145"/>
      <c r="W21" s="146"/>
      <c r="X21" s="147"/>
      <c r="Y21" s="264"/>
      <c r="Z21" s="265"/>
      <c r="AA21" s="148">
        <f>M21-J21</f>
        <v>-444.52121044470732</v>
      </c>
      <c r="AB21" s="149">
        <f>M21/J21</f>
        <v>0.85257974449103224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3465</v>
      </c>
      <c r="G22" s="95">
        <f t="shared" ref="G22:G23" si="5">E22*F22</f>
        <v>88426.8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2566.666666666667</v>
      </c>
      <c r="N22" s="99">
        <f>M22/L22</f>
        <v>213.88888888888891</v>
      </c>
      <c r="O22" s="101">
        <f>L22-I22</f>
        <v>0</v>
      </c>
      <c r="P22" s="102">
        <f>N22-K22</f>
        <v>-36.111111111111086</v>
      </c>
      <c r="Q22" s="103">
        <f>N22/K22</f>
        <v>0.85555555555555562</v>
      </c>
      <c r="R22" s="275">
        <f>Q38</f>
        <v>0.85572664471560433</v>
      </c>
      <c r="S22" s="1">
        <v>0.23194444444444443</v>
      </c>
      <c r="T22" s="2">
        <v>0.28819444444444442</v>
      </c>
      <c r="U22" s="104">
        <v>5.9833333333333227</v>
      </c>
      <c r="V22" s="105">
        <v>80.999999999999986</v>
      </c>
      <c r="W22" s="106"/>
      <c r="X22" s="151"/>
      <c r="Y22" s="278"/>
      <c r="Z22" s="279"/>
      <c r="AA22" s="109">
        <f>M22-J22</f>
        <v>-433.33333333333303</v>
      </c>
      <c r="AB22" s="152">
        <f>M22/J22</f>
        <v>0.85555555555555562</v>
      </c>
      <c r="AC22" s="266">
        <f>AB38</f>
        <v>0.85572664471560433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2455</v>
      </c>
      <c r="G23" s="95">
        <f t="shared" si="5"/>
        <v>62946.200000000004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2567.6932016269589</v>
      </c>
      <c r="N23" s="99">
        <f>M23/L23</f>
        <v>233.42665469335989</v>
      </c>
      <c r="O23" s="101">
        <f>L23-I23</f>
        <v>0</v>
      </c>
      <c r="P23" s="102">
        <f>N23-K23</f>
        <v>-39.300618033912855</v>
      </c>
      <c r="Q23" s="103">
        <f>N23/K23</f>
        <v>0.85589773387565282</v>
      </c>
      <c r="R23" s="276"/>
      <c r="S23" s="1">
        <v>0.29166666666666663</v>
      </c>
      <c r="T23" s="2">
        <v>0.33150462962962962</v>
      </c>
      <c r="U23" s="104">
        <v>4.9999999999999822</v>
      </c>
      <c r="V23" s="105">
        <v>57.36666666666671</v>
      </c>
      <c r="W23" s="106"/>
      <c r="X23" s="107"/>
      <c r="Y23" s="261"/>
      <c r="Z23" s="262"/>
      <c r="AA23" s="111">
        <f>M23-J23</f>
        <v>-432.30679837304115</v>
      </c>
      <c r="AB23" s="103">
        <f>M23/J23</f>
        <v>0.85589773387565293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2567.1799341468131</v>
      </c>
      <c r="N38" s="139">
        <f>M38/L38</f>
        <v>223.2330377518968</v>
      </c>
      <c r="O38" s="140">
        <f>L38-I38</f>
        <v>0</v>
      </c>
      <c r="P38" s="141">
        <f>N38-K38</f>
        <v>-37.63652746549451</v>
      </c>
      <c r="Q38" s="142">
        <f>N38/K38</f>
        <v>0.85572664471560433</v>
      </c>
      <c r="R38" s="277"/>
      <c r="S38" s="143">
        <f>S22</f>
        <v>0.23194444444444443</v>
      </c>
      <c r="T38" s="144">
        <f>INDEX(T22:T37,COUNTA(T22:T37))</f>
        <v>0.33150462962962962</v>
      </c>
      <c r="U38" s="145"/>
      <c r="V38" s="156"/>
      <c r="W38" s="135"/>
      <c r="X38" s="139"/>
      <c r="Y38" s="264"/>
      <c r="Z38" s="265"/>
      <c r="AA38" s="157">
        <f>M38-J38</f>
        <v>-432.82006585318686</v>
      </c>
      <c r="AB38" s="142">
        <f>M38/J38</f>
        <v>0.85572664471560433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1046</v>
      </c>
      <c r="G39" s="159">
        <f t="shared" ref="G39:G41" si="9">E39*F39</f>
        <v>14706.76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2149.3150684931502</v>
      </c>
      <c r="N39" s="163">
        <f>M39/L39</f>
        <v>358.21917808219172</v>
      </c>
      <c r="O39" s="165">
        <f>L39-I39</f>
        <v>0</v>
      </c>
      <c r="P39" s="166">
        <f>N39-K39</f>
        <v>-75.114155251141597</v>
      </c>
      <c r="Q39" s="152">
        <f>N39/K39</f>
        <v>0.82665964172813478</v>
      </c>
      <c r="R39" s="275">
        <f>Q55</f>
        <v>0.81967250851432827</v>
      </c>
      <c r="S39" s="167">
        <v>0.25</v>
      </c>
      <c r="T39" s="168">
        <v>0.27027777777777778</v>
      </c>
      <c r="U39" s="169"/>
      <c r="V39" s="170">
        <v>29.20000000000001</v>
      </c>
      <c r="W39" s="168"/>
      <c r="X39" s="171"/>
      <c r="Y39" s="278"/>
      <c r="Z39" s="279"/>
      <c r="AA39" s="109">
        <f>M39-J39</f>
        <v>-450.68493150684981</v>
      </c>
      <c r="AB39" s="152">
        <f>M39/J39</f>
        <v>0.82665964172813466</v>
      </c>
      <c r="AC39" s="266">
        <f>AB55</f>
        <v>0.81967250851432816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1255</v>
      </c>
      <c r="G40" s="95">
        <f t="shared" si="9"/>
        <v>18586.55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2154.5064377682384</v>
      </c>
      <c r="N40" s="99">
        <f>M40/L40</f>
        <v>359.08440629470641</v>
      </c>
      <c r="O40" s="101">
        <f>L40-I40</f>
        <v>0</v>
      </c>
      <c r="P40" s="102">
        <f>N40-K40</f>
        <v>-74.248927038626903</v>
      </c>
      <c r="Q40" s="103">
        <f>N40/K40</f>
        <v>0.82865632221855334</v>
      </c>
      <c r="R40" s="276"/>
      <c r="S40" s="1">
        <v>0.27435185185185185</v>
      </c>
      <c r="T40" s="2">
        <v>0.2986226851851852</v>
      </c>
      <c r="U40" s="104">
        <v>5.8666666666666512</v>
      </c>
      <c r="V40" s="105">
        <v>34.950000000000031</v>
      </c>
      <c r="W40" s="106"/>
      <c r="X40" s="113"/>
      <c r="Y40" s="261"/>
      <c r="Z40" s="262"/>
      <c r="AA40" s="111">
        <f>M40-J40</f>
        <v>-445.49356223176164</v>
      </c>
      <c r="AB40" s="103">
        <f>M40/J40</f>
        <v>0.82865632221855323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772</v>
      </c>
      <c r="G41" s="95">
        <f t="shared" si="9"/>
        <v>13795.640000000001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2089.624060150371</v>
      </c>
      <c r="N41" s="99">
        <f>M41/L41</f>
        <v>348.27067669172851</v>
      </c>
      <c r="O41" s="101">
        <f>L41-I41</f>
        <v>0</v>
      </c>
      <c r="P41" s="102">
        <f>N41-K41</f>
        <v>-85.062656641604804</v>
      </c>
      <c r="Q41" s="103">
        <f>N41/K41</f>
        <v>0.80370156159629658</v>
      </c>
      <c r="R41" s="276"/>
      <c r="S41" s="1">
        <v>0.3034722222222222</v>
      </c>
      <c r="T41" s="2">
        <v>0.31886574074074076</v>
      </c>
      <c r="U41" s="104">
        <v>6.9833333333332792</v>
      </c>
      <c r="V41" s="105">
        <v>22.166666666666721</v>
      </c>
      <c r="W41" s="106"/>
      <c r="X41" s="113"/>
      <c r="Y41" s="261"/>
      <c r="Z41" s="262"/>
      <c r="AA41" s="111">
        <f>M41-J41</f>
        <v>-510.37593984962905</v>
      </c>
      <c r="AB41" s="103">
        <f>M41/J41</f>
        <v>0.80370156159629647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2131.1485221372532</v>
      </c>
      <c r="N55" s="139">
        <f>M55/L55</f>
        <v>355.19142035620888</v>
      </c>
      <c r="O55" s="140">
        <f>L55-I55</f>
        <v>0</v>
      </c>
      <c r="P55" s="141">
        <f>N55-K55</f>
        <v>-78.141912977124434</v>
      </c>
      <c r="Q55" s="142">
        <f>N55/K55</f>
        <v>0.81967250851432827</v>
      </c>
      <c r="R55" s="277"/>
      <c r="S55" s="143">
        <f>S39</f>
        <v>0.25</v>
      </c>
      <c r="T55" s="144">
        <f>INDEX(T39:T54,COUNTA(T39:T54))</f>
        <v>0.31886574074074076</v>
      </c>
      <c r="U55" s="145"/>
      <c r="V55" s="156"/>
      <c r="W55" s="135"/>
      <c r="X55" s="139"/>
      <c r="Y55" s="264"/>
      <c r="Z55" s="265"/>
      <c r="AA55" s="157">
        <f>M55-J55</f>
        <v>-468.85147786274683</v>
      </c>
      <c r="AB55" s="142">
        <f>M55/J55</f>
        <v>0.81967250851432816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5676</v>
      </c>
      <c r="G56" s="159">
        <f t="shared" ref="G56" si="14">E56*F56</f>
        <v>79634.28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2375.1714518191329</v>
      </c>
      <c r="N56" s="163">
        <f>M56/L56</f>
        <v>593.79286295478323</v>
      </c>
      <c r="O56" s="165">
        <f>L56-I56</f>
        <v>0</v>
      </c>
      <c r="P56" s="166">
        <f>N56-K56</f>
        <v>-81.207137045216768</v>
      </c>
      <c r="Q56" s="152">
        <f>N56/K56</f>
        <v>0.87969313030338259</v>
      </c>
      <c r="R56" s="275">
        <f>Q72</f>
        <v>0.87969313030338259</v>
      </c>
      <c r="S56" s="167">
        <v>0.25</v>
      </c>
      <c r="T56" s="168">
        <v>0.34957175925925926</v>
      </c>
      <c r="U56" s="169"/>
      <c r="V56" s="170">
        <v>143.38333333333333</v>
      </c>
      <c r="W56" s="173"/>
      <c r="X56" s="151"/>
      <c r="Y56" s="278"/>
      <c r="Z56" s="279"/>
      <c r="AA56" s="109">
        <f>M56-J56</f>
        <v>-324.82854818086707</v>
      </c>
      <c r="AB56" s="152">
        <f>M56/J56</f>
        <v>0.87969313030338259</v>
      </c>
      <c r="AC56" s="266">
        <f>AB72</f>
        <v>0.87969313030338259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2375.1714518191329</v>
      </c>
      <c r="N72" s="139">
        <f t="shared" ref="N72:N77" si="18">M72/L72</f>
        <v>593.79286295478323</v>
      </c>
      <c r="O72" s="140">
        <f t="shared" ref="O72:O77" si="19">L72-I72</f>
        <v>0</v>
      </c>
      <c r="P72" s="141">
        <f t="shared" ref="P72:P77" si="20">N72-K72</f>
        <v>-81.207137045216768</v>
      </c>
      <c r="Q72" s="142">
        <f t="shared" ref="Q72:Q77" si="21">N72/K72</f>
        <v>0.87969313030338259</v>
      </c>
      <c r="R72" s="277"/>
      <c r="S72" s="143">
        <f>S56</f>
        <v>0.25</v>
      </c>
      <c r="T72" s="144">
        <f>INDEX(T56:T71,COUNTA(T56:T71))</f>
        <v>0.34957175925925926</v>
      </c>
      <c r="U72" s="145"/>
      <c r="V72" s="156"/>
      <c r="W72" s="89"/>
      <c r="X72" s="91"/>
      <c r="Y72" s="264"/>
      <c r="Z72" s="265"/>
      <c r="AA72" s="157">
        <f t="shared" ref="AA72:AA77" si="22">M72-J72</f>
        <v>-324.82854818086707</v>
      </c>
      <c r="AB72" s="142">
        <f t="shared" ref="AB72:AB77" si="23">M72/J72</f>
        <v>0.87969313030338259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1828</v>
      </c>
      <c r="G73" s="159">
        <f t="shared" ref="G73:G77" si="24">E73*F73</f>
        <v>39210.6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2802.7257240204422</v>
      </c>
      <c r="N73" s="163">
        <f t="shared" si="18"/>
        <v>934.24190800681401</v>
      </c>
      <c r="O73" s="165">
        <f t="shared" si="19"/>
        <v>0</v>
      </c>
      <c r="P73" s="166">
        <f t="shared" si="20"/>
        <v>-165.75809199318599</v>
      </c>
      <c r="Q73" s="152">
        <f t="shared" si="21"/>
        <v>0.84931082546073999</v>
      </c>
      <c r="R73" s="275">
        <f>Q89</f>
        <v>0.85385694174830007</v>
      </c>
      <c r="S73" s="167">
        <v>0.16666666666666666</v>
      </c>
      <c r="T73" s="168">
        <v>0.19384259259259259</v>
      </c>
      <c r="U73" s="169"/>
      <c r="V73" s="170">
        <v>39.133333333333347</v>
      </c>
      <c r="W73" s="173"/>
      <c r="X73" s="151"/>
      <c r="Y73" s="278"/>
      <c r="Z73" s="279"/>
      <c r="AA73" s="109">
        <f t="shared" si="22"/>
        <v>-497.27427597955784</v>
      </c>
      <c r="AB73" s="152">
        <f t="shared" si="23"/>
        <v>0.84931082546073999</v>
      </c>
      <c r="AC73" s="266">
        <f>AB89</f>
        <v>0.85385694174830007</v>
      </c>
    </row>
    <row r="74" spans="1:29" ht="15.75" customHeight="1">
      <c r="A74" s="270"/>
      <c r="B74" s="92" t="s">
        <v>117</v>
      </c>
      <c r="C74" s="259" t="s">
        <v>266</v>
      </c>
      <c r="D74" s="260"/>
      <c r="E74" s="93">
        <v>15.71</v>
      </c>
      <c r="F74" s="94">
        <v>4982</v>
      </c>
      <c r="G74" s="95">
        <f t="shared" si="24"/>
        <v>78267.22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2820.0000000000005</v>
      </c>
      <c r="N74" s="99">
        <f t="shared" si="18"/>
        <v>940.00000000000011</v>
      </c>
      <c r="O74" s="101">
        <f t="shared" si="19"/>
        <v>0</v>
      </c>
      <c r="P74" s="102">
        <f t="shared" si="20"/>
        <v>-159.99999999999989</v>
      </c>
      <c r="Q74" s="103">
        <f t="shared" si="21"/>
        <v>0.85454545454545461</v>
      </c>
      <c r="R74" s="276"/>
      <c r="S74" s="1">
        <v>0.19791666666666666</v>
      </c>
      <c r="T74" s="2">
        <v>0.27152777777777776</v>
      </c>
      <c r="U74" s="104">
        <v>5.8666666666666512</v>
      </c>
      <c r="V74" s="105">
        <v>105.99999999999999</v>
      </c>
      <c r="W74" s="106"/>
      <c r="X74" s="107"/>
      <c r="Y74" s="261"/>
      <c r="Z74" s="262"/>
      <c r="AA74" s="111">
        <f t="shared" si="22"/>
        <v>-479.99999999999955</v>
      </c>
      <c r="AB74" s="103">
        <f t="shared" si="23"/>
        <v>0.85454545454545472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3424</v>
      </c>
      <c r="G75" s="95">
        <f t="shared" si="24"/>
        <v>61255.360000000001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2815.5322064869802</v>
      </c>
      <c r="N75" s="99">
        <f t="shared" si="18"/>
        <v>703.88305162174504</v>
      </c>
      <c r="O75" s="101">
        <f t="shared" si="19"/>
        <v>0</v>
      </c>
      <c r="P75" s="102">
        <f t="shared" si="20"/>
        <v>-121.11694837825496</v>
      </c>
      <c r="Q75" s="103">
        <f t="shared" si="21"/>
        <v>0.85319157772332732</v>
      </c>
      <c r="R75" s="276"/>
      <c r="S75" s="1">
        <v>0.2757175925925926</v>
      </c>
      <c r="T75" s="2">
        <v>0.3263888888888889</v>
      </c>
      <c r="U75" s="104">
        <v>6.0333333333333705</v>
      </c>
      <c r="V75" s="105">
        <v>72.966666666666669</v>
      </c>
      <c r="W75" s="106"/>
      <c r="X75" s="107"/>
      <c r="Y75" s="261"/>
      <c r="Z75" s="262"/>
      <c r="AA75" s="111">
        <f t="shared" si="22"/>
        <v>-484.46779351301984</v>
      </c>
      <c r="AB75" s="103">
        <f t="shared" si="23"/>
        <v>0.85319157772332732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5591</v>
      </c>
      <c r="G76" s="95">
        <f t="shared" si="24"/>
        <v>93146.06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2846.0972850678736</v>
      </c>
      <c r="N76" s="99">
        <f t="shared" si="18"/>
        <v>711.5243212669684</v>
      </c>
      <c r="O76" s="101">
        <f t="shared" si="19"/>
        <v>0</v>
      </c>
      <c r="P76" s="102">
        <f t="shared" si="20"/>
        <v>-113.4756787330316</v>
      </c>
      <c r="Q76" s="103">
        <f t="shared" si="21"/>
        <v>0.86245372274784049</v>
      </c>
      <c r="R76" s="276"/>
      <c r="S76" s="1">
        <v>0.33064814814814814</v>
      </c>
      <c r="T76" s="2">
        <v>0.41249999999999998</v>
      </c>
      <c r="U76" s="104">
        <v>6.1333333333333062</v>
      </c>
      <c r="V76" s="105">
        <v>117.86666666666665</v>
      </c>
      <c r="W76" s="106"/>
      <c r="X76" s="107"/>
      <c r="Y76" s="261"/>
      <c r="Z76" s="262"/>
      <c r="AA76" s="111">
        <f t="shared" si="22"/>
        <v>-453.9027149321264</v>
      </c>
      <c r="AB76" s="103">
        <f t="shared" si="23"/>
        <v>0.86245372274784049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1600</v>
      </c>
      <c r="G77" s="95">
        <f t="shared" si="24"/>
        <v>35648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2804.2843232716546</v>
      </c>
      <c r="N77" s="99">
        <f t="shared" si="18"/>
        <v>560.85686465433093</v>
      </c>
      <c r="O77" s="101">
        <f t="shared" si="19"/>
        <v>0</v>
      </c>
      <c r="P77" s="102">
        <f t="shared" si="20"/>
        <v>-99.143135345669066</v>
      </c>
      <c r="Q77" s="103">
        <f t="shared" si="21"/>
        <v>0.84978312826413782</v>
      </c>
      <c r="R77" s="276"/>
      <c r="S77" s="1">
        <v>0.41736111111111102</v>
      </c>
      <c r="T77" s="2">
        <v>0.44113425925925925</v>
      </c>
      <c r="U77" s="104">
        <v>6.9999999999998952</v>
      </c>
      <c r="V77" s="105">
        <v>34.233333333333462</v>
      </c>
      <c r="W77" s="106"/>
      <c r="X77" s="107"/>
      <c r="Y77" s="261"/>
      <c r="Z77" s="262"/>
      <c r="AA77" s="111">
        <f t="shared" si="22"/>
        <v>-495.71567672834544</v>
      </c>
      <c r="AB77" s="103">
        <f t="shared" si="23"/>
        <v>0.84978312826413771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2817.7279077693902</v>
      </c>
      <c r="N89" s="139">
        <f>M89/L89</f>
        <v>741.50734414983958</v>
      </c>
      <c r="O89" s="140">
        <f>L89-I89</f>
        <v>0</v>
      </c>
      <c r="P89" s="141">
        <f>N89-K89</f>
        <v>-126.91370848173938</v>
      </c>
      <c r="Q89" s="142">
        <f>N89/K89</f>
        <v>0.85385694174830007</v>
      </c>
      <c r="R89" s="277"/>
      <c r="S89" s="143">
        <f>S73</f>
        <v>0.16666666666666666</v>
      </c>
      <c r="T89" s="144">
        <f>INDEX(T73:T88,COUNTA(T73:T88))</f>
        <v>0.44113425925925925</v>
      </c>
      <c r="U89" s="145"/>
      <c r="V89" s="156"/>
      <c r="W89" s="89"/>
      <c r="X89" s="91"/>
      <c r="Y89" s="264"/>
      <c r="Z89" s="265"/>
      <c r="AA89" s="157">
        <f>M89-J89</f>
        <v>-482.27209223060981</v>
      </c>
      <c r="AB89" s="142">
        <f>M89/J89</f>
        <v>0.85385694174830007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2980</v>
      </c>
      <c r="G90" s="159">
        <f t="shared" ref="G90:G92" si="29">E90*F90</f>
        <v>54176.4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2995.8112259145519</v>
      </c>
      <c r="N90" s="163">
        <f>M90/L90</f>
        <v>998.60374197151725</v>
      </c>
      <c r="O90" s="165">
        <f>L90-I90</f>
        <v>0</v>
      </c>
      <c r="P90" s="166">
        <f>N90-K90</f>
        <v>-201.39625802848275</v>
      </c>
      <c r="Q90" s="152">
        <f>N90/K90</f>
        <v>0.83216978497626437</v>
      </c>
      <c r="R90" s="275">
        <f>Q106</f>
        <v>0.83332026357360411</v>
      </c>
      <c r="S90" s="167">
        <v>0.2502314814814815</v>
      </c>
      <c r="T90" s="168">
        <v>0.29167824074074072</v>
      </c>
      <c r="U90" s="169"/>
      <c r="V90" s="170">
        <v>59.68333333333328</v>
      </c>
      <c r="W90" s="173"/>
      <c r="X90" s="151"/>
      <c r="Y90" s="278"/>
      <c r="Z90" s="279"/>
      <c r="AA90" s="109">
        <f>M90-J90</f>
        <v>-604.18877408544813</v>
      </c>
      <c r="AB90" s="152">
        <f>M90/J90</f>
        <v>0.83216978497626437</v>
      </c>
      <c r="AC90" s="266">
        <f>AB106</f>
        <v>0.83332026357360423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2784</v>
      </c>
      <c r="G91" s="95">
        <f t="shared" si="29"/>
        <v>50613.120000000003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2995.3377166766272</v>
      </c>
      <c r="N91" s="99">
        <f>M91/L91</f>
        <v>998.44590555887578</v>
      </c>
      <c r="O91" s="101">
        <f>L91-I91</f>
        <v>0</v>
      </c>
      <c r="P91" s="102">
        <f>N91-K91</f>
        <v>-201.55409444112422</v>
      </c>
      <c r="Q91" s="103">
        <f>N91/K91</f>
        <v>0.83203825463239645</v>
      </c>
      <c r="R91" s="276"/>
      <c r="S91" s="1">
        <v>0.30432870370370368</v>
      </c>
      <c r="T91" s="2">
        <v>0.34305555555555556</v>
      </c>
      <c r="U91" s="104">
        <v>18.216666666666661</v>
      </c>
      <c r="V91" s="105">
        <v>55.766666666666694</v>
      </c>
      <c r="W91" s="106"/>
      <c r="X91" s="107"/>
      <c r="Y91" s="261"/>
      <c r="Z91" s="262"/>
      <c r="AA91" s="111">
        <f>M91-J91</f>
        <v>-604.66228332337278</v>
      </c>
      <c r="AB91" s="103">
        <f>M91/J91</f>
        <v>0.83203825463239645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7139</v>
      </c>
      <c r="G92" s="95">
        <f t="shared" si="29"/>
        <v>101944.92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3008.7099040037469</v>
      </c>
      <c r="N92" s="99">
        <f>M92/L92</f>
        <v>1002.9033013345824</v>
      </c>
      <c r="O92" s="101">
        <f>L92-I92</f>
        <v>0</v>
      </c>
      <c r="P92" s="102">
        <f>N92-K92</f>
        <v>-197.09669866541765</v>
      </c>
      <c r="Q92" s="103">
        <f>N92/K92</f>
        <v>0.83575275111215197</v>
      </c>
      <c r="R92" s="276"/>
      <c r="S92" s="1">
        <v>0.35555555555555557</v>
      </c>
      <c r="T92" s="2">
        <v>0.4544212962962963</v>
      </c>
      <c r="U92" s="104">
        <v>18.000000000000014</v>
      </c>
      <c r="V92" s="105">
        <v>142.36666666666665</v>
      </c>
      <c r="W92" s="106"/>
      <c r="X92" s="107"/>
      <c r="Y92" s="261"/>
      <c r="Z92" s="262"/>
      <c r="AA92" s="111">
        <f>M92-J92</f>
        <v>-591.29009599625306</v>
      </c>
      <c r="AB92" s="103">
        <f>M92/J92</f>
        <v>0.83575275111215197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2999.952948864975</v>
      </c>
      <c r="N106" s="139">
        <f>M106/L106</f>
        <v>999.98431628832498</v>
      </c>
      <c r="O106" s="140">
        <f>L106-I106</f>
        <v>0</v>
      </c>
      <c r="P106" s="141">
        <f>N106-K106</f>
        <v>-200.01568371167502</v>
      </c>
      <c r="Q106" s="142">
        <f>N106/K106</f>
        <v>0.83332026357360411</v>
      </c>
      <c r="R106" s="277"/>
      <c r="S106" s="143">
        <f>S90</f>
        <v>0.2502314814814815</v>
      </c>
      <c r="T106" s="144">
        <f>INDEX(T90:T105,COUNTA(T90:T105))</f>
        <v>0.4544212962962963</v>
      </c>
      <c r="U106" s="145"/>
      <c r="V106" s="156"/>
      <c r="W106" s="89"/>
      <c r="X106" s="91"/>
      <c r="Y106" s="264"/>
      <c r="Z106" s="265"/>
      <c r="AA106" s="157">
        <f>M106-J106</f>
        <v>-600.04705113502496</v>
      </c>
      <c r="AB106" s="142">
        <f>M106/J106</f>
        <v>0.83332026357360423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2195</v>
      </c>
      <c r="G107" s="159">
        <f t="shared" ref="G107:G110" si="34">E107*F107</f>
        <v>54940.850000000006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2783.3744276153579</v>
      </c>
      <c r="N107" s="163">
        <f>M107/L107</f>
        <v>695.84360690383949</v>
      </c>
      <c r="O107" s="165">
        <f>L107-I107</f>
        <v>0</v>
      </c>
      <c r="P107" s="166">
        <f>N107-K107</f>
        <v>-129.15639309616051</v>
      </c>
      <c r="Q107" s="152">
        <f>N107/K107</f>
        <v>0.84344679624707819</v>
      </c>
      <c r="R107" s="275">
        <f>Q123</f>
        <v>0.8498183420323896</v>
      </c>
      <c r="S107" s="167">
        <v>0.25</v>
      </c>
      <c r="T107" s="168">
        <v>0.28285879629629629</v>
      </c>
      <c r="U107" s="169"/>
      <c r="V107" s="170">
        <v>47.316666666666656</v>
      </c>
      <c r="W107" s="168"/>
      <c r="X107" s="171"/>
      <c r="Y107" s="278"/>
      <c r="Z107" s="279"/>
      <c r="AA107" s="109">
        <f>M107-J107</f>
        <v>-516.62557238464206</v>
      </c>
      <c r="AB107" s="152">
        <f>M107/J107</f>
        <v>0.84344679624707819</v>
      </c>
      <c r="AC107" s="266">
        <f>AB123</f>
        <v>0.84981834203238971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2546</v>
      </c>
      <c r="G108" s="95">
        <f t="shared" si="34"/>
        <v>63217.179999999993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2810.6715731370732</v>
      </c>
      <c r="N108" s="99">
        <f>M108/L108</f>
        <v>702.6678932842683</v>
      </c>
      <c r="O108" s="101">
        <f>L108-I108</f>
        <v>0</v>
      </c>
      <c r="P108" s="102">
        <f>N108-K108</f>
        <v>-122.3321067157317</v>
      </c>
      <c r="Q108" s="103">
        <f>N108/K108</f>
        <v>0.85171865852638584</v>
      </c>
      <c r="R108" s="276"/>
      <c r="S108" s="1">
        <v>0.29583333333333334</v>
      </c>
      <c r="T108" s="2">
        <v>0.33357638888888891</v>
      </c>
      <c r="U108" s="104">
        <v>18.683333333333351</v>
      </c>
      <c r="V108" s="105">
        <v>54.350000000000023</v>
      </c>
      <c r="W108" s="106"/>
      <c r="X108" s="113"/>
      <c r="Y108" s="261"/>
      <c r="Z108" s="262"/>
      <c r="AA108" s="111">
        <f>M108-J108</f>
        <v>-489.32842686292679</v>
      </c>
      <c r="AB108" s="103">
        <f>M108/J108</f>
        <v>0.85171865852638584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1288</v>
      </c>
      <c r="G109" s="95">
        <f t="shared" si="34"/>
        <v>35948.080000000002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2544.8957189901162</v>
      </c>
      <c r="N109" s="99">
        <f>M109/L109</f>
        <v>636.22392974752904</v>
      </c>
      <c r="O109" s="101">
        <f>L109-I109</f>
        <v>0</v>
      </c>
      <c r="P109" s="102">
        <f>N109-K109</f>
        <v>-113.77607025247096</v>
      </c>
      <c r="Q109" s="103">
        <f>N109/K109</f>
        <v>0.84829857299670541</v>
      </c>
      <c r="R109" s="276"/>
      <c r="S109" s="1">
        <v>0.34722222222222221</v>
      </c>
      <c r="T109" s="2">
        <v>0.36831018518518521</v>
      </c>
      <c r="U109" s="104">
        <v>19.649999999999956</v>
      </c>
      <c r="V109" s="105">
        <v>30.366666666666724</v>
      </c>
      <c r="W109" s="106"/>
      <c r="X109" s="113"/>
      <c r="Y109" s="261"/>
      <c r="Z109" s="262"/>
      <c r="AA109" s="111">
        <f>M109-J109</f>
        <v>-455.10428100988383</v>
      </c>
      <c r="AB109" s="103">
        <f>M109/J109</f>
        <v>0.84829857299670541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4140</v>
      </c>
      <c r="G110" s="95">
        <f t="shared" si="34"/>
        <v>124200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2568.7693898655634</v>
      </c>
      <c r="N110" s="99">
        <f>M110/L110</f>
        <v>856.2564632885211</v>
      </c>
      <c r="O110" s="101">
        <f>L110-I110</f>
        <v>0</v>
      </c>
      <c r="P110" s="102">
        <f>N110-K110</f>
        <v>-143.7435367114789</v>
      </c>
      <c r="Q110" s="103">
        <f>N110/K110</f>
        <v>0.85625646328852112</v>
      </c>
      <c r="R110" s="276"/>
      <c r="S110" s="1">
        <v>0.3808449074074074</v>
      </c>
      <c r="T110" s="2">
        <v>0.44799768518518518</v>
      </c>
      <c r="U110" s="104">
        <v>18.049999999999944</v>
      </c>
      <c r="V110" s="105">
        <v>96.7</v>
      </c>
      <c r="W110" s="106"/>
      <c r="X110" s="107"/>
      <c r="Y110" s="261"/>
      <c r="Z110" s="262"/>
      <c r="AA110" s="111">
        <f>M110-J110</f>
        <v>-431.23061013443657</v>
      </c>
      <c r="AB110" s="103">
        <f>M110/J110</f>
        <v>0.85625646328852112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2676.9277774020275</v>
      </c>
      <c r="N123" s="139">
        <f>M123/L123</f>
        <v>713.84740730720728</v>
      </c>
      <c r="O123" s="140">
        <f>L123-I123</f>
        <v>0</v>
      </c>
      <c r="P123" s="141">
        <f>N123-K123</f>
        <v>-126.15259269279272</v>
      </c>
      <c r="Q123" s="142">
        <f>N123/K123</f>
        <v>0.8498183420323896</v>
      </c>
      <c r="R123" s="277"/>
      <c r="S123" s="143">
        <f>S107</f>
        <v>0.25</v>
      </c>
      <c r="T123" s="144">
        <f>INDEX(T107:T122,COUNTA(T107:T122))</f>
        <v>0.44799768518518518</v>
      </c>
      <c r="U123" s="145"/>
      <c r="V123" s="156"/>
      <c r="W123" s="135"/>
      <c r="X123" s="139"/>
      <c r="Y123" s="264"/>
      <c r="Z123" s="265"/>
      <c r="AA123" s="157">
        <f>M123-J123</f>
        <v>-473.07222259797254</v>
      </c>
      <c r="AB123" s="142">
        <f>M123/J123</f>
        <v>0.84981834203238971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2412</v>
      </c>
      <c r="G124" s="159">
        <f t="shared" ref="G124:G127" si="38">E124*F124</f>
        <v>71202.240000000005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2799.2263056092884</v>
      </c>
      <c r="N124" s="163">
        <f>M124/L124</f>
        <v>164.66037091819342</v>
      </c>
      <c r="O124" s="165">
        <f>L124-I124</f>
        <v>0</v>
      </c>
      <c r="P124" s="166">
        <f>N124-K124</f>
        <v>-27.869040846512462</v>
      </c>
      <c r="Q124" s="152">
        <f>N124/K124</f>
        <v>0.8552478782796481</v>
      </c>
      <c r="R124" s="275">
        <f>Q140</f>
        <v>0.84991807012148335</v>
      </c>
      <c r="S124" s="167">
        <v>0.70855324074074078</v>
      </c>
      <c r="T124" s="168">
        <v>0.7444560185185185</v>
      </c>
      <c r="U124" s="169"/>
      <c r="V124" s="170">
        <v>51.699999999999932</v>
      </c>
      <c r="W124" s="168"/>
      <c r="X124" s="171"/>
      <c r="Y124" s="278"/>
      <c r="Z124" s="279"/>
      <c r="AA124" s="109">
        <f>M124-J124</f>
        <v>-473.77369439071163</v>
      </c>
      <c r="AB124" s="152">
        <f>M124/J124</f>
        <v>0.8552478782796481</v>
      </c>
      <c r="AC124" s="266">
        <f>AB140</f>
        <v>0.84991807012148346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2481</v>
      </c>
      <c r="G125" s="95">
        <f t="shared" si="38"/>
        <v>74057.850000000006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2798.997179567531</v>
      </c>
      <c r="N125" s="99">
        <f>M125/L125</f>
        <v>164.64689291573711</v>
      </c>
      <c r="O125" s="101">
        <f>L125-I125</f>
        <v>0</v>
      </c>
      <c r="P125" s="102">
        <f>N125-K125</f>
        <v>-27.882518848968772</v>
      </c>
      <c r="Q125" s="103">
        <f>N125/K125</f>
        <v>0.85517787337840845</v>
      </c>
      <c r="R125" s="276"/>
      <c r="S125" s="1">
        <v>0.74722222222222223</v>
      </c>
      <c r="T125" s="2">
        <v>0.78415509259259264</v>
      </c>
      <c r="U125" s="104">
        <v>3.9833333333333698</v>
      </c>
      <c r="V125" s="105">
        <v>53.183333333333387</v>
      </c>
      <c r="W125" s="106"/>
      <c r="X125" s="113"/>
      <c r="Y125" s="261"/>
      <c r="Z125" s="262"/>
      <c r="AA125" s="111">
        <f>M125-J125</f>
        <v>-474.00282043246898</v>
      </c>
      <c r="AB125" s="103">
        <f>M125/J125</f>
        <v>0.85517787337840845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1939</v>
      </c>
      <c r="G126" s="95">
        <f t="shared" si="38"/>
        <v>55397.23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3006.2015503875991</v>
      </c>
      <c r="N126" s="99">
        <f>M126/L126</f>
        <v>231.24627310673839</v>
      </c>
      <c r="O126" s="101">
        <f>L126-I126</f>
        <v>0</v>
      </c>
      <c r="P126" s="102">
        <f>N126-K126</f>
        <v>-45.67680381633852</v>
      </c>
      <c r="Q126" s="103">
        <f>N126/K126</f>
        <v>0.83505598621877752</v>
      </c>
      <c r="R126" s="276"/>
      <c r="S126" s="1">
        <v>0.78915509259259264</v>
      </c>
      <c r="T126" s="2">
        <v>0.81603009259259263</v>
      </c>
      <c r="U126" s="104">
        <v>7.2000000000000064</v>
      </c>
      <c r="V126" s="105">
        <v>38.699999999999974</v>
      </c>
      <c r="W126" s="106"/>
      <c r="X126" s="113"/>
      <c r="Y126" s="261"/>
      <c r="Z126" s="262"/>
      <c r="AA126" s="111">
        <f>M126-J126</f>
        <v>-593.79844961240087</v>
      </c>
      <c r="AB126" s="103">
        <f>M126/J126</f>
        <v>0.83505598621877752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2463</v>
      </c>
      <c r="G127" s="95">
        <f t="shared" si="38"/>
        <v>63151.32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2568.597914252603</v>
      </c>
      <c r="N127" s="99">
        <f>M127/L127</f>
        <v>233.50890129569117</v>
      </c>
      <c r="O127" s="101">
        <f>L127-I127</f>
        <v>0</v>
      </c>
      <c r="P127" s="102">
        <f>N127-K127</f>
        <v>-39.218371431581573</v>
      </c>
      <c r="Q127" s="103">
        <f>N127/K127</f>
        <v>0.85619930475086758</v>
      </c>
      <c r="R127" s="276"/>
      <c r="S127" s="1">
        <v>0.82116898148148143</v>
      </c>
      <c r="T127" s="2">
        <v>0.8611226851851852</v>
      </c>
      <c r="U127" s="104">
        <v>7.3999999999998778</v>
      </c>
      <c r="V127" s="105">
        <v>57.533333333333431</v>
      </c>
      <c r="W127" s="106"/>
      <c r="X127" s="107"/>
      <c r="Y127" s="261"/>
      <c r="Z127" s="262"/>
      <c r="AA127" s="111">
        <f>M127-J127</f>
        <v>-431.402085747397</v>
      </c>
      <c r="AB127" s="103">
        <f>M127/J127</f>
        <v>0.8561993047508677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2793.2557374542553</v>
      </c>
      <c r="N140" s="139">
        <f>M140/L140</f>
        <v>192.63832672098312</v>
      </c>
      <c r="O140" s="140">
        <f>L140-I140</f>
        <v>0</v>
      </c>
      <c r="P140" s="141">
        <f>N140-K140</f>
        <v>-34.016845692809994</v>
      </c>
      <c r="Q140" s="142">
        <f>N140/K140</f>
        <v>0.84991807012148335</v>
      </c>
      <c r="R140" s="277"/>
      <c r="S140" s="143">
        <f>S124</f>
        <v>0.70855324074074078</v>
      </c>
      <c r="T140" s="144">
        <f>INDEX(T124:T139,COUNTA(T124:T139))</f>
        <v>0.8611226851851852</v>
      </c>
      <c r="U140" s="145"/>
      <c r="V140" s="156"/>
      <c r="W140" s="135"/>
      <c r="X140" s="139"/>
      <c r="Y140" s="264"/>
      <c r="Z140" s="265"/>
      <c r="AA140" s="157">
        <f>M140-J140</f>
        <v>-493.24426254574473</v>
      </c>
      <c r="AB140" s="142">
        <f>M140/J140</f>
        <v>0.84991807012148346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10318</v>
      </c>
      <c r="G141" s="159">
        <f t="shared" ref="G141" si="42">E141*F141</f>
        <v>144761.53999999998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2400.15507883174</v>
      </c>
      <c r="N141" s="163">
        <f>M141/L141</f>
        <v>600.03876970793499</v>
      </c>
      <c r="O141" s="165">
        <f>L141-I141</f>
        <v>0</v>
      </c>
      <c r="P141" s="166">
        <f>N141-K141</f>
        <v>-74.961230292065011</v>
      </c>
      <c r="Q141" s="152">
        <f>N141/K141</f>
        <v>0.88894632549323704</v>
      </c>
      <c r="R141" s="275">
        <f>Q157</f>
        <v>0.88894632549323704</v>
      </c>
      <c r="S141" s="167">
        <v>0.70837962962962964</v>
      </c>
      <c r="T141" s="168">
        <v>0.88749999999999996</v>
      </c>
      <c r="U141" s="169"/>
      <c r="V141" s="170">
        <v>257.93333333333328</v>
      </c>
      <c r="W141" s="168"/>
      <c r="X141" s="171"/>
      <c r="Y141" s="278"/>
      <c r="Z141" s="279"/>
      <c r="AA141" s="109">
        <f>M141-J141</f>
        <v>-299.84492116826004</v>
      </c>
      <c r="AB141" s="152">
        <f>M141/J141</f>
        <v>0.88894632549323704</v>
      </c>
      <c r="AC141" s="266">
        <f>AB157</f>
        <v>0.88894632549323704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2400.15507883174</v>
      </c>
      <c r="N157" s="139">
        <f t="shared" ref="N157:N162" si="46">M157/L157</f>
        <v>600.03876970793499</v>
      </c>
      <c r="O157" s="140">
        <f t="shared" ref="O157:O162" si="47">L157-I157</f>
        <v>0</v>
      </c>
      <c r="P157" s="141">
        <f t="shared" ref="P157:P162" si="48">N157-K157</f>
        <v>-74.961230292065011</v>
      </c>
      <c r="Q157" s="142">
        <f t="shared" ref="Q157:Q162" si="49">N157/K157</f>
        <v>0.88894632549323704</v>
      </c>
      <c r="R157" s="277"/>
      <c r="S157" s="143">
        <f>S141</f>
        <v>0.70837962962962964</v>
      </c>
      <c r="T157" s="144">
        <f>INDEX(T141:T156,COUNTA(T141:T156))</f>
        <v>0.88749999999999996</v>
      </c>
      <c r="U157" s="145"/>
      <c r="V157" s="156"/>
      <c r="W157" s="135"/>
      <c r="X157" s="139"/>
      <c r="Y157" s="264"/>
      <c r="Z157" s="265"/>
      <c r="AA157" s="157">
        <f t="shared" ref="AA157:AA162" si="50">M157-J157</f>
        <v>-299.84492116826004</v>
      </c>
      <c r="AB157" s="142">
        <f t="shared" ref="AB157:AB162" si="51">M157/J157</f>
        <v>0.88894632549323704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1630</v>
      </c>
      <c r="G158" s="159">
        <f t="shared" ref="G158:G162" si="52">E158*F158</f>
        <v>44955.399999999994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2511.9863013698591</v>
      </c>
      <c r="N158" s="163">
        <f t="shared" si="46"/>
        <v>627.99657534246478</v>
      </c>
      <c r="O158" s="165">
        <f t="shared" si="47"/>
        <v>0</v>
      </c>
      <c r="P158" s="166">
        <f t="shared" si="48"/>
        <v>-122.00342465753522</v>
      </c>
      <c r="Q158" s="152">
        <f t="shared" si="49"/>
        <v>0.83732876712328641</v>
      </c>
      <c r="R158" s="275">
        <f>Q174</f>
        <v>0.84851230645369669</v>
      </c>
      <c r="S158" s="167">
        <v>0.70839120370370368</v>
      </c>
      <c r="T158" s="168">
        <v>0.73542824074074076</v>
      </c>
      <c r="U158" s="169"/>
      <c r="V158" s="170">
        <v>38.933333333333394</v>
      </c>
      <c r="W158" s="173"/>
      <c r="X158" s="151"/>
      <c r="Y158" s="278"/>
      <c r="Z158" s="279"/>
      <c r="AA158" s="109">
        <f t="shared" si="50"/>
        <v>-488.01369863014088</v>
      </c>
      <c r="AB158" s="152">
        <f t="shared" si="51"/>
        <v>0.83732876712328641</v>
      </c>
      <c r="AC158" s="266">
        <f>AB174</f>
        <v>0.84851230645369669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1319</v>
      </c>
      <c r="G159" s="95">
        <f t="shared" si="52"/>
        <v>31853.85</v>
      </c>
      <c r="H159" s="96"/>
      <c r="I159" s="97">
        <v>4</v>
      </c>
      <c r="J159" s="98">
        <v>3000</v>
      </c>
      <c r="K159" s="99">
        <f t="shared" ref="K159:K162" si="53">J159/I159</f>
        <v>750</v>
      </c>
      <c r="L159" s="100">
        <v>4</v>
      </c>
      <c r="M159" s="98">
        <f>F159/V159*60</f>
        <v>2507.0749736008379</v>
      </c>
      <c r="N159" s="99">
        <f t="shared" si="46"/>
        <v>626.76874340020947</v>
      </c>
      <c r="O159" s="101">
        <f t="shared" si="47"/>
        <v>0</v>
      </c>
      <c r="P159" s="102">
        <f t="shared" si="48"/>
        <v>-123.23125659979053</v>
      </c>
      <c r="Q159" s="103">
        <f t="shared" si="49"/>
        <v>0.83569165786694599</v>
      </c>
      <c r="R159" s="276"/>
      <c r="S159" s="1">
        <v>0.73850694444444442</v>
      </c>
      <c r="T159" s="2">
        <v>0.76042824074074078</v>
      </c>
      <c r="U159" s="104">
        <v>4.4333333333332803</v>
      </c>
      <c r="V159" s="105">
        <v>31.566666666666752</v>
      </c>
      <c r="W159" s="106"/>
      <c r="X159" s="107"/>
      <c r="Y159" s="261"/>
      <c r="Z159" s="262"/>
      <c r="AA159" s="111">
        <f t="shared" si="50"/>
        <v>-492.92502639916211</v>
      </c>
      <c r="AB159" s="103">
        <f t="shared" si="51"/>
        <v>0.83569165786694599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3576</v>
      </c>
      <c r="G160" s="95">
        <f t="shared" si="52"/>
        <v>56178.960000000006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2812.057667103541</v>
      </c>
      <c r="N160" s="99">
        <f t="shared" si="46"/>
        <v>937.35255570118034</v>
      </c>
      <c r="O160" s="101">
        <f t="shared" si="47"/>
        <v>0</v>
      </c>
      <c r="P160" s="102">
        <f t="shared" si="48"/>
        <v>-162.64744429881966</v>
      </c>
      <c r="Q160" s="103">
        <f t="shared" si="49"/>
        <v>0.85213868700107298</v>
      </c>
      <c r="R160" s="276"/>
      <c r="S160" s="1">
        <v>0.76527777777777783</v>
      </c>
      <c r="T160" s="2">
        <v>0.8182638888888889</v>
      </c>
      <c r="U160" s="104">
        <v>6.9833333333333591</v>
      </c>
      <c r="V160" s="105">
        <v>76.29999999999994</v>
      </c>
      <c r="W160" s="106"/>
      <c r="X160" s="107"/>
      <c r="Y160" s="261"/>
      <c r="Z160" s="262"/>
      <c r="AA160" s="111">
        <f t="shared" si="50"/>
        <v>-487.94233289645899</v>
      </c>
      <c r="AB160" s="103">
        <f t="shared" si="51"/>
        <v>0.85213868700107298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2527</v>
      </c>
      <c r="G161" s="95">
        <f t="shared" si="52"/>
        <v>45208.03</v>
      </c>
      <c r="H161" s="96">
        <v>2</v>
      </c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2828.7313432835867</v>
      </c>
      <c r="N161" s="99">
        <f t="shared" si="46"/>
        <v>707.18283582089668</v>
      </c>
      <c r="O161" s="101">
        <f t="shared" si="47"/>
        <v>0</v>
      </c>
      <c r="P161" s="102">
        <f t="shared" si="48"/>
        <v>-117.81716417910332</v>
      </c>
      <c r="Q161" s="103">
        <f t="shared" si="49"/>
        <v>0.85719131614654143</v>
      </c>
      <c r="R161" s="276"/>
      <c r="S161" s="1">
        <v>0.82255787037037043</v>
      </c>
      <c r="T161" s="2">
        <v>0.85978009259259258</v>
      </c>
      <c r="U161" s="104">
        <v>6.183333333333394</v>
      </c>
      <c r="V161" s="105">
        <v>53.599999999999909</v>
      </c>
      <c r="W161" s="106">
        <v>0.85978009259259258</v>
      </c>
      <c r="X161" s="107">
        <v>0.90092592592592591</v>
      </c>
      <c r="Y161" s="261"/>
      <c r="Z161" s="262"/>
      <c r="AA161" s="111">
        <f t="shared" si="50"/>
        <v>-471.26865671641326</v>
      </c>
      <c r="AB161" s="103">
        <f t="shared" si="51"/>
        <v>0.85719131614654143</v>
      </c>
      <c r="AC161" s="267"/>
    </row>
    <row r="162" spans="1:29" ht="15.75" customHeight="1">
      <c r="A162" s="281"/>
      <c r="B162" s="92" t="s">
        <v>117</v>
      </c>
      <c r="C162" s="259" t="s">
        <v>143</v>
      </c>
      <c r="D162" s="260"/>
      <c r="E162" s="93">
        <v>17.89</v>
      </c>
      <c r="F162" s="94">
        <v>3666</v>
      </c>
      <c r="G162" s="95">
        <f t="shared" si="52"/>
        <v>65584.740000000005</v>
      </c>
      <c r="H162" s="113"/>
      <c r="I162" s="97">
        <v>4</v>
      </c>
      <c r="J162" s="98">
        <v>3300</v>
      </c>
      <c r="K162" s="99">
        <f t="shared" si="53"/>
        <v>825</v>
      </c>
      <c r="L162" s="114">
        <v>4</v>
      </c>
      <c r="M162" s="98">
        <f>F162/V162*60</f>
        <v>2831.4953872559518</v>
      </c>
      <c r="N162" s="99">
        <f t="shared" si="46"/>
        <v>707.87384681398794</v>
      </c>
      <c r="O162" s="101">
        <f t="shared" si="47"/>
        <v>0</v>
      </c>
      <c r="P162" s="102">
        <f t="shared" si="48"/>
        <v>-117.12615318601206</v>
      </c>
      <c r="Q162" s="103">
        <f t="shared" si="49"/>
        <v>0.85802890522907627</v>
      </c>
      <c r="R162" s="276"/>
      <c r="S162" s="1">
        <v>0.90092592592592591</v>
      </c>
      <c r="T162" s="2">
        <v>0.9548726851851852</v>
      </c>
      <c r="U162" s="104">
        <v>59.249999999999986</v>
      </c>
      <c r="V162" s="105">
        <v>77.68333333333338</v>
      </c>
      <c r="W162" s="106"/>
      <c r="X162" s="107"/>
      <c r="Y162" s="261"/>
      <c r="Z162" s="262"/>
      <c r="AA162" s="111">
        <f t="shared" si="50"/>
        <v>-468.50461274404825</v>
      </c>
      <c r="AB162" s="103">
        <f t="shared" si="51"/>
        <v>0.85802890522907627</v>
      </c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54">AVERAGE(I158:I173)</f>
        <v>3.8</v>
      </c>
      <c r="J174" s="138">
        <f t="shared" si="54"/>
        <v>3180</v>
      </c>
      <c r="K174" s="139">
        <f t="shared" ref="K174" si="55">J174/I174</f>
        <v>836.84210526315792</v>
      </c>
      <c r="L174" s="137">
        <f t="shared" ref="L174:M174" si="56">AVERAGE(L158:L173)</f>
        <v>3.8</v>
      </c>
      <c r="M174" s="138">
        <f t="shared" si="56"/>
        <v>2698.2691345227554</v>
      </c>
      <c r="N174" s="139">
        <f>M174/L174</f>
        <v>710.07082487440937</v>
      </c>
      <c r="O174" s="140">
        <f>L174-I174</f>
        <v>0</v>
      </c>
      <c r="P174" s="141">
        <f>N174-K174</f>
        <v>-126.77128038874855</v>
      </c>
      <c r="Q174" s="142">
        <f>N174/K174</f>
        <v>0.84851230645369669</v>
      </c>
      <c r="R174" s="277"/>
      <c r="S174" s="143">
        <f>S158</f>
        <v>0.70839120370370368</v>
      </c>
      <c r="T174" s="144">
        <f>INDEX(T158:T173,COUNTA(T158:T173))</f>
        <v>0.9548726851851852</v>
      </c>
      <c r="U174" s="145"/>
      <c r="V174" s="156"/>
      <c r="W174" s="89"/>
      <c r="X174" s="91"/>
      <c r="Y174" s="264"/>
      <c r="Z174" s="265"/>
      <c r="AA174" s="157">
        <f>M174-J174</f>
        <v>-481.73086547724461</v>
      </c>
      <c r="AB174" s="142">
        <f>M174/J174</f>
        <v>0.84851230645369669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2052</v>
      </c>
      <c r="G175" s="159">
        <f t="shared" ref="G175:G178" si="57">E175*F175</f>
        <v>45718.560000000005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2814.1714285714206</v>
      </c>
      <c r="N175" s="163">
        <f>M175/L175</f>
        <v>562.83428571428408</v>
      </c>
      <c r="O175" s="165">
        <f>L175-I175</f>
        <v>0</v>
      </c>
      <c r="P175" s="166">
        <f>N175-K175</f>
        <v>-97.165714285715922</v>
      </c>
      <c r="Q175" s="152">
        <f>N175/K175</f>
        <v>0.85277922077921831</v>
      </c>
      <c r="R175" s="275">
        <f>Q191</f>
        <v>0.85746572238044116</v>
      </c>
      <c r="S175" s="167">
        <v>0.7085069444444444</v>
      </c>
      <c r="T175" s="168">
        <v>0.73888888888888893</v>
      </c>
      <c r="U175" s="169"/>
      <c r="V175" s="170">
        <v>43.750000000000128</v>
      </c>
      <c r="W175" s="173"/>
      <c r="X175" s="151"/>
      <c r="Y175" s="278"/>
      <c r="Z175" s="279"/>
      <c r="AA175" s="109">
        <f>M175-J175</f>
        <v>-485.82857142857938</v>
      </c>
      <c r="AB175" s="152">
        <f>M175/J175</f>
        <v>0.85277922077921842</v>
      </c>
      <c r="AC175" s="266">
        <f>AB191</f>
        <v>0.85746572238044116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2384</v>
      </c>
      <c r="G176" s="95">
        <f t="shared" si="57"/>
        <v>43341.120000000003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2818.5221674876793</v>
      </c>
      <c r="N176" s="99">
        <f>M176/L176</f>
        <v>704.63054187191983</v>
      </c>
      <c r="O176" s="101">
        <f>L176-I176</f>
        <v>0</v>
      </c>
      <c r="P176" s="102">
        <f>N176-K176</f>
        <v>-120.36945812808017</v>
      </c>
      <c r="Q176" s="103">
        <f>N176/K176</f>
        <v>0.85409762651141796</v>
      </c>
      <c r="R176" s="276"/>
      <c r="S176" s="1">
        <v>0.74184027777777772</v>
      </c>
      <c r="T176" s="2">
        <v>0.77708333333333335</v>
      </c>
      <c r="U176" s="104">
        <v>4.249999999999865</v>
      </c>
      <c r="V176" s="105">
        <v>50.750000000000099</v>
      </c>
      <c r="W176" s="106"/>
      <c r="X176" s="107"/>
      <c r="Y176" s="261"/>
      <c r="Z176" s="262"/>
      <c r="AA176" s="111">
        <f>M176-J176</f>
        <v>-481.47783251232067</v>
      </c>
      <c r="AB176" s="103">
        <f>M176/J176</f>
        <v>0.85409762651141796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5516</v>
      </c>
      <c r="G177" s="95">
        <f t="shared" si="57"/>
        <v>91896.56</v>
      </c>
      <c r="H177" s="96">
        <v>2</v>
      </c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2846.5596330275216</v>
      </c>
      <c r="N177" s="99">
        <f>M177/L177</f>
        <v>711.6399082568804</v>
      </c>
      <c r="O177" s="101">
        <f>L177-I177</f>
        <v>0</v>
      </c>
      <c r="P177" s="102">
        <f>N177-K177</f>
        <v>-113.3600917431196</v>
      </c>
      <c r="Q177" s="103">
        <f>N177/K177</f>
        <v>0.86259382819015806</v>
      </c>
      <c r="R177" s="276"/>
      <c r="S177" s="1">
        <v>0.78125</v>
      </c>
      <c r="T177" s="2">
        <v>0.86199074074074078</v>
      </c>
      <c r="U177" s="104">
        <v>5.9999999999999787</v>
      </c>
      <c r="V177" s="105">
        <v>116.26666666666672</v>
      </c>
      <c r="W177" s="106">
        <v>0.86199074074074078</v>
      </c>
      <c r="X177" s="107">
        <v>0.90140046296296295</v>
      </c>
      <c r="Y177" s="261"/>
      <c r="Z177" s="262"/>
      <c r="AA177" s="111">
        <f>M177-J177</f>
        <v>-453.44036697247839</v>
      </c>
      <c r="AB177" s="103">
        <f>M177/J177</f>
        <v>0.86259382819015806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3934</v>
      </c>
      <c r="G178" s="95">
        <f t="shared" si="57"/>
        <v>65540.44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2839.2943063352009</v>
      </c>
      <c r="N178" s="99">
        <f>M178/L178</f>
        <v>709.82357658380022</v>
      </c>
      <c r="O178" s="101">
        <f>L178-I178</f>
        <v>0</v>
      </c>
      <c r="P178" s="102">
        <f>N178-K178</f>
        <v>-115.17642341619978</v>
      </c>
      <c r="Q178" s="103">
        <f>N178/K178</f>
        <v>0.86039221404096999</v>
      </c>
      <c r="R178" s="276"/>
      <c r="S178" s="1">
        <v>0.90140046296296295</v>
      </c>
      <c r="T178" s="2">
        <v>0.9591319444444445</v>
      </c>
      <c r="U178" s="104">
        <v>56.749999999999915</v>
      </c>
      <c r="V178" s="105">
        <v>83.133333333333439</v>
      </c>
      <c r="W178" s="106"/>
      <c r="X178" s="107"/>
      <c r="Y178" s="261"/>
      <c r="Z178" s="262"/>
      <c r="AA178" s="111">
        <f>M178-J178</f>
        <v>-460.70569366479913</v>
      </c>
      <c r="AB178" s="103">
        <f>M178/J178</f>
        <v>0.86039221404096999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4.25</v>
      </c>
      <c r="J191" s="138">
        <f t="shared" si="59"/>
        <v>3300</v>
      </c>
      <c r="K191" s="139">
        <f t="shared" ref="K191" si="60">J191/I191</f>
        <v>776.47058823529414</v>
      </c>
      <c r="L191" s="137">
        <f t="shared" ref="L191:M191" si="61">AVERAGE(L175:L190)</f>
        <v>4.25</v>
      </c>
      <c r="M191" s="138">
        <f t="shared" si="61"/>
        <v>2829.6368838554558</v>
      </c>
      <c r="N191" s="139">
        <f>M191/L191</f>
        <v>665.79691384834257</v>
      </c>
      <c r="O191" s="140">
        <f>L191-I191</f>
        <v>0</v>
      </c>
      <c r="P191" s="141">
        <f>N191-K191</f>
        <v>-110.67367438695157</v>
      </c>
      <c r="Q191" s="142">
        <f>N191/K191</f>
        <v>0.85746572238044116</v>
      </c>
      <c r="R191" s="277"/>
      <c r="S191" s="143">
        <f>S175</f>
        <v>0.7085069444444444</v>
      </c>
      <c r="T191" s="144">
        <f>INDEX(T175:T190,COUNTA(T175:T190))</f>
        <v>0.9591319444444445</v>
      </c>
      <c r="U191" s="145"/>
      <c r="V191" s="156"/>
      <c r="W191" s="89"/>
      <c r="X191" s="91"/>
      <c r="Y191" s="264"/>
      <c r="Z191" s="265"/>
      <c r="AA191" s="157">
        <f>M191-J191</f>
        <v>-470.36311614454416</v>
      </c>
      <c r="AB191" s="142">
        <f>M191/J191</f>
        <v>0.85746572238044116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2759</v>
      </c>
      <c r="G192" s="159">
        <f t="shared" ref="G192:G194" si="62">E192*F192</f>
        <v>50158.62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2556.6023166023142</v>
      </c>
      <c r="N192" s="163">
        <f>M192/L192</f>
        <v>639.15057915057855</v>
      </c>
      <c r="O192" s="165">
        <f>L192-I192</f>
        <v>0</v>
      </c>
      <c r="P192" s="166">
        <f>N192-K192</f>
        <v>-110.84942084942145</v>
      </c>
      <c r="Q192" s="152">
        <f>N192/K192</f>
        <v>0.85220077220077139</v>
      </c>
      <c r="R192" s="275">
        <f>Q208</f>
        <v>0.84205980179799378</v>
      </c>
      <c r="S192" s="167">
        <v>0.7085069444444444</v>
      </c>
      <c r="T192" s="168">
        <v>0.75347222222222221</v>
      </c>
      <c r="U192" s="169"/>
      <c r="V192" s="170">
        <v>64.750000000000057</v>
      </c>
      <c r="W192" s="173"/>
      <c r="X192" s="151"/>
      <c r="Y192" s="278"/>
      <c r="Z192" s="279"/>
      <c r="AA192" s="109">
        <f>M192-J192</f>
        <v>-443.3976833976858</v>
      </c>
      <c r="AB192" s="152">
        <f>M192/J192</f>
        <v>0.85220077220077139</v>
      </c>
      <c r="AC192" s="266">
        <f>AB208</f>
        <v>0.84205980179799378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6811</v>
      </c>
      <c r="G193" s="95">
        <f t="shared" si="62"/>
        <v>97261.08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3018.1683899556851</v>
      </c>
      <c r="N193" s="99">
        <f>M193/L193</f>
        <v>1006.0561299852284</v>
      </c>
      <c r="O193" s="101">
        <f>L193-I193</f>
        <v>0</v>
      </c>
      <c r="P193" s="102">
        <f>N193-K193</f>
        <v>-193.94387001477162</v>
      </c>
      <c r="Q193" s="103">
        <f>N193/K193</f>
        <v>0.83838010832102361</v>
      </c>
      <c r="R193" s="276"/>
      <c r="S193" s="1">
        <v>0.76597222222222217</v>
      </c>
      <c r="T193" s="2">
        <v>0.86</v>
      </c>
      <c r="U193" s="104">
        <v>17.999999999999936</v>
      </c>
      <c r="V193" s="105">
        <v>135.40000000000006</v>
      </c>
      <c r="W193" s="106">
        <v>0.86</v>
      </c>
      <c r="X193" s="107">
        <v>0.91839120370370375</v>
      </c>
      <c r="Y193" s="261"/>
      <c r="Z193" s="262"/>
      <c r="AA193" s="111">
        <f>M193-J193</f>
        <v>-581.83161004431486</v>
      </c>
      <c r="AB193" s="103">
        <f>M193/J193</f>
        <v>0.83838010832102361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5151</v>
      </c>
      <c r="G194" s="95">
        <f t="shared" si="62"/>
        <v>73556.28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3014.239271781536</v>
      </c>
      <c r="N194" s="99">
        <f>M194/L194</f>
        <v>1004.7464239271786</v>
      </c>
      <c r="O194" s="101">
        <f>L194-I194</f>
        <v>0</v>
      </c>
      <c r="P194" s="102">
        <f>N194-K194</f>
        <v>-195.25357607282137</v>
      </c>
      <c r="Q194" s="103">
        <f>N194/K194</f>
        <v>0.83728868660598221</v>
      </c>
      <c r="R194" s="276"/>
      <c r="S194" s="1">
        <v>0.91839120370370375</v>
      </c>
      <c r="T194" s="2">
        <v>0.98959490740740741</v>
      </c>
      <c r="U194" s="104">
        <v>84.083333333333428</v>
      </c>
      <c r="V194" s="105">
        <v>102.53333333333327</v>
      </c>
      <c r="W194" s="106"/>
      <c r="X194" s="107"/>
      <c r="Y194" s="261"/>
      <c r="Z194" s="262"/>
      <c r="AA194" s="111">
        <f>M194-J194</f>
        <v>-585.76072821846401</v>
      </c>
      <c r="AB194" s="103">
        <f>M194/J194</f>
        <v>0.83728868660598221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2863.0033261131789</v>
      </c>
      <c r="N208" s="139">
        <f t="shared" ref="N208:N214" si="66">M208/L208</f>
        <v>858.90099783395362</v>
      </c>
      <c r="O208" s="140">
        <f t="shared" ref="O208:O214" si="67">L208-I208</f>
        <v>0</v>
      </c>
      <c r="P208" s="141">
        <f t="shared" ref="P208:P214" si="68">N208-K208</f>
        <v>-161.09900216604638</v>
      </c>
      <c r="Q208" s="142">
        <f t="shared" ref="Q208:Q214" si="69">N208/K208</f>
        <v>0.84205980179799378</v>
      </c>
      <c r="R208" s="277"/>
      <c r="S208" s="143">
        <f>S192</f>
        <v>0.7085069444444444</v>
      </c>
      <c r="T208" s="144">
        <f>INDEX(T192:T207,COUNTA(T192:T207))</f>
        <v>0.98959490740740741</v>
      </c>
      <c r="U208" s="145"/>
      <c r="V208" s="156"/>
      <c r="W208" s="89"/>
      <c r="X208" s="91"/>
      <c r="Y208" s="264"/>
      <c r="Z208" s="265"/>
      <c r="AA208" s="157">
        <f t="shared" ref="AA208:AA214" si="70">M208-J208</f>
        <v>-536.9966738868211</v>
      </c>
      <c r="AB208" s="142">
        <f t="shared" ref="AB208:AB214" si="71">M208/J208</f>
        <v>0.84205980179799378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1270</v>
      </c>
      <c r="G209" s="159">
        <f t="shared" ref="G209:G214" si="72">E209*F209</f>
        <v>23088.6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2972.6918075422741</v>
      </c>
      <c r="N209" s="163">
        <f t="shared" si="66"/>
        <v>990.89726918075803</v>
      </c>
      <c r="O209" s="165">
        <f t="shared" si="67"/>
        <v>0</v>
      </c>
      <c r="P209" s="166">
        <f t="shared" si="68"/>
        <v>-209.10273081924197</v>
      </c>
      <c r="Q209" s="152">
        <f t="shared" si="69"/>
        <v>0.82574772431729837</v>
      </c>
      <c r="R209" s="275">
        <f>Q225</f>
        <v>0.83865975517338753</v>
      </c>
      <c r="S209" s="167">
        <v>0.708587962962963</v>
      </c>
      <c r="T209" s="168">
        <v>0.72638888888888886</v>
      </c>
      <c r="U209" s="169"/>
      <c r="V209" s="170">
        <v>25.633333333333237</v>
      </c>
      <c r="W209" s="168"/>
      <c r="X209" s="171"/>
      <c r="Y209" s="278"/>
      <c r="Z209" s="279"/>
      <c r="AA209" s="174">
        <f t="shared" si="70"/>
        <v>-627.30819245772591</v>
      </c>
      <c r="AB209" s="152">
        <f t="shared" si="71"/>
        <v>0.82574772431729837</v>
      </c>
      <c r="AC209" s="266">
        <f>AB225</f>
        <v>0.83865975517338742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987</v>
      </c>
      <c r="G210" s="95">
        <f t="shared" si="72"/>
        <v>24507.21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2797.7952755905649</v>
      </c>
      <c r="N210" s="99">
        <f t="shared" si="66"/>
        <v>699.44881889764122</v>
      </c>
      <c r="O210" s="101">
        <f t="shared" si="67"/>
        <v>0</v>
      </c>
      <c r="P210" s="102">
        <f t="shared" si="68"/>
        <v>-125.55118110235878</v>
      </c>
      <c r="Q210" s="103">
        <f t="shared" si="69"/>
        <v>0.84781675017895908</v>
      </c>
      <c r="R210" s="276"/>
      <c r="S210" s="1">
        <v>0.73888888888888893</v>
      </c>
      <c r="T210" s="2">
        <v>0.75358796296296293</v>
      </c>
      <c r="U210" s="104">
        <v>18.000000000000096</v>
      </c>
      <c r="V210" s="105">
        <v>21.166666666666565</v>
      </c>
      <c r="W210" s="106"/>
      <c r="X210" s="113"/>
      <c r="Y210" s="261"/>
      <c r="Z210" s="262"/>
      <c r="AA210" s="175">
        <f t="shared" si="70"/>
        <v>-502.20472440943513</v>
      </c>
      <c r="AB210" s="103">
        <f t="shared" si="71"/>
        <v>0.84781675017895908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2645</v>
      </c>
      <c r="G211" s="95">
        <f t="shared" si="72"/>
        <v>48086.1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 t="shared" si="73"/>
        <v>2995.2815350739211</v>
      </c>
      <c r="N211" s="99">
        <f t="shared" si="66"/>
        <v>998.42717835797373</v>
      </c>
      <c r="O211" s="101">
        <f t="shared" si="67"/>
        <v>0</v>
      </c>
      <c r="P211" s="102">
        <f t="shared" si="68"/>
        <v>-201.57282164202627</v>
      </c>
      <c r="Q211" s="103">
        <f t="shared" si="69"/>
        <v>0.83202264863164477</v>
      </c>
      <c r="R211" s="276"/>
      <c r="S211" s="1">
        <v>0.76530092592592591</v>
      </c>
      <c r="T211" s="2">
        <v>0.80209490740740741</v>
      </c>
      <c r="U211" s="104">
        <v>16.866666666666692</v>
      </c>
      <c r="V211" s="105">
        <v>52.983333333333356</v>
      </c>
      <c r="W211" s="106"/>
      <c r="X211" s="113"/>
      <c r="Y211" s="261"/>
      <c r="Z211" s="262"/>
      <c r="AA211" s="175">
        <f t="shared" si="70"/>
        <v>-604.71846492607892</v>
      </c>
      <c r="AB211" s="103">
        <f t="shared" si="71"/>
        <v>0.83202264863164477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2699</v>
      </c>
      <c r="G212" s="95">
        <f t="shared" si="72"/>
        <v>67555.97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 t="shared" si="73"/>
        <v>2799.308556611923</v>
      </c>
      <c r="N212" s="99">
        <f t="shared" si="66"/>
        <v>699.82713915298075</v>
      </c>
      <c r="O212" s="101">
        <f t="shared" si="67"/>
        <v>0</v>
      </c>
      <c r="P212" s="102">
        <f t="shared" si="68"/>
        <v>-125.17286084701925</v>
      </c>
      <c r="Q212" s="103">
        <f t="shared" si="69"/>
        <v>0.84827532018543117</v>
      </c>
      <c r="R212" s="276"/>
      <c r="S212" s="1">
        <v>0.81400462962962961</v>
      </c>
      <c r="T212" s="2">
        <v>0.85417824074074078</v>
      </c>
      <c r="U212" s="104">
        <v>17.149999999999963</v>
      </c>
      <c r="V212" s="105">
        <v>57.850000000000094</v>
      </c>
      <c r="W212" s="106"/>
      <c r="X212" s="113"/>
      <c r="Y212" s="261"/>
      <c r="Z212" s="262"/>
      <c r="AA212" s="175">
        <f t="shared" si="70"/>
        <v>-500.691443388077</v>
      </c>
      <c r="AB212" s="103">
        <f t="shared" si="71"/>
        <v>0.84827532018543117</v>
      </c>
      <c r="AC212" s="267"/>
    </row>
    <row r="213" spans="1:29" ht="15.75" customHeight="1">
      <c r="A213" s="271"/>
      <c r="B213" s="92" t="s">
        <v>117</v>
      </c>
      <c r="C213" s="259" t="s">
        <v>149</v>
      </c>
      <c r="D213" s="260"/>
      <c r="E213" s="93">
        <v>24.83</v>
      </c>
      <c r="F213" s="94">
        <v>2478</v>
      </c>
      <c r="G213" s="95">
        <f t="shared" si="72"/>
        <v>61528.74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2808.8161209067998</v>
      </c>
      <c r="N213" s="99">
        <f t="shared" si="66"/>
        <v>702.20403022669996</v>
      </c>
      <c r="O213" s="101">
        <f t="shared" si="67"/>
        <v>0</v>
      </c>
      <c r="P213" s="102">
        <f t="shared" si="68"/>
        <v>-122.79596977330004</v>
      </c>
      <c r="Q213" s="103">
        <f t="shared" si="69"/>
        <v>0.85115640027478778</v>
      </c>
      <c r="R213" s="276"/>
      <c r="S213" s="1">
        <v>0.90908564814814818</v>
      </c>
      <c r="T213" s="2">
        <v>0.94584490740740745</v>
      </c>
      <c r="U213" s="104">
        <v>79.066666666666663</v>
      </c>
      <c r="V213" s="105">
        <v>52.933333333333351</v>
      </c>
      <c r="W213" s="106">
        <v>0.94584490740740745</v>
      </c>
      <c r="X213" s="107">
        <v>0.95914351851851853</v>
      </c>
      <c r="Y213" s="261"/>
      <c r="Z213" s="262"/>
      <c r="AA213" s="175">
        <f t="shared" si="70"/>
        <v>-491.18387909320018</v>
      </c>
      <c r="AB213" s="103">
        <f t="shared" si="71"/>
        <v>0.85115640027478778</v>
      </c>
      <c r="AC213" s="267"/>
    </row>
    <row r="214" spans="1:29" ht="15.75" customHeight="1">
      <c r="A214" s="271"/>
      <c r="B214" s="92" t="s">
        <v>117</v>
      </c>
      <c r="C214" s="259" t="s">
        <v>152</v>
      </c>
      <c r="D214" s="260"/>
      <c r="E214" s="93">
        <v>18.18</v>
      </c>
      <c r="F214" s="94">
        <v>3285</v>
      </c>
      <c r="G214" s="115">
        <f t="shared" si="72"/>
        <v>59721.299999999996</v>
      </c>
      <c r="H214" s="116"/>
      <c r="I214" s="97">
        <v>3</v>
      </c>
      <c r="J214" s="98">
        <v>3600</v>
      </c>
      <c r="K214" s="99">
        <f t="shared" si="58"/>
        <v>1200</v>
      </c>
      <c r="L214" s="100">
        <v>3</v>
      </c>
      <c r="M214" s="98">
        <f t="shared" si="73"/>
        <v>2986.3636363636392</v>
      </c>
      <c r="N214" s="99">
        <f t="shared" si="66"/>
        <v>995.45454545454641</v>
      </c>
      <c r="O214" s="101">
        <f t="shared" si="67"/>
        <v>0</v>
      </c>
      <c r="P214" s="102">
        <f t="shared" si="68"/>
        <v>-204.54545454545359</v>
      </c>
      <c r="Q214" s="103">
        <f t="shared" si="69"/>
        <v>0.82954545454545536</v>
      </c>
      <c r="R214" s="276"/>
      <c r="S214" s="1">
        <v>0.95914351851851853</v>
      </c>
      <c r="T214" s="2">
        <v>1.0049768518518518</v>
      </c>
      <c r="U214" s="104">
        <v>19.149999999999956</v>
      </c>
      <c r="V214" s="105">
        <v>65.999999999999929</v>
      </c>
      <c r="W214" s="106"/>
      <c r="X214" s="4"/>
      <c r="Y214" s="261"/>
      <c r="Z214" s="262"/>
      <c r="AA214" s="175">
        <f t="shared" si="70"/>
        <v>-613.63636363636078</v>
      </c>
      <c r="AB214" s="103">
        <f t="shared" si="71"/>
        <v>0.82954545454545536</v>
      </c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4">AVERAGE(I209:I224)</f>
        <v>3.5</v>
      </c>
      <c r="J225" s="138">
        <f t="shared" si="74"/>
        <v>3450</v>
      </c>
      <c r="K225" s="139">
        <f t="shared" ref="K225" si="75">J225/I225</f>
        <v>985.71428571428567</v>
      </c>
      <c r="L225" s="137">
        <f t="shared" ref="L225:M225" si="76">AVERAGE(L209:L224)</f>
        <v>3.5</v>
      </c>
      <c r="M225" s="138">
        <f t="shared" si="76"/>
        <v>2893.3761553481868</v>
      </c>
      <c r="N225" s="139">
        <f>M225/L225</f>
        <v>826.67890152805342</v>
      </c>
      <c r="O225" s="140">
        <f>L225-I225</f>
        <v>0</v>
      </c>
      <c r="P225" s="141">
        <f>N225-K225</f>
        <v>-159.03538418623225</v>
      </c>
      <c r="Q225" s="142">
        <f>N225/K225</f>
        <v>0.83865975517338753</v>
      </c>
      <c r="R225" s="277"/>
      <c r="S225" s="143">
        <f>S209</f>
        <v>0.708587962962963</v>
      </c>
      <c r="T225" s="144">
        <f>INDEX(T209:T224,COUNTA(T209:T224))</f>
        <v>1.0049768518518518</v>
      </c>
      <c r="U225" s="145"/>
      <c r="V225" s="156"/>
      <c r="W225" s="135"/>
      <c r="X225" s="139"/>
      <c r="Y225" s="264"/>
      <c r="Z225" s="265"/>
      <c r="AA225" s="177">
        <f>M225-J225</f>
        <v>-556.62384465181322</v>
      </c>
      <c r="AB225" s="142">
        <f>M225/J225</f>
        <v>0.83865975517338742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703" priority="1" operator="greaterThan">
      <formula>0</formula>
    </cfRule>
  </conditionalFormatting>
  <conditionalFormatting sqref="P5:P225 AA5:AA225">
    <cfRule type="cellIs" dxfId="702" priority="4" operator="lessThan">
      <formula>0</formula>
    </cfRule>
  </conditionalFormatting>
  <conditionalFormatting sqref="Q5:Q225 AB5:AB225">
    <cfRule type="cellIs" dxfId="701" priority="2" operator="greaterThan">
      <formula>1</formula>
    </cfRule>
    <cfRule type="cellIs" dxfId="700" priority="3" operator="lessThan">
      <formula>0.8</formula>
    </cfRule>
  </conditionalFormatting>
  <conditionalFormatting sqref="AC5:AC23 R5:R225 AC124:AC129">
    <cfRule type="cellIs" dxfId="699" priority="5" operator="lessThan">
      <formula>0.8</formula>
    </cfRule>
  </conditionalFormatting>
  <conditionalFormatting sqref="AC29:AC37">
    <cfRule type="cellIs" dxfId="698" priority="15" operator="lessThan">
      <formula>0.8</formula>
    </cfRule>
  </conditionalFormatting>
  <conditionalFormatting sqref="AC39:AC44">
    <cfRule type="cellIs" dxfId="697" priority="14" operator="lessThan">
      <formula>0.8</formula>
    </cfRule>
  </conditionalFormatting>
  <conditionalFormatting sqref="AC56">
    <cfRule type="cellIs" dxfId="696" priority="16" operator="lessThan">
      <formula>0.8</formula>
    </cfRule>
  </conditionalFormatting>
  <conditionalFormatting sqref="AC73">
    <cfRule type="cellIs" dxfId="695" priority="13" operator="lessThan">
      <formula>0.8</formula>
    </cfRule>
  </conditionalFormatting>
  <conditionalFormatting sqref="AC90">
    <cfRule type="cellIs" dxfId="694" priority="7" operator="lessThan">
      <formula>0.8</formula>
    </cfRule>
  </conditionalFormatting>
  <conditionalFormatting sqref="AC107:AC112">
    <cfRule type="cellIs" dxfId="693" priority="6" operator="lessThan">
      <formula>0.8</formula>
    </cfRule>
  </conditionalFormatting>
  <conditionalFormatting sqref="AC141:AC146">
    <cfRule type="cellIs" dxfId="692" priority="12" operator="lessThan">
      <formula>0.8</formula>
    </cfRule>
  </conditionalFormatting>
  <conditionalFormatting sqref="AC158">
    <cfRule type="cellIs" dxfId="691" priority="11" operator="lessThan">
      <formula>0.8</formula>
    </cfRule>
  </conditionalFormatting>
  <conditionalFormatting sqref="AC175">
    <cfRule type="cellIs" dxfId="690" priority="10" operator="lessThan">
      <formula>0.8</formula>
    </cfRule>
  </conditionalFormatting>
  <conditionalFormatting sqref="AC192">
    <cfRule type="cellIs" dxfId="689" priority="9" operator="lessThan">
      <formula>0.8</formula>
    </cfRule>
  </conditionalFormatting>
  <conditionalFormatting sqref="AC209:AC214">
    <cfRule type="cellIs" dxfId="688" priority="8" operator="lessThan">
      <formula>0.8</formula>
    </cfRule>
  </conditionalFormatting>
  <dataValidations count="1">
    <dataValidation type="list" allowBlank="1" showInputMessage="1" showErrorMessage="1" sqref="Y5:Z225" xr:uid="{B569A6DC-2855-4C2F-A30F-B5A74E8F3DC5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7043-F2F8-4682-AD6C-1FA79E410D8A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E8" sqref="E8:N8"/>
      <selection pane="bottomLeft" activeCell="C34" sqref="C34:D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119773</v>
      </c>
      <c r="E1" s="77" t="s">
        <v>3</v>
      </c>
      <c r="F1" s="78">
        <f>SUM(G5:G157)</f>
        <v>5253727.1000000006</v>
      </c>
      <c r="G1" s="79" t="s">
        <v>74</v>
      </c>
      <c r="H1" s="80">
        <f>L21+L38+L55+L72+L89+L106+L123+L140+L157</f>
        <v>171.32619047619048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45893</v>
      </c>
      <c r="B2" s="325"/>
      <c r="C2" s="82" t="s">
        <v>35</v>
      </c>
      <c r="D2" s="83">
        <f>AVERAGE(N21,N38,N55,N72,N89,N106,N123,N140,N157)</f>
        <v>133.67165883886494</v>
      </c>
      <c r="E2" s="83" t="s">
        <v>81</v>
      </c>
      <c r="F2" s="84">
        <f>F1/D1</f>
        <v>43.864035300109379</v>
      </c>
      <c r="G2" s="85" t="s">
        <v>82</v>
      </c>
      <c r="H2" s="86">
        <f>COUNT(H5:H157)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2967</v>
      </c>
      <c r="G5" s="159">
        <f t="shared" ref="G5:G7" si="0">E5*F5</f>
        <v>58449.9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1058.5926660059463</v>
      </c>
      <c r="N5" s="163">
        <f>M5/L5</f>
        <v>81.430205077380478</v>
      </c>
      <c r="O5" s="179">
        <f>L5-I5</f>
        <v>0</v>
      </c>
      <c r="P5" s="180">
        <f>N5-K5</f>
        <v>-10.877487230311829</v>
      </c>
      <c r="Q5" s="132">
        <f>N5/K5</f>
        <v>0.88216055500495516</v>
      </c>
      <c r="R5" s="276">
        <f>Q21</f>
        <v>0.85696342598401487</v>
      </c>
      <c r="S5" s="167">
        <v>0.25</v>
      </c>
      <c r="T5" s="168">
        <v>0.36678240740740742</v>
      </c>
      <c r="U5" s="169"/>
      <c r="V5" s="170">
        <v>168.16666666666669</v>
      </c>
      <c r="W5" s="87"/>
      <c r="X5" s="88"/>
      <c r="Y5" s="278"/>
      <c r="Z5" s="279"/>
      <c r="AA5" s="109">
        <f>M5-J5</f>
        <v>-141.40733399405372</v>
      </c>
      <c r="AB5" s="110">
        <f>M5/J5</f>
        <v>0.88216055500495527</v>
      </c>
      <c r="AC5" s="291">
        <f>AB21</f>
        <v>0.85696342598401476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1011</v>
      </c>
      <c r="G6" s="95">
        <f t="shared" si="0"/>
        <v>60457.799999999996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1652.8610354223442</v>
      </c>
      <c r="N6" s="99">
        <f>M6/L6</f>
        <v>118.06150253016745</v>
      </c>
      <c r="O6" s="101">
        <f>L6-I6</f>
        <v>0</v>
      </c>
      <c r="P6" s="102">
        <f>N6-K6</f>
        <v>-24.795640326975416</v>
      </c>
      <c r="Q6" s="103">
        <f>N6/K6</f>
        <v>0.82643051771117204</v>
      </c>
      <c r="R6" s="276"/>
      <c r="S6" s="1">
        <v>0.51133101851851848</v>
      </c>
      <c r="T6" s="2">
        <v>0.53681712962962957</v>
      </c>
      <c r="U6" s="104">
        <v>56.28333333333331</v>
      </c>
      <c r="V6" s="105">
        <v>36.699999999999982</v>
      </c>
      <c r="W6" s="106"/>
      <c r="X6" s="107"/>
      <c r="Y6" s="261"/>
      <c r="Z6" s="262"/>
      <c r="AA6" s="111">
        <f>M6-J6</f>
        <v>-347.13896457765577</v>
      </c>
      <c r="AB6" s="112">
        <f>M6/J6</f>
        <v>0.82643051771117215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2402</v>
      </c>
      <c r="G7" s="115">
        <f t="shared" si="0"/>
        <v>71987.94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2258.9341692789944</v>
      </c>
      <c r="N7" s="99">
        <f>M7/L7</f>
        <v>112.94670846394972</v>
      </c>
      <c r="O7" s="101">
        <f>L7-I7</f>
        <v>0</v>
      </c>
      <c r="P7" s="102">
        <f>N7-K7</f>
        <v>-17.053291536050281</v>
      </c>
      <c r="Q7" s="103">
        <f>N7/K7</f>
        <v>0.86882083433807478</v>
      </c>
      <c r="R7" s="276"/>
      <c r="S7" s="117">
        <v>0.54181712962962958</v>
      </c>
      <c r="T7" s="118">
        <v>0.58612268518518518</v>
      </c>
      <c r="U7" s="104">
        <v>7.2000000000000064</v>
      </c>
      <c r="V7" s="105">
        <v>63.800000000000061</v>
      </c>
      <c r="W7" s="106"/>
      <c r="X7" s="107"/>
      <c r="Y7" s="261"/>
      <c r="Z7" s="262"/>
      <c r="AA7" s="111">
        <f>M7-J7</f>
        <v>-341.06583072100557</v>
      </c>
      <c r="AB7" s="112">
        <f>M7/J7</f>
        <v>0.86882083433807478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1656.7959569024285</v>
      </c>
      <c r="N21" s="139">
        <f t="shared" ref="N21" si="5">M21/L21</f>
        <v>105.75293341930396</v>
      </c>
      <c r="O21" s="140">
        <f t="shared" ref="O21" si="6">L21-I21</f>
        <v>0</v>
      </c>
      <c r="P21" s="141">
        <f t="shared" ref="P21" si="7">N21-K21</f>
        <v>-17.651321899844973</v>
      </c>
      <c r="Q21" s="142">
        <f t="shared" ref="Q21" si="8">N21/K21</f>
        <v>0.85696342598401487</v>
      </c>
      <c r="R21" s="277"/>
      <c r="S21" s="143">
        <f>S5</f>
        <v>0.25</v>
      </c>
      <c r="T21" s="144">
        <f>INDEX(T5:T20,COUNTA(T5:T20))</f>
        <v>0.58612268518518518</v>
      </c>
      <c r="U21" s="145"/>
      <c r="V21" s="145"/>
      <c r="W21" s="146"/>
      <c r="X21" s="147"/>
      <c r="Y21" s="264"/>
      <c r="Z21" s="265"/>
      <c r="AA21" s="148">
        <f t="shared" ref="AA21:AA26" si="9">M21-J21</f>
        <v>-276.53737643090471</v>
      </c>
      <c r="AB21" s="149">
        <f t="shared" ref="AB21:AB26" si="10">M21/J21</f>
        <v>0.85696342598401476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2842</v>
      </c>
      <c r="G22" s="159">
        <f t="shared" ref="G22:G28" si="11">E22*F22</f>
        <v>160374.06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8" si="12">F22/V22*60</f>
        <v>1707.7616424636967</v>
      </c>
      <c r="N22" s="163">
        <f t="shared" ref="N22:N28" si="13">M22/L22</f>
        <v>77.625529202895308</v>
      </c>
      <c r="O22" s="165">
        <f t="shared" ref="O22:O28" si="14">L22-I22</f>
        <v>0</v>
      </c>
      <c r="P22" s="166">
        <f t="shared" ref="P22:P28" si="15">N22-K22</f>
        <v>-13.283561706195599</v>
      </c>
      <c r="Q22" s="152">
        <f t="shared" ref="Q22:Q28" si="16">N22/K22</f>
        <v>0.85388082123184839</v>
      </c>
      <c r="R22" s="275">
        <f>Q38</f>
        <v>0.85167654460568465</v>
      </c>
      <c r="S22" s="167">
        <v>0.25010416666666668</v>
      </c>
      <c r="T22" s="168">
        <v>0.31944444444444442</v>
      </c>
      <c r="U22" s="169"/>
      <c r="V22" s="170">
        <v>99.849999999999937</v>
      </c>
      <c r="W22" s="181"/>
      <c r="X22" s="163"/>
      <c r="Y22" s="278"/>
      <c r="Z22" s="279"/>
      <c r="AA22" s="109">
        <f t="shared" si="9"/>
        <v>-292.23835753630328</v>
      </c>
      <c r="AB22" s="152">
        <f t="shared" si="10"/>
        <v>0.85388082123184839</v>
      </c>
      <c r="AC22" s="347">
        <f>AB38</f>
        <v>0.85167654460568465</v>
      </c>
    </row>
    <row r="23" spans="1:43" ht="15.75" customHeight="1">
      <c r="A23" s="281"/>
      <c r="B23" s="92" t="s">
        <v>176</v>
      </c>
      <c r="C23" s="285" t="s">
        <v>238</v>
      </c>
      <c r="D23" s="285"/>
      <c r="E23" s="93">
        <v>57.3</v>
      </c>
      <c r="F23" s="94">
        <v>77</v>
      </c>
      <c r="G23" s="95">
        <f t="shared" si="11"/>
        <v>4412.0999999999995</v>
      </c>
      <c r="H23" s="96">
        <v>2</v>
      </c>
      <c r="I23" s="97">
        <v>25</v>
      </c>
      <c r="J23" s="98">
        <v>2000</v>
      </c>
      <c r="K23" s="99">
        <f t="shared" ref="K23:K42" si="17">J23/I23</f>
        <v>80</v>
      </c>
      <c r="L23" s="100">
        <v>25</v>
      </c>
      <c r="M23" s="98">
        <f t="shared" si="12"/>
        <v>1690.2439024390237</v>
      </c>
      <c r="N23" s="99">
        <f t="shared" si="13"/>
        <v>67.609756097560947</v>
      </c>
      <c r="O23" s="101">
        <f t="shared" si="14"/>
        <v>0</v>
      </c>
      <c r="P23" s="102">
        <f t="shared" si="15"/>
        <v>-12.390243902439053</v>
      </c>
      <c r="Q23" s="103">
        <f t="shared" si="16"/>
        <v>0.84512195121951184</v>
      </c>
      <c r="R23" s="276"/>
      <c r="S23" s="1">
        <v>0.3237962962962963</v>
      </c>
      <c r="T23" s="2">
        <v>0.32569444444444445</v>
      </c>
      <c r="U23" s="104">
        <v>6.2666666666667137</v>
      </c>
      <c r="V23" s="105">
        <v>2.7333333333333343</v>
      </c>
      <c r="W23" s="106"/>
      <c r="X23" s="107"/>
      <c r="Y23" s="261"/>
      <c r="Z23" s="262"/>
      <c r="AA23" s="111">
        <f t="shared" si="9"/>
        <v>-309.75609756097629</v>
      </c>
      <c r="AB23" s="103">
        <f t="shared" si="10"/>
        <v>0.84512195121951184</v>
      </c>
      <c r="AC23" s="293"/>
    </row>
    <row r="24" spans="1:43" ht="15.75" customHeight="1">
      <c r="A24" s="281"/>
      <c r="B24" s="92" t="s">
        <v>180</v>
      </c>
      <c r="C24" s="285" t="s">
        <v>181</v>
      </c>
      <c r="D24" s="285"/>
      <c r="E24" s="93">
        <v>71.88</v>
      </c>
      <c r="F24" s="94">
        <v>1877</v>
      </c>
      <c r="G24" s="95">
        <f t="shared" si="11"/>
        <v>134918.75999999998</v>
      </c>
      <c r="H24" s="96"/>
      <c r="I24" s="97">
        <v>26</v>
      </c>
      <c r="J24" s="98">
        <v>2000</v>
      </c>
      <c r="K24" s="99">
        <f t="shared" si="17"/>
        <v>76.92307692307692</v>
      </c>
      <c r="L24" s="100">
        <v>26</v>
      </c>
      <c r="M24" s="98">
        <f t="shared" si="12"/>
        <v>1698.6425339366501</v>
      </c>
      <c r="N24" s="99">
        <f t="shared" si="13"/>
        <v>65.332405151409617</v>
      </c>
      <c r="O24" s="101">
        <f t="shared" si="14"/>
        <v>0</v>
      </c>
      <c r="P24" s="102">
        <f t="shared" si="15"/>
        <v>-11.590671771667303</v>
      </c>
      <c r="Q24" s="103">
        <f t="shared" si="16"/>
        <v>0.84932126696832511</v>
      </c>
      <c r="R24" s="276"/>
      <c r="S24" s="1">
        <v>0.32986111111111105</v>
      </c>
      <c r="T24" s="2">
        <v>0.37590277777777775</v>
      </c>
      <c r="U24" s="104">
        <v>5.9999999999998987</v>
      </c>
      <c r="V24" s="105">
        <v>66.300000000000054</v>
      </c>
      <c r="W24" s="106"/>
      <c r="X24" s="107"/>
      <c r="Y24" s="261"/>
      <c r="Z24" s="262"/>
      <c r="AA24" s="111">
        <f t="shared" si="9"/>
        <v>-301.35746606334988</v>
      </c>
      <c r="AB24" s="103">
        <f t="shared" si="10"/>
        <v>0.84932126696832511</v>
      </c>
      <c r="AC24" s="293"/>
    </row>
    <row r="25" spans="1:43" ht="15.75" customHeight="1">
      <c r="A25" s="281"/>
      <c r="B25" s="92" t="s">
        <v>176</v>
      </c>
      <c r="C25" s="285" t="s">
        <v>179</v>
      </c>
      <c r="D25" s="285"/>
      <c r="E25" s="93">
        <v>56.77</v>
      </c>
      <c r="F25" s="94">
        <v>4535</v>
      </c>
      <c r="G25" s="95">
        <f t="shared" si="11"/>
        <v>257451.95</v>
      </c>
      <c r="H25" s="96"/>
      <c r="I25" s="97">
        <v>26</v>
      </c>
      <c r="J25" s="98">
        <v>2000</v>
      </c>
      <c r="K25" s="99">
        <f t="shared" si="17"/>
        <v>76.92307692307692</v>
      </c>
      <c r="L25" s="100">
        <v>26</v>
      </c>
      <c r="M25" s="98">
        <f t="shared" si="12"/>
        <v>1740.6973024842723</v>
      </c>
      <c r="N25" s="99">
        <f t="shared" si="13"/>
        <v>66.949896249395096</v>
      </c>
      <c r="O25" s="101">
        <f t="shared" si="14"/>
        <v>0</v>
      </c>
      <c r="P25" s="102">
        <f t="shared" si="15"/>
        <v>-9.9731806736818243</v>
      </c>
      <c r="Q25" s="103">
        <f t="shared" si="16"/>
        <v>0.87034865124213623</v>
      </c>
      <c r="R25" s="276"/>
      <c r="S25" s="1">
        <v>0.38055555555555548</v>
      </c>
      <c r="T25" s="2">
        <v>0.48910879629629628</v>
      </c>
      <c r="U25" s="104">
        <v>6.6999999999999282</v>
      </c>
      <c r="V25" s="105">
        <v>156.31666666666675</v>
      </c>
      <c r="W25" s="106">
        <v>0.48910879629629628</v>
      </c>
      <c r="X25" s="107">
        <v>0.52916666666666656</v>
      </c>
      <c r="Y25" s="261"/>
      <c r="Z25" s="262"/>
      <c r="AA25" s="111">
        <f t="shared" si="9"/>
        <v>-259.30269751572769</v>
      </c>
      <c r="AB25" s="103">
        <f t="shared" si="10"/>
        <v>0.87034865124213612</v>
      </c>
      <c r="AC25" s="293"/>
    </row>
    <row r="26" spans="1:43" ht="15.75" customHeight="1">
      <c r="A26" s="281"/>
      <c r="B26" s="92" t="s">
        <v>176</v>
      </c>
      <c r="C26" s="285" t="s">
        <v>237</v>
      </c>
      <c r="D26" s="285"/>
      <c r="E26" s="93">
        <v>57.3</v>
      </c>
      <c r="F26" s="94">
        <v>1794</v>
      </c>
      <c r="G26" s="95">
        <f t="shared" si="11"/>
        <v>102796.2</v>
      </c>
      <c r="H26" s="113"/>
      <c r="I26" s="97">
        <v>26</v>
      </c>
      <c r="J26" s="98">
        <v>2000</v>
      </c>
      <c r="K26" s="99">
        <f t="shared" si="17"/>
        <v>76.92307692307692</v>
      </c>
      <c r="L26" s="114">
        <v>26</v>
      </c>
      <c r="M26" s="98">
        <f t="shared" si="12"/>
        <v>1699.131807419096</v>
      </c>
      <c r="N26" s="99">
        <f t="shared" si="13"/>
        <v>65.351223362272918</v>
      </c>
      <c r="O26" s="101">
        <f t="shared" si="14"/>
        <v>0</v>
      </c>
      <c r="P26" s="102">
        <f t="shared" si="15"/>
        <v>-11.571853560804001</v>
      </c>
      <c r="Q26" s="103">
        <f t="shared" si="16"/>
        <v>0.84956590370954799</v>
      </c>
      <c r="R26" s="276"/>
      <c r="S26" s="1">
        <v>0.52916666666666656</v>
      </c>
      <c r="T26" s="2">
        <v>0.57315972222222222</v>
      </c>
      <c r="U26" s="104">
        <v>57.683333333333209</v>
      </c>
      <c r="V26" s="105">
        <v>63.350000000000151</v>
      </c>
      <c r="W26" s="106"/>
      <c r="X26" s="107"/>
      <c r="Y26" s="261"/>
      <c r="Z26" s="262"/>
      <c r="AA26" s="111">
        <f t="shared" si="9"/>
        <v>-300.86819258090395</v>
      </c>
      <c r="AB26" s="103">
        <f t="shared" si="10"/>
        <v>0.84956590370954799</v>
      </c>
      <c r="AC26" s="293"/>
    </row>
    <row r="27" spans="1:43" ht="15.75" customHeight="1">
      <c r="A27" s="281"/>
      <c r="B27" s="92" t="s">
        <v>176</v>
      </c>
      <c r="C27" s="285" t="s">
        <v>178</v>
      </c>
      <c r="D27" s="285"/>
      <c r="E27" s="93">
        <v>51.86</v>
      </c>
      <c r="F27" s="94">
        <v>1728</v>
      </c>
      <c r="G27" s="115">
        <f t="shared" si="11"/>
        <v>89614.080000000002</v>
      </c>
      <c r="H27" s="116"/>
      <c r="I27" s="97">
        <v>26</v>
      </c>
      <c r="J27" s="98">
        <v>2000</v>
      </c>
      <c r="K27" s="99">
        <f t="shared" si="17"/>
        <v>76.92307692307692</v>
      </c>
      <c r="L27" s="100">
        <v>26</v>
      </c>
      <c r="M27" s="98">
        <f t="shared" si="12"/>
        <v>1679.4816414686838</v>
      </c>
      <c r="N27" s="99">
        <f t="shared" si="13"/>
        <v>64.595447748795536</v>
      </c>
      <c r="O27" s="101">
        <f t="shared" si="14"/>
        <v>0</v>
      </c>
      <c r="P27" s="102">
        <f t="shared" si="15"/>
        <v>-12.327629174281384</v>
      </c>
      <c r="Q27" s="103">
        <f t="shared" si="16"/>
        <v>0.83974082073434198</v>
      </c>
      <c r="R27" s="276"/>
      <c r="S27" s="1">
        <v>0.57797453703703705</v>
      </c>
      <c r="T27" s="2">
        <v>0.62084490740740739</v>
      </c>
      <c r="U27" s="104">
        <v>6.9333333333333513</v>
      </c>
      <c r="V27" s="105">
        <v>61.733333333333285</v>
      </c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 t="s">
        <v>176</v>
      </c>
      <c r="C28" s="285" t="s">
        <v>238</v>
      </c>
      <c r="D28" s="285"/>
      <c r="E28" s="93">
        <v>57.3</v>
      </c>
      <c r="F28" s="94">
        <v>2317</v>
      </c>
      <c r="G28" s="115">
        <f t="shared" si="11"/>
        <v>132764.1</v>
      </c>
      <c r="H28" s="119"/>
      <c r="I28" s="97">
        <v>25</v>
      </c>
      <c r="J28" s="98">
        <v>2000</v>
      </c>
      <c r="K28" s="99">
        <f t="shared" si="17"/>
        <v>80</v>
      </c>
      <c r="L28" s="114">
        <v>25</v>
      </c>
      <c r="M28" s="98">
        <f t="shared" si="12"/>
        <v>1707.5127942681602</v>
      </c>
      <c r="N28" s="99">
        <f t="shared" si="13"/>
        <v>68.300511770726402</v>
      </c>
      <c r="O28" s="120">
        <f t="shared" si="14"/>
        <v>0</v>
      </c>
      <c r="P28" s="121">
        <f t="shared" si="15"/>
        <v>-11.699488229273598</v>
      </c>
      <c r="Q28" s="122">
        <f t="shared" si="16"/>
        <v>0.85375639713408003</v>
      </c>
      <c r="R28" s="276"/>
      <c r="S28" s="1">
        <v>0.62499999999999978</v>
      </c>
      <c r="T28" s="2">
        <v>0.68153935185185188</v>
      </c>
      <c r="U28" s="104">
        <v>5.983333333333043</v>
      </c>
      <c r="V28" s="105">
        <v>81.416666666667027</v>
      </c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8">AVERAGE(I22:I37)</f>
        <v>25.142857142857142</v>
      </c>
      <c r="J38" s="138">
        <f t="shared" si="18"/>
        <v>2000</v>
      </c>
      <c r="K38" s="139">
        <f t="shared" ref="K38" si="19">J38/I38</f>
        <v>79.545454545454547</v>
      </c>
      <c r="L38" s="137">
        <f t="shared" ref="L38:M38" si="20">AVERAGE(L22:L37)</f>
        <v>25.142857142857142</v>
      </c>
      <c r="M38" s="138">
        <f t="shared" si="20"/>
        <v>1703.3530892113693</v>
      </c>
      <c r="N38" s="139">
        <f>M38/L38</f>
        <v>67.746997866361284</v>
      </c>
      <c r="O38" s="140">
        <f>L38-I38</f>
        <v>0</v>
      </c>
      <c r="P38" s="141">
        <f>N38-K38</f>
        <v>-11.798456679093263</v>
      </c>
      <c r="Q38" s="142">
        <f>N38/K38</f>
        <v>0.85167654460568465</v>
      </c>
      <c r="R38" s="277"/>
      <c r="S38" s="143">
        <f>S22</f>
        <v>0.25010416666666668</v>
      </c>
      <c r="T38" s="144">
        <f>INDEX(T22:T37,COUNTA(T22:T37))</f>
        <v>0.68153935185185188</v>
      </c>
      <c r="U38" s="145"/>
      <c r="V38" s="156"/>
      <c r="W38" s="135"/>
      <c r="X38" s="139"/>
      <c r="Y38" s="264"/>
      <c r="Z38" s="265"/>
      <c r="AA38" s="157">
        <f t="shared" ref="AA38:AA43" si="21">M38-J38</f>
        <v>-296.64691078863075</v>
      </c>
      <c r="AB38" s="142">
        <f t="shared" ref="AB38:AB43" si="22">M38/J38</f>
        <v>0.85167654460568465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2357</v>
      </c>
      <c r="G39" s="159">
        <f t="shared" ref="G39:G42" si="23">E39*F39</f>
        <v>116718.64000000001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1710.7258064516129</v>
      </c>
      <c r="N39" s="163">
        <f>M39/L39</f>
        <v>71.280241935483872</v>
      </c>
      <c r="O39" s="165">
        <f>L39-I39</f>
        <v>0</v>
      </c>
      <c r="P39" s="166">
        <f>N39-K39</f>
        <v>-12.053091397849457</v>
      </c>
      <c r="Q39" s="152">
        <f>N39/K39</f>
        <v>0.85536290322580655</v>
      </c>
      <c r="R39" s="275">
        <f>Q55</f>
        <v>0.85650292697288277</v>
      </c>
      <c r="S39" s="167">
        <v>0.2502314814814815</v>
      </c>
      <c r="T39" s="168">
        <v>0.30763888888888891</v>
      </c>
      <c r="U39" s="169"/>
      <c r="V39" s="170">
        <v>82.666666666666671</v>
      </c>
      <c r="W39" s="87"/>
      <c r="X39" s="88"/>
      <c r="Y39" s="278"/>
      <c r="Z39" s="279"/>
      <c r="AA39" s="109">
        <f t="shared" si="21"/>
        <v>-289.27419354838707</v>
      </c>
      <c r="AB39" s="152">
        <f t="shared" si="22"/>
        <v>0.85536290322580644</v>
      </c>
      <c r="AC39" s="347">
        <f>AB55</f>
        <v>0.85650292697288277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2564</v>
      </c>
      <c r="G40" s="95">
        <f t="shared" si="23"/>
        <v>132866.48000000001</v>
      </c>
      <c r="H40" s="96"/>
      <c r="I40" s="100">
        <v>23</v>
      </c>
      <c r="J40" s="98">
        <v>1800</v>
      </c>
      <c r="K40" s="99">
        <f t="shared" si="17"/>
        <v>78.260869565217391</v>
      </c>
      <c r="L40" s="100">
        <v>23</v>
      </c>
      <c r="M40" s="98">
        <f>F40/V40*60</f>
        <v>1541.2255802304228</v>
      </c>
      <c r="N40" s="99">
        <f>M40/L40</f>
        <v>67.009807836105338</v>
      </c>
      <c r="O40" s="101">
        <f>L40-I40</f>
        <v>0</v>
      </c>
      <c r="P40" s="102">
        <f>N40-K40</f>
        <v>-11.251061729112052</v>
      </c>
      <c r="Q40" s="103">
        <f>N40/K40</f>
        <v>0.85623643346134604</v>
      </c>
      <c r="R40" s="276"/>
      <c r="S40" s="1">
        <v>0.31193287037037037</v>
      </c>
      <c r="T40" s="2">
        <v>0.38124999999999998</v>
      </c>
      <c r="U40" s="104">
        <v>6.183333333333314</v>
      </c>
      <c r="V40" s="105">
        <v>99.816666666666634</v>
      </c>
      <c r="W40" s="106"/>
      <c r="X40" s="107"/>
      <c r="Y40" s="261"/>
      <c r="Z40" s="262"/>
      <c r="AA40" s="111">
        <f t="shared" si="21"/>
        <v>-258.77441976957721</v>
      </c>
      <c r="AB40" s="103">
        <f t="shared" si="22"/>
        <v>0.85623643346134604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2548</v>
      </c>
      <c r="G41" s="95">
        <f t="shared" si="23"/>
        <v>151198.32</v>
      </c>
      <c r="H41" s="96"/>
      <c r="I41" s="100">
        <v>24</v>
      </c>
      <c r="J41" s="98">
        <v>2000</v>
      </c>
      <c r="K41" s="99">
        <f t="shared" si="17"/>
        <v>83.333333333333329</v>
      </c>
      <c r="L41" s="100">
        <v>24</v>
      </c>
      <c r="M41" s="98">
        <f>F41/V41*60</f>
        <v>1704.347826086956</v>
      </c>
      <c r="N41" s="99">
        <f>M41/L41</f>
        <v>71.014492753623173</v>
      </c>
      <c r="O41" s="101">
        <f>L41-I41</f>
        <v>0</v>
      </c>
      <c r="P41" s="102">
        <f>N41-K41</f>
        <v>-12.318840579710155</v>
      </c>
      <c r="Q41" s="103">
        <f>N41/K41</f>
        <v>0.85217391304347812</v>
      </c>
      <c r="R41" s="276"/>
      <c r="S41" s="1">
        <v>0.38493055555555555</v>
      </c>
      <c r="T41" s="2">
        <v>0.44722222222222224</v>
      </c>
      <c r="U41" s="104">
        <v>5.3000000000000291</v>
      </c>
      <c r="V41" s="105">
        <v>89.700000000000031</v>
      </c>
      <c r="W41" s="106">
        <v>0.44722222222222224</v>
      </c>
      <c r="X41" s="107">
        <v>0.48761574074074077</v>
      </c>
      <c r="Y41" s="261"/>
      <c r="Z41" s="262"/>
      <c r="AA41" s="111">
        <f t="shared" si="21"/>
        <v>-295.65217391304395</v>
      </c>
      <c r="AB41" s="103">
        <f t="shared" si="22"/>
        <v>0.852173913043478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5111</v>
      </c>
      <c r="G42" s="95">
        <f t="shared" si="23"/>
        <v>299862.37</v>
      </c>
      <c r="H42" s="96"/>
      <c r="I42" s="100">
        <v>24</v>
      </c>
      <c r="J42" s="98">
        <v>2000</v>
      </c>
      <c r="K42" s="99">
        <f t="shared" si="17"/>
        <v>83.333333333333329</v>
      </c>
      <c r="L42" s="100">
        <v>24</v>
      </c>
      <c r="M42" s="98">
        <f>F42/V42*60</f>
        <v>1724.4236176194936</v>
      </c>
      <c r="N42" s="99">
        <f>M42/L42</f>
        <v>71.850984067478905</v>
      </c>
      <c r="O42" s="101">
        <f>L42-I42</f>
        <v>0</v>
      </c>
      <c r="P42" s="102">
        <f>N42-K42</f>
        <v>-11.482349265854424</v>
      </c>
      <c r="Q42" s="103">
        <f>N42/K42</f>
        <v>0.8622118088097469</v>
      </c>
      <c r="R42" s="276"/>
      <c r="S42" s="1">
        <v>0.48761574074074077</v>
      </c>
      <c r="T42" s="2">
        <v>0.61111111111111116</v>
      </c>
      <c r="U42" s="104">
        <v>58.166666666666671</v>
      </c>
      <c r="V42" s="105">
        <v>177.83333333333337</v>
      </c>
      <c r="W42" s="106"/>
      <c r="X42" s="107"/>
      <c r="Y42" s="261"/>
      <c r="Z42" s="262"/>
      <c r="AA42" s="111">
        <f t="shared" si="21"/>
        <v>-275.5763823805064</v>
      </c>
      <c r="AB42" s="103">
        <f t="shared" si="22"/>
        <v>0.86221180880974679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>
        <f t="shared" si="21"/>
        <v>0</v>
      </c>
      <c r="AB43" s="103" t="e">
        <f t="shared" si="22"/>
        <v>#DIV/0!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23.75</v>
      </c>
      <c r="J55" s="138">
        <f t="shared" si="24"/>
        <v>1950</v>
      </c>
      <c r="K55" s="139">
        <f t="shared" ref="K55" si="25">J55/I55</f>
        <v>82.10526315789474</v>
      </c>
      <c r="L55" s="137">
        <f t="shared" ref="L55:M55" si="26">AVERAGE(L39:L54)</f>
        <v>23.75</v>
      </c>
      <c r="M55" s="138">
        <f t="shared" si="26"/>
        <v>1670.1807075971215</v>
      </c>
      <c r="N55" s="139">
        <f>M55/L55</f>
        <v>70.323398214615636</v>
      </c>
      <c r="O55" s="140">
        <f>L55-I55</f>
        <v>0</v>
      </c>
      <c r="P55" s="141">
        <f>N55-K55</f>
        <v>-11.781864943279103</v>
      </c>
      <c r="Q55" s="142">
        <f>N55/K55</f>
        <v>0.85650292697288277</v>
      </c>
      <c r="R55" s="277"/>
      <c r="S55" s="143">
        <f>S39</f>
        <v>0.2502314814814815</v>
      </c>
      <c r="T55" s="144">
        <f>INDEX(T39:T54,COUNTA(T39:T54))</f>
        <v>0.61111111111111116</v>
      </c>
      <c r="U55" s="145"/>
      <c r="V55" s="156"/>
      <c r="W55" s="188"/>
      <c r="X55" s="189"/>
      <c r="Y55" s="264"/>
      <c r="Z55" s="265"/>
      <c r="AA55" s="157">
        <f>M55-J55</f>
        <v>-279.81929240287855</v>
      </c>
      <c r="AB55" s="142">
        <f>M55/J55</f>
        <v>0.85650292697288277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2049</v>
      </c>
      <c r="G56" s="159">
        <f t="shared" ref="G56:G59" si="27">E56*F56</f>
        <v>97061.12999999999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1696.1140492067134</v>
      </c>
      <c r="N56" s="163">
        <f>M56/L56</f>
        <v>80.767335676510157</v>
      </c>
      <c r="O56" s="165">
        <f>L56-I56</f>
        <v>0</v>
      </c>
      <c r="P56" s="166">
        <f>N56-K56</f>
        <v>-14.470759561585083</v>
      </c>
      <c r="Q56" s="152">
        <f>N56/K56</f>
        <v>0.84805702460335664</v>
      </c>
      <c r="R56" s="275">
        <f>Q72</f>
        <v>0.85377495786675894</v>
      </c>
      <c r="S56" s="167">
        <v>0.25</v>
      </c>
      <c r="T56" s="168">
        <v>0.30033564814814817</v>
      </c>
      <c r="U56" s="169"/>
      <c r="V56" s="170">
        <v>72.483333333333363</v>
      </c>
      <c r="W56" s="168"/>
      <c r="X56" s="171"/>
      <c r="Y56" s="278"/>
      <c r="Z56" s="279"/>
      <c r="AA56" s="109">
        <f>M56-J56</f>
        <v>-303.88595079328661</v>
      </c>
      <c r="AB56" s="152">
        <f>M56/J56</f>
        <v>0.84805702460335675</v>
      </c>
      <c r="AC56" s="266">
        <f>AB72</f>
        <v>0.85377495786675883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1135</v>
      </c>
      <c r="G57" s="95">
        <f t="shared" si="27"/>
        <v>60574.95</v>
      </c>
      <c r="H57" s="96"/>
      <c r="I57" s="97">
        <v>25</v>
      </c>
      <c r="J57" s="98">
        <v>2000</v>
      </c>
      <c r="K57" s="99">
        <f t="shared" ref="K57:K59" si="28">J57/I57</f>
        <v>80</v>
      </c>
      <c r="L57" s="100">
        <v>25</v>
      </c>
      <c r="M57" s="98">
        <f>F57/V57*60</f>
        <v>1680.7897984368587</v>
      </c>
      <c r="N57" s="99">
        <f>M57/L57</f>
        <v>67.231591937474349</v>
      </c>
      <c r="O57" s="101">
        <f>L57-I57</f>
        <v>0</v>
      </c>
      <c r="P57" s="102">
        <f>N57-K57</f>
        <v>-12.768408062525651</v>
      </c>
      <c r="Q57" s="103">
        <f>N57/K57</f>
        <v>0.84039489921842936</v>
      </c>
      <c r="R57" s="276"/>
      <c r="S57" s="1">
        <v>0.30380787037037038</v>
      </c>
      <c r="T57" s="2">
        <v>0.33194444444444443</v>
      </c>
      <c r="U57" s="104">
        <v>4.9999999999999822</v>
      </c>
      <c r="V57" s="105">
        <v>40.51666666666663</v>
      </c>
      <c r="W57" s="106"/>
      <c r="X57" s="107"/>
      <c r="Y57" s="261"/>
      <c r="Z57" s="262"/>
      <c r="AA57" s="111">
        <f>M57-J57</f>
        <v>-319.21020156314125</v>
      </c>
      <c r="AB57" s="103">
        <f>M57/J57</f>
        <v>0.84039489921842936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7115</v>
      </c>
      <c r="G58" s="95">
        <f t="shared" si="27"/>
        <v>423484.80000000005</v>
      </c>
      <c r="H58" s="96"/>
      <c r="I58" s="97">
        <v>25</v>
      </c>
      <c r="J58" s="98">
        <v>2000</v>
      </c>
      <c r="K58" s="99">
        <f t="shared" si="28"/>
        <v>80</v>
      </c>
      <c r="L58" s="100">
        <v>25</v>
      </c>
      <c r="M58" s="98">
        <f>F58/V58*60</f>
        <v>1746.7266775777412</v>
      </c>
      <c r="N58" s="99">
        <f>M58/L58</f>
        <v>69.869067103109643</v>
      </c>
      <c r="O58" s="101">
        <f>L58-I58</f>
        <v>0</v>
      </c>
      <c r="P58" s="102">
        <f>N58-K58</f>
        <v>-10.130932896890357</v>
      </c>
      <c r="Q58" s="103">
        <f>N58/K58</f>
        <v>0.87336333878887051</v>
      </c>
      <c r="R58" s="276"/>
      <c r="S58" s="1">
        <v>0.33611111111111108</v>
      </c>
      <c r="T58" s="2">
        <v>0.50583333333333336</v>
      </c>
      <c r="U58" s="104">
        <v>5.9999999999999787</v>
      </c>
      <c r="V58" s="105">
        <v>244.40000000000003</v>
      </c>
      <c r="W58" s="106">
        <v>0.50583333333333336</v>
      </c>
      <c r="X58" s="107">
        <v>0.54652777777777772</v>
      </c>
      <c r="Y58" s="261"/>
      <c r="Z58" s="262"/>
      <c r="AA58" s="111">
        <f>M58-J58</f>
        <v>-253.27332242225884</v>
      </c>
      <c r="AB58" s="103">
        <f>M58/J58</f>
        <v>0.87336333878887062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3370</v>
      </c>
      <c r="G59" s="95">
        <f t="shared" si="27"/>
        <v>260635.80000000002</v>
      </c>
      <c r="H59" s="96"/>
      <c r="I59" s="97">
        <v>25</v>
      </c>
      <c r="J59" s="98">
        <v>2000</v>
      </c>
      <c r="K59" s="99">
        <f t="shared" si="28"/>
        <v>80</v>
      </c>
      <c r="L59" s="100">
        <v>25</v>
      </c>
      <c r="M59" s="98">
        <f>F59/V59*60</f>
        <v>1706.569137712758</v>
      </c>
      <c r="N59" s="99">
        <f>M59/L59</f>
        <v>68.262765508510313</v>
      </c>
      <c r="O59" s="101">
        <f>L59-I59</f>
        <v>0</v>
      </c>
      <c r="P59" s="102">
        <f>N59-K59</f>
        <v>-11.737234491489687</v>
      </c>
      <c r="Q59" s="103">
        <f>N59/K59</f>
        <v>0.85328456885637893</v>
      </c>
      <c r="R59" s="276"/>
      <c r="S59" s="1">
        <v>0.54652777777777772</v>
      </c>
      <c r="T59" s="2">
        <v>0.62880787037037034</v>
      </c>
      <c r="U59" s="104">
        <v>58.599999999999888</v>
      </c>
      <c r="V59" s="105">
        <v>118.48333333333336</v>
      </c>
      <c r="W59" s="106"/>
      <c r="X59" s="107"/>
      <c r="Y59" s="261"/>
      <c r="Z59" s="262"/>
      <c r="AA59" s="111">
        <f>M59-J59</f>
        <v>-293.43086228724201</v>
      </c>
      <c r="AB59" s="103">
        <f>M59/J59</f>
        <v>0.85328456885637904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9">AVERAGE(I56:I71)</f>
        <v>24</v>
      </c>
      <c r="J72" s="138">
        <f t="shared" si="29"/>
        <v>2000</v>
      </c>
      <c r="K72" s="139">
        <f t="shared" ref="K72" si="30">J72/I72</f>
        <v>83.333333333333329</v>
      </c>
      <c r="L72" s="137">
        <f t="shared" ref="L72:M72" si="31">AVERAGE(L56:L71)</f>
        <v>24</v>
      </c>
      <c r="M72" s="138">
        <f t="shared" si="31"/>
        <v>1707.5499157335178</v>
      </c>
      <c r="N72" s="139">
        <f t="shared" ref="N72:N82" si="32">M72/L72</f>
        <v>71.147913155563245</v>
      </c>
      <c r="O72" s="140">
        <f t="shared" ref="O72:O82" si="33">L72-I72</f>
        <v>0</v>
      </c>
      <c r="P72" s="141">
        <f t="shared" ref="P72:P82" si="34">N72-K72</f>
        <v>-12.185420177770084</v>
      </c>
      <c r="Q72" s="142">
        <f t="shared" ref="Q72:Q82" si="35">N72/K72</f>
        <v>0.85377495786675894</v>
      </c>
      <c r="R72" s="277"/>
      <c r="S72" s="143">
        <f>S56</f>
        <v>0.25</v>
      </c>
      <c r="T72" s="144">
        <f>INDEX(T56:T71,COUNTA(T56:T71))</f>
        <v>0.62880787037037034</v>
      </c>
      <c r="U72" s="145"/>
      <c r="V72" s="156"/>
      <c r="W72" s="135"/>
      <c r="X72" s="139"/>
      <c r="Y72" s="264"/>
      <c r="Z72" s="265"/>
      <c r="AA72" s="157">
        <f t="shared" ref="AA72:AA82" si="36">M72-J72</f>
        <v>-292.45008426648224</v>
      </c>
      <c r="AB72" s="142">
        <f t="shared" ref="AB72:AB82" si="37">M72/J72</f>
        <v>0.85377495786675883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5240</v>
      </c>
      <c r="G73" s="159">
        <f t="shared" ref="G73:G82" si="38">E73*F73</f>
        <v>198805.59999999998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39">F73/V73*60</f>
        <v>3003.3434166533993</v>
      </c>
      <c r="N73" s="163">
        <f t="shared" si="32"/>
        <v>143.0163531739714</v>
      </c>
      <c r="O73" s="165">
        <f t="shared" si="33"/>
        <v>0</v>
      </c>
      <c r="P73" s="166">
        <f t="shared" si="34"/>
        <v>-28.41221825460002</v>
      </c>
      <c r="Q73" s="152">
        <f t="shared" si="35"/>
        <v>0.83426206018149984</v>
      </c>
      <c r="R73" s="275">
        <f>Q89</f>
        <v>0.85691241974456689</v>
      </c>
      <c r="S73" s="167">
        <v>0.16689814814814816</v>
      </c>
      <c r="T73" s="168">
        <v>0.23959490740740741</v>
      </c>
      <c r="U73" s="169"/>
      <c r="V73" s="170">
        <v>104.68333333333332</v>
      </c>
      <c r="W73" s="168"/>
      <c r="X73" s="171"/>
      <c r="Y73" s="278"/>
      <c r="Z73" s="279"/>
      <c r="AA73" s="109">
        <f t="shared" si="36"/>
        <v>-596.65658334660066</v>
      </c>
      <c r="AB73" s="152">
        <f t="shared" si="37"/>
        <v>0.83426206018149984</v>
      </c>
      <c r="AC73" s="266">
        <f>AB89</f>
        <v>0.85691241974456689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3013</v>
      </c>
      <c r="G74" s="95">
        <f t="shared" si="38"/>
        <v>96596.780000000013</v>
      </c>
      <c r="H74" s="96"/>
      <c r="I74" s="97">
        <v>21</v>
      </c>
      <c r="J74" s="98">
        <v>3600</v>
      </c>
      <c r="K74" s="99">
        <f t="shared" ref="K74:K111" si="40">J74/I74</f>
        <v>171.42857142857142</v>
      </c>
      <c r="L74" s="100">
        <v>21</v>
      </c>
      <c r="M74" s="98">
        <f t="shared" si="39"/>
        <v>2997.1815418623937</v>
      </c>
      <c r="N74" s="99">
        <f t="shared" si="32"/>
        <v>142.7229305648759</v>
      </c>
      <c r="O74" s="101">
        <f t="shared" si="33"/>
        <v>0</v>
      </c>
      <c r="P74" s="102">
        <f t="shared" si="34"/>
        <v>-28.705640863695521</v>
      </c>
      <c r="Q74" s="103">
        <f t="shared" si="35"/>
        <v>0.8325504282951095</v>
      </c>
      <c r="R74" s="276"/>
      <c r="S74" s="1">
        <v>0.24583333333333332</v>
      </c>
      <c r="T74" s="2">
        <v>0.28771990740740738</v>
      </c>
      <c r="U74" s="104">
        <v>8.983333333333313</v>
      </c>
      <c r="V74" s="105">
        <v>60.316666666666649</v>
      </c>
      <c r="W74" s="106"/>
      <c r="X74" s="107"/>
      <c r="Y74" s="261"/>
      <c r="Z74" s="262"/>
      <c r="AA74" s="111">
        <f t="shared" si="36"/>
        <v>-602.81845813760629</v>
      </c>
      <c r="AB74" s="103">
        <f t="shared" si="37"/>
        <v>0.83255042829510939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4345</v>
      </c>
      <c r="G75" s="95">
        <f t="shared" si="38"/>
        <v>122920.05</v>
      </c>
      <c r="H75" s="96"/>
      <c r="I75" s="97">
        <v>19</v>
      </c>
      <c r="J75" s="98">
        <v>3600</v>
      </c>
      <c r="K75" s="99">
        <f t="shared" si="40"/>
        <v>189.47368421052633</v>
      </c>
      <c r="L75" s="100">
        <v>19</v>
      </c>
      <c r="M75" s="98">
        <f t="shared" si="39"/>
        <v>3001.7271157167529</v>
      </c>
      <c r="N75" s="99">
        <f t="shared" si="32"/>
        <v>157.98563766930278</v>
      </c>
      <c r="O75" s="101">
        <f t="shared" si="33"/>
        <v>0</v>
      </c>
      <c r="P75" s="102">
        <f t="shared" si="34"/>
        <v>-31.488046541223554</v>
      </c>
      <c r="Q75" s="103">
        <f t="shared" si="35"/>
        <v>0.8338130876990979</v>
      </c>
      <c r="R75" s="276"/>
      <c r="S75" s="1">
        <v>0.29317129629629629</v>
      </c>
      <c r="T75" s="2">
        <v>0.35348379629629628</v>
      </c>
      <c r="U75" s="104">
        <v>7.8500000000000281</v>
      </c>
      <c r="V75" s="105">
        <v>86.85</v>
      </c>
      <c r="W75" s="106"/>
      <c r="X75" s="107"/>
      <c r="Y75" s="261"/>
      <c r="Z75" s="262"/>
      <c r="AA75" s="111">
        <f t="shared" si="36"/>
        <v>-598.27288428324709</v>
      </c>
      <c r="AB75" s="103">
        <f t="shared" si="37"/>
        <v>0.83381308769909801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2359</v>
      </c>
      <c r="G76" s="95">
        <f t="shared" si="38"/>
        <v>91977.41</v>
      </c>
      <c r="H76" s="96"/>
      <c r="I76" s="97">
        <v>19</v>
      </c>
      <c r="J76" s="98">
        <v>3600</v>
      </c>
      <c r="K76" s="99">
        <f t="shared" si="40"/>
        <v>189.47368421052633</v>
      </c>
      <c r="L76" s="100">
        <v>19</v>
      </c>
      <c r="M76" s="98">
        <f t="shared" si="39"/>
        <v>2989.2291446673671</v>
      </c>
      <c r="N76" s="99">
        <f t="shared" si="32"/>
        <v>157.32784971933512</v>
      </c>
      <c r="O76" s="101">
        <f t="shared" si="33"/>
        <v>0</v>
      </c>
      <c r="P76" s="102">
        <f t="shared" si="34"/>
        <v>-32.145834491191209</v>
      </c>
      <c r="Q76" s="103">
        <f t="shared" si="35"/>
        <v>0.83034142907426867</v>
      </c>
      <c r="R76" s="276"/>
      <c r="S76" s="1">
        <v>0.35763888888888884</v>
      </c>
      <c r="T76" s="2">
        <v>0.39052083333333332</v>
      </c>
      <c r="U76" s="104">
        <v>5.9833333333332828</v>
      </c>
      <c r="V76" s="105">
        <v>47.350000000000051</v>
      </c>
      <c r="W76" s="106"/>
      <c r="X76" s="107"/>
      <c r="Y76" s="261"/>
      <c r="Z76" s="262"/>
      <c r="AA76" s="191">
        <f t="shared" si="36"/>
        <v>-610.77085533263289</v>
      </c>
      <c r="AB76" s="192">
        <f t="shared" si="37"/>
        <v>0.83034142907426867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4301</v>
      </c>
      <c r="G77" s="95">
        <f t="shared" si="38"/>
        <v>134492.26999999999</v>
      </c>
      <c r="H77" s="113"/>
      <c r="I77" s="97">
        <v>19</v>
      </c>
      <c r="J77" s="98">
        <v>3600</v>
      </c>
      <c r="K77" s="99">
        <f t="shared" si="40"/>
        <v>189.47368421052633</v>
      </c>
      <c r="L77" s="114">
        <v>19</v>
      </c>
      <c r="M77" s="98">
        <f t="shared" si="39"/>
        <v>2998.9540964555458</v>
      </c>
      <c r="N77" s="99">
        <f t="shared" si="32"/>
        <v>157.83968928713398</v>
      </c>
      <c r="O77" s="101">
        <f t="shared" si="33"/>
        <v>0</v>
      </c>
      <c r="P77" s="102">
        <f t="shared" si="34"/>
        <v>-31.633994923392351</v>
      </c>
      <c r="Q77" s="103">
        <f t="shared" si="35"/>
        <v>0.83304280457098479</v>
      </c>
      <c r="R77" s="276"/>
      <c r="S77" s="1">
        <v>0.39374999999999993</v>
      </c>
      <c r="T77" s="2">
        <v>0.45350694444444445</v>
      </c>
      <c r="U77" s="104">
        <v>4.6499999999999275</v>
      </c>
      <c r="V77" s="105">
        <v>86.050000000000097</v>
      </c>
      <c r="W77" s="106"/>
      <c r="X77" s="107"/>
      <c r="Y77" s="261"/>
      <c r="Z77" s="262"/>
      <c r="AA77" s="191">
        <f t="shared" si="36"/>
        <v>-601.04590354445418</v>
      </c>
      <c r="AB77" s="192">
        <f t="shared" si="37"/>
        <v>0.8330428045709849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1083</v>
      </c>
      <c r="G78" s="115">
        <f t="shared" si="38"/>
        <v>39919.379999999997</v>
      </c>
      <c r="H78" s="116">
        <v>2</v>
      </c>
      <c r="I78" s="97">
        <v>21</v>
      </c>
      <c r="J78" s="98">
        <v>3600</v>
      </c>
      <c r="K78" s="99">
        <f t="shared" si="40"/>
        <v>171.42857142857142</v>
      </c>
      <c r="L78" s="100">
        <v>21</v>
      </c>
      <c r="M78" s="98">
        <f t="shared" si="39"/>
        <v>3154.3689320388435</v>
      </c>
      <c r="N78" s="99">
        <f t="shared" si="32"/>
        <v>150.20804438280206</v>
      </c>
      <c r="O78" s="101">
        <f t="shared" si="33"/>
        <v>0</v>
      </c>
      <c r="P78" s="102">
        <f t="shared" si="34"/>
        <v>-21.220527045769359</v>
      </c>
      <c r="Q78" s="103">
        <f t="shared" si="35"/>
        <v>0.8762135922330121</v>
      </c>
      <c r="R78" s="276"/>
      <c r="S78" s="1">
        <v>0.46</v>
      </c>
      <c r="T78" s="2">
        <v>0.47430555555555554</v>
      </c>
      <c r="U78" s="104">
        <v>9.3500000000000227</v>
      </c>
      <c r="V78" s="105">
        <v>20.599999999999945</v>
      </c>
      <c r="W78" s="106">
        <v>0.47430555555555554</v>
      </c>
      <c r="X78" s="107">
        <v>0.5146412037037037</v>
      </c>
      <c r="Y78" s="261"/>
      <c r="Z78" s="262"/>
      <c r="AA78" s="191">
        <f t="shared" si="36"/>
        <v>-445.63106796115653</v>
      </c>
      <c r="AB78" s="192">
        <f t="shared" si="37"/>
        <v>0.8762135922330121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2155</v>
      </c>
      <c r="G79" s="115">
        <f t="shared" si="38"/>
        <v>81890</v>
      </c>
      <c r="H79" s="119">
        <v>2</v>
      </c>
      <c r="I79" s="97">
        <v>21</v>
      </c>
      <c r="J79" s="98">
        <v>3600</v>
      </c>
      <c r="K79" s="99">
        <f t="shared" si="40"/>
        <v>171.42857142857142</v>
      </c>
      <c r="L79" s="114">
        <v>21</v>
      </c>
      <c r="M79" s="98">
        <f t="shared" si="39"/>
        <v>3160.0814663951164</v>
      </c>
      <c r="N79" s="99">
        <f t="shared" si="32"/>
        <v>150.48006982833888</v>
      </c>
      <c r="O79" s="120">
        <f t="shared" si="33"/>
        <v>0</v>
      </c>
      <c r="P79" s="121">
        <f t="shared" si="34"/>
        <v>-20.948501600232532</v>
      </c>
      <c r="Q79" s="122">
        <f t="shared" si="35"/>
        <v>0.87780040733197684</v>
      </c>
      <c r="R79" s="276"/>
      <c r="S79" s="1">
        <v>0.5146412037037037</v>
      </c>
      <c r="T79" s="2">
        <v>0.54305555555555551</v>
      </c>
      <c r="U79" s="104">
        <v>58.083333333333357</v>
      </c>
      <c r="V79" s="105">
        <v>40.916666666666615</v>
      </c>
      <c r="W79" s="106"/>
      <c r="X79" s="107"/>
      <c r="Y79" s="261"/>
      <c r="Z79" s="262"/>
      <c r="AA79" s="191">
        <f t="shared" si="36"/>
        <v>-439.91853360488358</v>
      </c>
      <c r="AB79" s="192">
        <f t="shared" si="37"/>
        <v>0.87780040733197673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6098</v>
      </c>
      <c r="G80" s="115">
        <f t="shared" si="38"/>
        <v>235565.74000000002</v>
      </c>
      <c r="H80" s="119"/>
      <c r="I80" s="97">
        <v>20</v>
      </c>
      <c r="J80" s="98">
        <v>3600</v>
      </c>
      <c r="K80" s="99">
        <f t="shared" si="40"/>
        <v>180</v>
      </c>
      <c r="L80" s="114">
        <v>20</v>
      </c>
      <c r="M80" s="98">
        <f t="shared" si="39"/>
        <v>3187.1080139372852</v>
      </c>
      <c r="N80" s="99">
        <f t="shared" si="32"/>
        <v>159.35540069686425</v>
      </c>
      <c r="O80" s="120">
        <f t="shared" si="33"/>
        <v>0</v>
      </c>
      <c r="P80" s="121">
        <f t="shared" si="34"/>
        <v>-20.644599303135749</v>
      </c>
      <c r="Q80" s="122">
        <f t="shared" si="35"/>
        <v>0.88530778164924584</v>
      </c>
      <c r="R80" s="276"/>
      <c r="S80" s="1">
        <v>0.54597222222222219</v>
      </c>
      <c r="T80" s="2">
        <v>0.62569444444444433</v>
      </c>
      <c r="U80" s="104">
        <v>4.2000000000000171</v>
      </c>
      <c r="V80" s="105">
        <v>114.79999999999988</v>
      </c>
      <c r="W80" s="106"/>
      <c r="X80" s="107"/>
      <c r="Y80" s="261"/>
      <c r="Z80" s="262"/>
      <c r="AA80" s="191">
        <f t="shared" si="36"/>
        <v>-412.89198606271475</v>
      </c>
      <c r="AB80" s="192">
        <f t="shared" si="37"/>
        <v>0.88530778164924595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5627</v>
      </c>
      <c r="G81" s="115">
        <f t="shared" si="38"/>
        <v>213826</v>
      </c>
      <c r="H81" s="119"/>
      <c r="I81" s="97">
        <v>21</v>
      </c>
      <c r="J81" s="98">
        <v>3600</v>
      </c>
      <c r="K81" s="99">
        <f t="shared" si="40"/>
        <v>171.42857142857142</v>
      </c>
      <c r="L81" s="114">
        <v>21</v>
      </c>
      <c r="M81" s="98">
        <f t="shared" si="39"/>
        <v>3184.0930524992141</v>
      </c>
      <c r="N81" s="99">
        <f t="shared" si="32"/>
        <v>151.62347869043876</v>
      </c>
      <c r="O81" s="120">
        <f t="shared" si="33"/>
        <v>0</v>
      </c>
      <c r="P81" s="121">
        <f t="shared" si="34"/>
        <v>-19.805092738132657</v>
      </c>
      <c r="Q81" s="122">
        <f t="shared" si="35"/>
        <v>0.88447029236089281</v>
      </c>
      <c r="R81" s="276"/>
      <c r="S81" s="1">
        <v>0.62986111111111109</v>
      </c>
      <c r="T81" s="2">
        <v>0.70349537037037035</v>
      </c>
      <c r="U81" s="104">
        <v>6.0000000000001386</v>
      </c>
      <c r="V81" s="105">
        <v>106.03333333333333</v>
      </c>
      <c r="W81" s="106"/>
      <c r="X81" s="107"/>
      <c r="Y81" s="261"/>
      <c r="Z81" s="262"/>
      <c r="AA81" s="191">
        <f t="shared" si="36"/>
        <v>-415.90694750078592</v>
      </c>
      <c r="AB81" s="192">
        <f t="shared" si="37"/>
        <v>0.88447029236089281</v>
      </c>
      <c r="AC81" s="267"/>
    </row>
    <row r="82" spans="1:29" ht="15.75" customHeight="1">
      <c r="A82" s="271"/>
      <c r="B82" s="92" t="s">
        <v>189</v>
      </c>
      <c r="C82" s="285" t="s">
        <v>206</v>
      </c>
      <c r="D82" s="285"/>
      <c r="E82" s="93">
        <v>36.86</v>
      </c>
      <c r="F82" s="98">
        <v>2666</v>
      </c>
      <c r="G82" s="115">
        <f t="shared" si="38"/>
        <v>98268.76</v>
      </c>
      <c r="H82" s="119"/>
      <c r="I82" s="97">
        <v>21</v>
      </c>
      <c r="J82" s="98">
        <v>3600</v>
      </c>
      <c r="K82" s="99">
        <f t="shared" si="40"/>
        <v>171.42857142857142</v>
      </c>
      <c r="L82" s="114">
        <v>21</v>
      </c>
      <c r="M82" s="98">
        <f t="shared" si="39"/>
        <v>3172.7603305784924</v>
      </c>
      <c r="N82" s="99">
        <f t="shared" si="32"/>
        <v>151.0838252656425</v>
      </c>
      <c r="O82" s="120">
        <f t="shared" si="33"/>
        <v>0</v>
      </c>
      <c r="P82" s="121">
        <f t="shared" si="34"/>
        <v>-20.344746162928914</v>
      </c>
      <c r="Q82" s="122">
        <f t="shared" si="35"/>
        <v>0.88132231404958128</v>
      </c>
      <c r="R82" s="276"/>
      <c r="S82" s="1">
        <v>0.70833333333333315</v>
      </c>
      <c r="T82" s="2">
        <v>0.74334490740740744</v>
      </c>
      <c r="U82" s="104">
        <v>6.9666666666664234</v>
      </c>
      <c r="V82" s="105">
        <v>50.416666666666984</v>
      </c>
      <c r="W82" s="106"/>
      <c r="X82" s="107"/>
      <c r="Y82" s="261"/>
      <c r="Z82" s="262"/>
      <c r="AA82" s="191">
        <f t="shared" si="36"/>
        <v>-427.23966942150764</v>
      </c>
      <c r="AB82" s="192">
        <f t="shared" si="37"/>
        <v>0.88132231404958117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1">AVERAGE(I73:I88)</f>
        <v>20.3</v>
      </c>
      <c r="J89" s="138">
        <f t="shared" si="41"/>
        <v>3600</v>
      </c>
      <c r="K89" s="139">
        <f t="shared" ref="K89" si="42">J89/I89</f>
        <v>177.33990147783251</v>
      </c>
      <c r="L89" s="137">
        <f t="shared" ref="L89:M89" si="43">AVERAGE(L73:L88)</f>
        <v>20.3</v>
      </c>
      <c r="M89" s="138">
        <f t="shared" si="43"/>
        <v>3084.8847110804409</v>
      </c>
      <c r="N89" s="139">
        <f t="shared" ref="N89:N94" si="44">M89/L89</f>
        <v>151.96476409263255</v>
      </c>
      <c r="O89" s="140">
        <f t="shared" ref="O89:O94" si="45">L89-I89</f>
        <v>0</v>
      </c>
      <c r="P89" s="141">
        <f t="shared" ref="P89:P94" si="46">N89-K89</f>
        <v>-25.375137385199963</v>
      </c>
      <c r="Q89" s="142">
        <f t="shared" ref="Q89:Q94" si="47">N89/K89</f>
        <v>0.85691241974456689</v>
      </c>
      <c r="R89" s="277"/>
      <c r="S89" s="143">
        <f>S73</f>
        <v>0.16689814814814816</v>
      </c>
      <c r="T89" s="144">
        <f>INDEX(T73:T88,COUNTA(T73:T88))</f>
        <v>0.74334490740740744</v>
      </c>
      <c r="U89" s="145"/>
      <c r="V89" s="156"/>
      <c r="W89" s="135"/>
      <c r="X89" s="139"/>
      <c r="Y89" s="264"/>
      <c r="Z89" s="265"/>
      <c r="AA89" s="157">
        <f t="shared" ref="AA89:AA94" si="48">M89-J89</f>
        <v>-515.11528891955913</v>
      </c>
      <c r="AB89" s="142">
        <f t="shared" ref="AB89:AB94" si="49">M89/J89</f>
        <v>0.85691241974456689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1979</v>
      </c>
      <c r="G90" s="159">
        <f t="shared" ref="G90:G94" si="50">E90*F90</f>
        <v>67741.17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2533.5704125177808</v>
      </c>
      <c r="N90" s="163">
        <f t="shared" si="44"/>
        <v>158.3481507823613</v>
      </c>
      <c r="O90" s="165">
        <f t="shared" si="45"/>
        <v>0</v>
      </c>
      <c r="P90" s="166">
        <f t="shared" si="46"/>
        <v>-29.151849217638699</v>
      </c>
      <c r="Q90" s="152">
        <f t="shared" si="47"/>
        <v>0.84452347083926027</v>
      </c>
      <c r="R90" s="275">
        <f>Q106</f>
        <v>0.85485606966098227</v>
      </c>
      <c r="S90" s="167">
        <v>0.16677083333333334</v>
      </c>
      <c r="T90" s="168">
        <v>0.19931712962962964</v>
      </c>
      <c r="U90" s="169"/>
      <c r="V90" s="170">
        <v>46.866666666666667</v>
      </c>
      <c r="W90" s="173"/>
      <c r="X90" s="151"/>
      <c r="Y90" s="278"/>
      <c r="Z90" s="279"/>
      <c r="AA90" s="109">
        <f t="shared" si="48"/>
        <v>-466.42958748221918</v>
      </c>
      <c r="AB90" s="152">
        <f t="shared" si="49"/>
        <v>0.84452347083926027</v>
      </c>
      <c r="AC90" s="266">
        <f>AB106</f>
        <v>0.85485606966098227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1543</v>
      </c>
      <c r="G91" s="95">
        <f t="shared" si="50"/>
        <v>53650.110000000008</v>
      </c>
      <c r="H91" s="96"/>
      <c r="I91" s="97">
        <v>11</v>
      </c>
      <c r="J91" s="98">
        <v>3000</v>
      </c>
      <c r="K91" s="99">
        <f t="shared" si="40"/>
        <v>272.72727272727275</v>
      </c>
      <c r="L91" s="100">
        <v>11</v>
      </c>
      <c r="M91" s="98">
        <f>F91/V91*60</f>
        <v>2523.7619263970928</v>
      </c>
      <c r="N91" s="99">
        <f t="shared" si="44"/>
        <v>229.4329023997357</v>
      </c>
      <c r="O91" s="101">
        <f t="shared" si="45"/>
        <v>0</v>
      </c>
      <c r="P91" s="102">
        <f t="shared" si="46"/>
        <v>-43.294370327537052</v>
      </c>
      <c r="Q91" s="103">
        <f t="shared" si="47"/>
        <v>0.84125397546569747</v>
      </c>
      <c r="R91" s="276"/>
      <c r="S91" s="1">
        <v>0.20231481481481481</v>
      </c>
      <c r="T91" s="2">
        <v>0.22778935185185184</v>
      </c>
      <c r="U91" s="104">
        <v>4.3166666666666487</v>
      </c>
      <c r="V91" s="105">
        <v>36.683333333333323</v>
      </c>
      <c r="W91" s="106"/>
      <c r="X91" s="107"/>
      <c r="Y91" s="261"/>
      <c r="Z91" s="262"/>
      <c r="AA91" s="111">
        <f t="shared" si="48"/>
        <v>-476.23807360290721</v>
      </c>
      <c r="AB91" s="103">
        <f t="shared" si="49"/>
        <v>0.84125397546569758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2575</v>
      </c>
      <c r="G92" s="95">
        <f t="shared" si="50"/>
        <v>68572.25</v>
      </c>
      <c r="H92" s="113"/>
      <c r="I92" s="97">
        <v>9</v>
      </c>
      <c r="J92" s="98">
        <v>2600</v>
      </c>
      <c r="K92" s="99">
        <f t="shared" si="40"/>
        <v>288.88888888888891</v>
      </c>
      <c r="L92" s="114">
        <v>9</v>
      </c>
      <c r="M92" s="98">
        <f>F92/V92*60</f>
        <v>2221.4234363767073</v>
      </c>
      <c r="N92" s="99">
        <f t="shared" si="44"/>
        <v>246.82482626407858</v>
      </c>
      <c r="O92" s="101">
        <f t="shared" si="45"/>
        <v>0</v>
      </c>
      <c r="P92" s="102">
        <f t="shared" si="46"/>
        <v>-42.064062624810333</v>
      </c>
      <c r="Q92" s="103">
        <f t="shared" si="47"/>
        <v>0.85439362937565655</v>
      </c>
      <c r="R92" s="276"/>
      <c r="S92" s="1">
        <v>0.33714120370370371</v>
      </c>
      <c r="T92" s="2">
        <v>0.38543981481481482</v>
      </c>
      <c r="U92" s="104">
        <v>8.1166666666666831</v>
      </c>
      <c r="V92" s="105">
        <v>69.55</v>
      </c>
      <c r="W92" s="106"/>
      <c r="X92" s="107"/>
      <c r="Y92" s="261"/>
      <c r="Z92" s="262"/>
      <c r="AA92" s="111">
        <f t="shared" si="48"/>
        <v>-378.57656362329271</v>
      </c>
      <c r="AB92" s="103">
        <f t="shared" si="49"/>
        <v>0.85439362937565666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4925</v>
      </c>
      <c r="G93" s="115">
        <f t="shared" si="50"/>
        <v>176462.75</v>
      </c>
      <c r="H93" s="116"/>
      <c r="I93" s="97">
        <v>12</v>
      </c>
      <c r="J93" s="98">
        <v>3273</v>
      </c>
      <c r="K93" s="99">
        <f t="shared" si="40"/>
        <v>272.75</v>
      </c>
      <c r="L93" s="100">
        <v>12</v>
      </c>
      <c r="M93" s="98">
        <f>F93/V93*60</f>
        <v>2840.4357577699407</v>
      </c>
      <c r="N93" s="99">
        <f t="shared" si="44"/>
        <v>236.70297981416172</v>
      </c>
      <c r="O93" s="101">
        <f t="shared" si="45"/>
        <v>0</v>
      </c>
      <c r="P93" s="102">
        <f t="shared" si="46"/>
        <v>-36.047020185838278</v>
      </c>
      <c r="Q93" s="103">
        <f t="shared" si="47"/>
        <v>0.86783860610141783</v>
      </c>
      <c r="R93" s="276"/>
      <c r="S93" s="1">
        <v>0.38819444444444434</v>
      </c>
      <c r="T93" s="2">
        <v>0.46043981481481483</v>
      </c>
      <c r="U93" s="104">
        <v>3.966666666666514</v>
      </c>
      <c r="V93" s="105">
        <v>104.0333333333335</v>
      </c>
      <c r="W93" s="106">
        <v>0.46043981481481483</v>
      </c>
      <c r="X93" s="107">
        <v>0.50146990740740738</v>
      </c>
      <c r="Y93" s="261"/>
      <c r="Z93" s="262"/>
      <c r="AA93" s="111">
        <f t="shared" si="48"/>
        <v>-432.56424223005934</v>
      </c>
      <c r="AB93" s="103">
        <f t="shared" si="49"/>
        <v>0.86783860610141783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3578</v>
      </c>
      <c r="G94" s="115">
        <f t="shared" si="50"/>
        <v>130274.97999999998</v>
      </c>
      <c r="H94" s="119"/>
      <c r="I94" s="97">
        <v>11</v>
      </c>
      <c r="J94" s="98">
        <v>3273</v>
      </c>
      <c r="K94" s="99">
        <f t="shared" si="40"/>
        <v>297.54545454545456</v>
      </c>
      <c r="L94" s="114">
        <v>11</v>
      </c>
      <c r="M94" s="98">
        <f>F94/V94*60</f>
        <v>2828.4584980237141</v>
      </c>
      <c r="N94" s="99">
        <f t="shared" si="44"/>
        <v>257.13259072942856</v>
      </c>
      <c r="O94" s="120">
        <f t="shared" si="45"/>
        <v>0</v>
      </c>
      <c r="P94" s="121">
        <f t="shared" si="46"/>
        <v>-40.412863816026004</v>
      </c>
      <c r="Q94" s="122">
        <f t="shared" si="47"/>
        <v>0.86417919279673505</v>
      </c>
      <c r="R94" s="276"/>
      <c r="S94" s="1">
        <v>0.50146990740740738</v>
      </c>
      <c r="T94" s="2">
        <v>0.55417824074074074</v>
      </c>
      <c r="U94" s="104">
        <v>59.083333333333272</v>
      </c>
      <c r="V94" s="105">
        <v>75.900000000000034</v>
      </c>
      <c r="W94" s="106"/>
      <c r="X94" s="107"/>
      <c r="Y94" s="261"/>
      <c r="Z94" s="262"/>
      <c r="AA94" s="111">
        <f t="shared" si="48"/>
        <v>-444.54150197628587</v>
      </c>
      <c r="AB94" s="103">
        <f t="shared" si="49"/>
        <v>0.86417919279673516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1">AVERAGE(I90:I105)</f>
        <v>11.8</v>
      </c>
      <c r="J106" s="138">
        <f t="shared" si="51"/>
        <v>3029.2</v>
      </c>
      <c r="K106" s="139">
        <f t="shared" ref="K106" si="52">J106/I106</f>
        <v>256.71186440677963</v>
      </c>
      <c r="L106" s="137">
        <f t="shared" ref="L106:M106" si="53">AVERAGE(L90:L105)</f>
        <v>11.8</v>
      </c>
      <c r="M106" s="138">
        <f t="shared" si="53"/>
        <v>2589.5300062170472</v>
      </c>
      <c r="N106" s="139">
        <f t="shared" ref="N106:N111" si="54">M106/L106</f>
        <v>219.45169544212263</v>
      </c>
      <c r="O106" s="140">
        <f t="shared" ref="O106:O111" si="55">L106-I106</f>
        <v>0</v>
      </c>
      <c r="P106" s="141">
        <f t="shared" ref="P106:P111" si="56">N106-K106</f>
        <v>-37.260168964656998</v>
      </c>
      <c r="Q106" s="142">
        <f t="shared" ref="Q106:Q111" si="57">N106/K106</f>
        <v>0.85485606966098227</v>
      </c>
      <c r="R106" s="277"/>
      <c r="S106" s="143">
        <f>S90</f>
        <v>0.16677083333333334</v>
      </c>
      <c r="T106" s="144">
        <f>INDEX(T90:T105,COUNTA(T90:T105))</f>
        <v>0.55417824074074074</v>
      </c>
      <c r="U106" s="145"/>
      <c r="V106" s="156"/>
      <c r="W106" s="135"/>
      <c r="X106" s="139"/>
      <c r="Y106" s="264"/>
      <c r="Z106" s="265"/>
      <c r="AA106" s="157">
        <f t="shared" ref="AA106:AA111" si="58">M106-J106</f>
        <v>-439.66999378295259</v>
      </c>
      <c r="AB106" s="142">
        <f t="shared" ref="AB106:AB111" si="59">M106/J106</f>
        <v>0.85485606966098227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840</v>
      </c>
      <c r="G107" s="159">
        <f t="shared" ref="G107:G111" si="60">E107*F107</f>
        <v>22369.200000000001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2097.0873786407651</v>
      </c>
      <c r="N107" s="163">
        <f t="shared" si="54"/>
        <v>349.51456310679418</v>
      </c>
      <c r="O107" s="165">
        <f t="shared" si="55"/>
        <v>0</v>
      </c>
      <c r="P107" s="166">
        <f t="shared" si="56"/>
        <v>-83.818770226539129</v>
      </c>
      <c r="Q107" s="152">
        <f t="shared" si="57"/>
        <v>0.80657206870798659</v>
      </c>
      <c r="R107" s="275">
        <f>Q123</f>
        <v>0.83774712385815819</v>
      </c>
      <c r="S107" s="193">
        <v>0.32361111111111102</v>
      </c>
      <c r="T107" s="194">
        <v>0.34030092592592592</v>
      </c>
      <c r="U107" s="169"/>
      <c r="V107" s="170">
        <v>24.033333333333466</v>
      </c>
      <c r="W107" s="168"/>
      <c r="X107" s="171"/>
      <c r="Y107" s="278"/>
      <c r="Z107" s="279"/>
      <c r="AA107" s="109">
        <f t="shared" si="58"/>
        <v>-502.91262135923489</v>
      </c>
      <c r="AB107" s="152">
        <f t="shared" si="59"/>
        <v>0.80657206870798659</v>
      </c>
      <c r="AC107" s="266">
        <f>AB123</f>
        <v>0.83774712385815819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2971</v>
      </c>
      <c r="G108" s="95">
        <f t="shared" si="60"/>
        <v>90912.6</v>
      </c>
      <c r="H108" s="96"/>
      <c r="I108" s="97">
        <v>6</v>
      </c>
      <c r="J108" s="98">
        <v>2600</v>
      </c>
      <c r="K108" s="99">
        <f t="shared" si="40"/>
        <v>433.33333333333331</v>
      </c>
      <c r="L108" s="100">
        <v>6</v>
      </c>
      <c r="M108" s="98">
        <f>F108/V108*60</f>
        <v>2230.1084236864053</v>
      </c>
      <c r="N108" s="99">
        <f t="shared" si="54"/>
        <v>371.68473728106756</v>
      </c>
      <c r="O108" s="101">
        <f t="shared" si="55"/>
        <v>0</v>
      </c>
      <c r="P108" s="102">
        <f t="shared" si="56"/>
        <v>-61.648596052265759</v>
      </c>
      <c r="Q108" s="103">
        <f t="shared" si="57"/>
        <v>0.85773400911015596</v>
      </c>
      <c r="R108" s="276"/>
      <c r="S108" s="1">
        <v>0.34379629629629632</v>
      </c>
      <c r="T108" s="2">
        <v>0.39930555555555558</v>
      </c>
      <c r="U108" s="104">
        <v>5.0333333333333741</v>
      </c>
      <c r="V108" s="105">
        <v>79.933333333333337</v>
      </c>
      <c r="W108" s="106"/>
      <c r="X108" s="113"/>
      <c r="Y108" s="261"/>
      <c r="Z108" s="262"/>
      <c r="AA108" s="111">
        <f t="shared" si="58"/>
        <v>-369.89157631359467</v>
      </c>
      <c r="AB108" s="103">
        <f t="shared" si="59"/>
        <v>0.85773400911015585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1755</v>
      </c>
      <c r="G109" s="95">
        <f t="shared" si="60"/>
        <v>43401.15</v>
      </c>
      <c r="H109" s="96"/>
      <c r="I109" s="97">
        <v>6</v>
      </c>
      <c r="J109" s="98">
        <v>2600</v>
      </c>
      <c r="K109" s="99">
        <f t="shared" si="40"/>
        <v>433.33333333333331</v>
      </c>
      <c r="L109" s="100">
        <v>6</v>
      </c>
      <c r="M109" s="98">
        <f>F109/V109*60</f>
        <v>2186.1591695501675</v>
      </c>
      <c r="N109" s="99">
        <f t="shared" si="54"/>
        <v>364.3598615916946</v>
      </c>
      <c r="O109" s="101">
        <f t="shared" si="55"/>
        <v>0</v>
      </c>
      <c r="P109" s="102">
        <f t="shared" si="56"/>
        <v>-68.973471741638718</v>
      </c>
      <c r="Q109" s="103">
        <f t="shared" si="57"/>
        <v>0.84083044982698751</v>
      </c>
      <c r="R109" s="276"/>
      <c r="S109" s="1">
        <v>0.40347222222222212</v>
      </c>
      <c r="T109" s="2">
        <v>0.43692129629629628</v>
      </c>
      <c r="U109" s="104">
        <v>5.9999999999998188</v>
      </c>
      <c r="V109" s="105">
        <v>48.166666666666785</v>
      </c>
      <c r="W109" s="106"/>
      <c r="X109" s="107"/>
      <c r="Y109" s="261"/>
      <c r="Z109" s="262"/>
      <c r="AA109" s="111">
        <f t="shared" si="58"/>
        <v>-413.84083044983254</v>
      </c>
      <c r="AB109" s="103">
        <f t="shared" si="59"/>
        <v>0.84083044982698751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1314</v>
      </c>
      <c r="G110" s="95">
        <f t="shared" si="60"/>
        <v>32771.160000000003</v>
      </c>
      <c r="H110" s="96"/>
      <c r="I110" s="97">
        <v>6</v>
      </c>
      <c r="J110" s="98">
        <v>2600</v>
      </c>
      <c r="K110" s="99">
        <f t="shared" si="40"/>
        <v>433.33333333333331</v>
      </c>
      <c r="L110" s="100">
        <v>6</v>
      </c>
      <c r="M110" s="98">
        <f>F110/V110*60</f>
        <v>2175.896964121423</v>
      </c>
      <c r="N110" s="99">
        <f t="shared" si="54"/>
        <v>362.64949402023717</v>
      </c>
      <c r="O110" s="101">
        <f t="shared" si="55"/>
        <v>0</v>
      </c>
      <c r="P110" s="102">
        <f t="shared" si="56"/>
        <v>-70.683839313096144</v>
      </c>
      <c r="Q110" s="103">
        <f t="shared" si="57"/>
        <v>0.83688344773900891</v>
      </c>
      <c r="R110" s="276"/>
      <c r="S110" s="1">
        <v>0.44236111111111098</v>
      </c>
      <c r="T110" s="2">
        <v>0.46752314814814816</v>
      </c>
      <c r="U110" s="104">
        <v>7.8333333333331723</v>
      </c>
      <c r="V110" s="105">
        <v>36.233333333333533</v>
      </c>
      <c r="W110" s="106">
        <v>0.46752314814814816</v>
      </c>
      <c r="X110" s="107">
        <v>0.50972222222222208</v>
      </c>
      <c r="Y110" s="261"/>
      <c r="Z110" s="262"/>
      <c r="AA110" s="111">
        <f t="shared" si="58"/>
        <v>-424.10303587857697</v>
      </c>
      <c r="AB110" s="103">
        <f t="shared" si="59"/>
        <v>0.8368834477390088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2177</v>
      </c>
      <c r="G111" s="95">
        <f t="shared" si="60"/>
        <v>53837.21</v>
      </c>
      <c r="H111" s="113"/>
      <c r="I111" s="97">
        <v>6</v>
      </c>
      <c r="J111" s="98">
        <v>2600</v>
      </c>
      <c r="K111" s="99">
        <f t="shared" si="40"/>
        <v>433.33333333333331</v>
      </c>
      <c r="L111" s="114">
        <v>6</v>
      </c>
      <c r="M111" s="98">
        <f>F111/V111*60</f>
        <v>2201.4606741572957</v>
      </c>
      <c r="N111" s="99">
        <f t="shared" si="54"/>
        <v>366.91011235954926</v>
      </c>
      <c r="O111" s="101">
        <f t="shared" si="55"/>
        <v>0</v>
      </c>
      <c r="P111" s="102">
        <f t="shared" si="56"/>
        <v>-66.423220973784055</v>
      </c>
      <c r="Q111" s="103">
        <f t="shared" si="57"/>
        <v>0.84671564390665222</v>
      </c>
      <c r="R111" s="276"/>
      <c r="S111" s="1">
        <v>0.50972222222222208</v>
      </c>
      <c r="T111" s="2">
        <v>0.55092592592592593</v>
      </c>
      <c r="U111" s="104">
        <v>60.766666666666438</v>
      </c>
      <c r="V111" s="105">
        <v>59.333333333333549</v>
      </c>
      <c r="W111" s="106"/>
      <c r="X111" s="113"/>
      <c r="Y111" s="261"/>
      <c r="Z111" s="262"/>
      <c r="AA111" s="111">
        <f t="shared" si="58"/>
        <v>-398.53932584270433</v>
      </c>
      <c r="AB111" s="103">
        <f t="shared" si="59"/>
        <v>0.84671564390665222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2178.1425220312112</v>
      </c>
      <c r="N123" s="139">
        <f>M123/L123</f>
        <v>363.02375367186852</v>
      </c>
      <c r="O123" s="140">
        <f>L123-I123</f>
        <v>0</v>
      </c>
      <c r="P123" s="141">
        <f>N123-K123</f>
        <v>-70.309579661464795</v>
      </c>
      <c r="Q123" s="142">
        <f>N123/K123</f>
        <v>0.83774712385815819</v>
      </c>
      <c r="R123" s="277"/>
      <c r="S123" s="143">
        <f>S107</f>
        <v>0.32361111111111102</v>
      </c>
      <c r="T123" s="144">
        <f>INDEX(T107:T122,COUNTA(T107:T122))</f>
        <v>0.55092592592592593</v>
      </c>
      <c r="U123" s="145"/>
      <c r="V123" s="156"/>
      <c r="W123" s="135"/>
      <c r="X123" s="139"/>
      <c r="Y123" s="264"/>
      <c r="Z123" s="265"/>
      <c r="AA123" s="157">
        <f>M123-J123</f>
        <v>-421.85747796878877</v>
      </c>
      <c r="AB123" s="142">
        <f>M123/J123</f>
        <v>0.83774712385815819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1465</v>
      </c>
      <c r="G124" s="159">
        <f t="shared" ref="G124:G126" si="64">E124*F124</f>
        <v>73118.149999999994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1700.193423597676</v>
      </c>
      <c r="N124" s="163">
        <f>M124/L124</f>
        <v>65.392054753756767</v>
      </c>
      <c r="O124" s="165">
        <f>L124-I124</f>
        <v>0</v>
      </c>
      <c r="P124" s="166">
        <f>N124-K124</f>
        <v>-11.531022169320153</v>
      </c>
      <c r="Q124" s="152">
        <f>N124/K124</f>
        <v>0.85009671179883806</v>
      </c>
      <c r="R124" s="275">
        <f>Q140</f>
        <v>0.85354062470475534</v>
      </c>
      <c r="S124" s="167">
        <v>0.70854166666666663</v>
      </c>
      <c r="T124" s="168">
        <v>0.74444444444444446</v>
      </c>
      <c r="U124" s="169"/>
      <c r="V124" s="170">
        <v>51.700000000000088</v>
      </c>
      <c r="W124" s="168"/>
      <c r="X124" s="171"/>
      <c r="Y124" s="278"/>
      <c r="Z124" s="279"/>
      <c r="AA124" s="109">
        <f>M124-J124</f>
        <v>-299.80657640232403</v>
      </c>
      <c r="AB124" s="152">
        <f>M124/J124</f>
        <v>0.85009671179883795</v>
      </c>
      <c r="AC124" s="266">
        <f>AB140</f>
        <v>0.85354062470475522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2412</v>
      </c>
      <c r="G125" s="95">
        <f t="shared" si="64"/>
        <v>136977.48000000001</v>
      </c>
      <c r="H125" s="96"/>
      <c r="I125" s="97">
        <v>23</v>
      </c>
      <c r="J125" s="98">
        <v>2000</v>
      </c>
      <c r="K125" s="99">
        <f t="shared" ref="K125:K126" si="65">J125/I125</f>
        <v>86.956521739130437</v>
      </c>
      <c r="L125" s="100">
        <v>23</v>
      </c>
      <c r="M125" s="98">
        <f>F125/V125*60</f>
        <v>1714.6919431279637</v>
      </c>
      <c r="N125" s="99">
        <f>M125/L125</f>
        <v>74.551823614259291</v>
      </c>
      <c r="O125" s="101">
        <f>L125-I125</f>
        <v>0</v>
      </c>
      <c r="P125" s="102">
        <f>N125-K125</f>
        <v>-12.404698124871146</v>
      </c>
      <c r="Q125" s="103">
        <f>N125/K125</f>
        <v>0.85734597156398185</v>
      </c>
      <c r="R125" s="276"/>
      <c r="S125" s="1">
        <v>0.74930555555555556</v>
      </c>
      <c r="T125" s="2">
        <v>0.80791666666666662</v>
      </c>
      <c r="U125" s="104">
        <v>6.9999999999999751</v>
      </c>
      <c r="V125" s="105">
        <v>84.39999999999992</v>
      </c>
      <c r="W125" s="106"/>
      <c r="X125" s="107"/>
      <c r="Y125" s="261"/>
      <c r="Z125" s="262"/>
      <c r="AA125" s="111">
        <f>M125-J125</f>
        <v>-285.30805687203633</v>
      </c>
      <c r="AB125" s="103">
        <f>M125/J125</f>
        <v>0.85734597156398185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1968</v>
      </c>
      <c r="G126" s="95">
        <f t="shared" si="64"/>
        <v>111920.15999999999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1706.3583815028915</v>
      </c>
      <c r="N126" s="99">
        <f>M126/L126</f>
        <v>74.189494847951806</v>
      </c>
      <c r="O126" s="101">
        <f>L126-I126</f>
        <v>0</v>
      </c>
      <c r="P126" s="102">
        <f>N126-K126</f>
        <v>-12.767026891178631</v>
      </c>
      <c r="Q126" s="103">
        <f>N126/K126</f>
        <v>0.85317919075144577</v>
      </c>
      <c r="R126" s="276"/>
      <c r="S126" s="1">
        <v>0.8125</v>
      </c>
      <c r="T126" s="2">
        <v>0.86055555555555552</v>
      </c>
      <c r="U126" s="104">
        <v>6.6000000000000725</v>
      </c>
      <c r="V126" s="105">
        <v>69.199999999999946</v>
      </c>
      <c r="W126" s="106"/>
      <c r="X126" s="107"/>
      <c r="Y126" s="261"/>
      <c r="Z126" s="262"/>
      <c r="AA126" s="111">
        <f>M126-J126</f>
        <v>-293.64161849710854</v>
      </c>
      <c r="AB126" s="103">
        <f>M126/J126</f>
        <v>0.85317919075144577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24</v>
      </c>
      <c r="J140" s="138">
        <f t="shared" si="66"/>
        <v>2000</v>
      </c>
      <c r="K140" s="139">
        <f t="shared" ref="K140" si="67">J140/I140</f>
        <v>83.333333333333329</v>
      </c>
      <c r="L140" s="137">
        <f t="shared" ref="L140:M140" si="68">AVERAGE(L124:L139)</f>
        <v>24</v>
      </c>
      <c r="M140" s="138">
        <f t="shared" si="68"/>
        <v>1707.0812494095105</v>
      </c>
      <c r="N140" s="139">
        <f>M140/L140</f>
        <v>71.128385392062938</v>
      </c>
      <c r="O140" s="140">
        <f>L140-I140</f>
        <v>0</v>
      </c>
      <c r="P140" s="141">
        <f>N140-K140</f>
        <v>-12.20494794127039</v>
      </c>
      <c r="Q140" s="142">
        <f>N140/K140</f>
        <v>0.85354062470475534</v>
      </c>
      <c r="R140" s="277"/>
      <c r="S140" s="143">
        <f>S124</f>
        <v>0.70854166666666663</v>
      </c>
      <c r="T140" s="144">
        <f>INDEX(T124:T139,COUNTA(T124:T139))</f>
        <v>0.86055555555555552</v>
      </c>
      <c r="U140" s="145"/>
      <c r="V140" s="156"/>
      <c r="W140" s="135"/>
      <c r="X140" s="139"/>
      <c r="Y140" s="264"/>
      <c r="Z140" s="265"/>
      <c r="AA140" s="157">
        <f>M140-J140</f>
        <v>-292.91875059048948</v>
      </c>
      <c r="AB140" s="142">
        <f>M140/J140</f>
        <v>0.85354062470475522</v>
      </c>
      <c r="AC140" s="268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2109</v>
      </c>
      <c r="G141" s="159">
        <f t="shared" ref="G141:G143" si="69">E141*F141</f>
        <v>93428.7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1707.6923076923097</v>
      </c>
      <c r="N141" s="163">
        <f>M141/L141</f>
        <v>100.45248868778292</v>
      </c>
      <c r="O141" s="165">
        <f>L141-I141</f>
        <v>0</v>
      </c>
      <c r="P141" s="166">
        <f>N141-K141</f>
        <v>-17.194570135746488</v>
      </c>
      <c r="Q141" s="152">
        <f>N141/K141</f>
        <v>0.85384615384615481</v>
      </c>
      <c r="R141" s="275">
        <f>Q157</f>
        <v>0.85255257905095472</v>
      </c>
      <c r="S141" s="167">
        <v>0.70833333333333337</v>
      </c>
      <c r="T141" s="168">
        <v>0.75979166666666664</v>
      </c>
      <c r="U141" s="169"/>
      <c r="V141" s="170">
        <v>74.099999999999909</v>
      </c>
      <c r="W141" s="168"/>
      <c r="X141" s="171"/>
      <c r="Y141" s="278"/>
      <c r="Z141" s="279"/>
      <c r="AA141" s="109">
        <f>M141-J141</f>
        <v>-292.30769230769033</v>
      </c>
      <c r="AB141" s="152">
        <f>M141/J141</f>
        <v>0.85384615384615481</v>
      </c>
      <c r="AC141" s="266">
        <f>AB157</f>
        <v>0.85255257905095461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958</v>
      </c>
      <c r="G142" s="95">
        <f t="shared" si="69"/>
        <v>48541.86</v>
      </c>
      <c r="H142" s="96"/>
      <c r="I142" s="97">
        <v>22</v>
      </c>
      <c r="J142" s="98">
        <v>2000</v>
      </c>
      <c r="K142" s="99">
        <f t="shared" ref="K142:K143" si="70">J142/I142</f>
        <v>90.909090909090907</v>
      </c>
      <c r="L142" s="100">
        <v>22</v>
      </c>
      <c r="M142" s="98">
        <f>F142/V142*60</f>
        <v>1693.0780559646523</v>
      </c>
      <c r="N142" s="99">
        <f>M142/L142</f>
        <v>76.958093452938741</v>
      </c>
      <c r="O142" s="101">
        <f>L142-I142</f>
        <v>0</v>
      </c>
      <c r="P142" s="102">
        <f>N142-K142</f>
        <v>-13.950997456152166</v>
      </c>
      <c r="Q142" s="103">
        <f>N142/K142</f>
        <v>0.84653902798232616</v>
      </c>
      <c r="R142" s="276"/>
      <c r="S142" s="1">
        <v>0.76393518518518522</v>
      </c>
      <c r="T142" s="2">
        <v>0.78751157407407413</v>
      </c>
      <c r="U142" s="104">
        <v>5.9666666666667467</v>
      </c>
      <c r="V142" s="105">
        <v>33.950000000000031</v>
      </c>
      <c r="W142" s="106"/>
      <c r="X142" s="107"/>
      <c r="Y142" s="261"/>
      <c r="Z142" s="262"/>
      <c r="AA142" s="111">
        <f>M142-J142</f>
        <v>-306.92194403534768</v>
      </c>
      <c r="AB142" s="103">
        <f>M142/J142</f>
        <v>0.84653902798232616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2518</v>
      </c>
      <c r="G143" s="95">
        <f t="shared" si="69"/>
        <v>119856.8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1714.5451106487649</v>
      </c>
      <c r="N143" s="99">
        <f>M143/L143</f>
        <v>74.545439593424561</v>
      </c>
      <c r="O143" s="101">
        <f>L143-I143</f>
        <v>0</v>
      </c>
      <c r="P143" s="102">
        <f>N143-K143</f>
        <v>-12.411082145705876</v>
      </c>
      <c r="Q143" s="103">
        <f>N143/K143</f>
        <v>0.8572725553243824</v>
      </c>
      <c r="R143" s="276"/>
      <c r="S143" s="1">
        <v>0.7909722222222223</v>
      </c>
      <c r="T143" s="2">
        <v>0.8521643518518518</v>
      </c>
      <c r="U143" s="104">
        <v>4.9833333333333663</v>
      </c>
      <c r="V143" s="105">
        <v>88.116666666666475</v>
      </c>
      <c r="W143" s="106"/>
      <c r="X143" s="107"/>
      <c r="Y143" s="261"/>
      <c r="Z143" s="262"/>
      <c r="AA143" s="111">
        <f>M143-J143</f>
        <v>-285.45488935123512</v>
      </c>
      <c r="AB143" s="103">
        <f>M143/J143</f>
        <v>0.8572725553243824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20.666666666666668</v>
      </c>
      <c r="J157" s="138">
        <f t="shared" si="71"/>
        <v>2000</v>
      </c>
      <c r="K157" s="139">
        <f t="shared" ref="K157" si="72">J157/I157</f>
        <v>96.774193548387089</v>
      </c>
      <c r="L157" s="137">
        <f t="shared" ref="L157:M157" si="73">AVERAGE(L141:L156)</f>
        <v>20.666666666666668</v>
      </c>
      <c r="M157" s="138">
        <f t="shared" si="73"/>
        <v>1705.1051581019092</v>
      </c>
      <c r="N157" s="139">
        <f>M157/L157</f>
        <v>82.505088295253671</v>
      </c>
      <c r="O157" s="140">
        <f>L157-I157</f>
        <v>0</v>
      </c>
      <c r="P157" s="141">
        <f>N157-K157</f>
        <v>-14.269105253133418</v>
      </c>
      <c r="Q157" s="142">
        <f>N157/K157</f>
        <v>0.85255257905095472</v>
      </c>
      <c r="R157" s="277"/>
      <c r="S157" s="143">
        <f>S141</f>
        <v>0.70833333333333337</v>
      </c>
      <c r="T157" s="144">
        <f>INDEX(T141:T156,COUNTA(T141:T156))</f>
        <v>0.8521643518518518</v>
      </c>
      <c r="U157" s="145"/>
      <c r="V157" s="156"/>
      <c r="W157" s="135"/>
      <c r="X157" s="139"/>
      <c r="Y157" s="264"/>
      <c r="Z157" s="265"/>
      <c r="AA157" s="157">
        <f>M157-J157</f>
        <v>-294.89484189809082</v>
      </c>
      <c r="AB157" s="142">
        <f>M157/J157</f>
        <v>0.85255257905095461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87" priority="1" operator="greaterThan">
      <formula>0</formula>
    </cfRule>
  </conditionalFormatting>
  <conditionalFormatting sqref="P5:P157">
    <cfRule type="cellIs" dxfId="686" priority="4" operator="lessThan">
      <formula>0</formula>
    </cfRule>
  </conditionalFormatting>
  <conditionalFormatting sqref="Q5:Q157">
    <cfRule type="cellIs" dxfId="685" priority="2" operator="greaterThan">
      <formula>1</formula>
    </cfRule>
    <cfRule type="cellIs" dxfId="684" priority="3" operator="lessThan">
      <formula>0.8</formula>
    </cfRule>
  </conditionalFormatting>
  <conditionalFormatting sqref="R5:R157">
    <cfRule type="cellIs" dxfId="683" priority="5" operator="lessThan">
      <formula>0.8</formula>
    </cfRule>
  </conditionalFormatting>
  <conditionalFormatting sqref="AA5:AA157">
    <cfRule type="cellIs" dxfId="682" priority="10" operator="lessThan">
      <formula>0</formula>
    </cfRule>
  </conditionalFormatting>
  <conditionalFormatting sqref="AB5:AB157">
    <cfRule type="cellIs" dxfId="681" priority="8" operator="greaterThan">
      <formula>1</formula>
    </cfRule>
    <cfRule type="cellIs" dxfId="680" priority="9" operator="lessThan">
      <formula>0.8</formula>
    </cfRule>
  </conditionalFormatting>
  <conditionalFormatting sqref="AC5:AC22 AC56:AC91">
    <cfRule type="cellIs" dxfId="679" priority="13" operator="lessThan">
      <formula>0.8</formula>
    </cfRule>
  </conditionalFormatting>
  <conditionalFormatting sqref="AC39">
    <cfRule type="cellIs" dxfId="678" priority="16" operator="lessThan">
      <formula>0.8</formula>
    </cfRule>
  </conditionalFormatting>
  <conditionalFormatting sqref="AC54">
    <cfRule type="cellIs" dxfId="677" priority="15" operator="lessThan">
      <formula>0.8</formula>
    </cfRule>
  </conditionalFormatting>
  <conditionalFormatting sqref="AC97:AC105">
    <cfRule type="cellIs" dxfId="676" priority="14" operator="lessThan">
      <formula>0.8</formula>
    </cfRule>
  </conditionalFormatting>
  <conditionalFormatting sqref="AC107:AC112">
    <cfRule type="cellIs" dxfId="675" priority="12" operator="lessThan">
      <formula>0.8</formula>
    </cfRule>
  </conditionalFormatting>
  <conditionalFormatting sqref="AC124:AC157">
    <cfRule type="cellIs" dxfId="674" priority="6" operator="lessThan">
      <formula>0.8</formula>
    </cfRule>
  </conditionalFormatting>
  <dataValidations count="1">
    <dataValidation type="list" allowBlank="1" showInputMessage="1" showErrorMessage="1" sqref="Y5:Z157" xr:uid="{529ED894-56B5-4D1F-82A8-4F46C5663AD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7BE0-4076-4744-8F4A-2948D4096F48}">
  <sheetPr>
    <tabColor theme="9" tint="0.59999389629810485"/>
  </sheetPr>
  <dimension ref="B1:AR36"/>
  <sheetViews>
    <sheetView zoomScale="70" zoomScaleNormal="70" workbookViewId="0">
      <selection activeCell="X37" sqref="X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272</v>
      </c>
      <c r="D3" s="248"/>
      <c r="E3" s="7" t="s">
        <v>2</v>
      </c>
      <c r="F3" s="249">
        <f>'0823(18度C)'!D1+'0823(4度C)'!D1</f>
        <v>200546</v>
      </c>
      <c r="G3" s="250"/>
      <c r="H3" s="7" t="s">
        <v>3</v>
      </c>
      <c r="I3" s="251">
        <f>'0823(18度C)'!F1+'0823(4度C)'!F1</f>
        <v>6081229.5300000012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475.79068241544627</v>
      </c>
      <c r="F6" s="226" t="e">
        <f>AVERAGE(#REF!,D13:K13)</f>
        <v>#REF!</v>
      </c>
      <c r="G6" s="227">
        <f>AVERAGE(D13:K13)</f>
        <v>176.68435562269025</v>
      </c>
      <c r="H6" s="228"/>
      <c r="I6" s="227">
        <f>AVERAGE(L13:O13)</f>
        <v>90.053763440860209</v>
      </c>
      <c r="J6" s="228"/>
      <c r="K6" s="227">
        <f>AVERAGE(D27:O27)</f>
        <v>643.39627874032908</v>
      </c>
      <c r="L6" s="228"/>
      <c r="M6" s="227">
        <f>AVERAGE(P27:X27)</f>
        <v>757.78717428616017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404.34743390554536</v>
      </c>
      <c r="F7" s="230" t="e">
        <f>AVERAGE(#REF!,D14:K14)</f>
        <v>#REF!</v>
      </c>
      <c r="G7" s="217">
        <f>AVERAGE(D14:K14)</f>
        <v>150.11431041536122</v>
      </c>
      <c r="H7" s="218"/>
      <c r="I7" s="217">
        <f>AVERAGE(L14:O14)</f>
        <v>76.82266848041391</v>
      </c>
      <c r="J7" s="218"/>
      <c r="K7" s="217">
        <f>AVERAGE(D28:O28)</f>
        <v>545.655790606408</v>
      </c>
      <c r="L7" s="218"/>
      <c r="M7" s="217">
        <f>AVERAGE(P28:X28)</f>
        <v>645.26791696813086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0.85201831619976542</v>
      </c>
      <c r="F8" s="222" t="e">
        <f>AVERAGE(D15:K15,#REF!)</f>
        <v>#REF!</v>
      </c>
      <c r="G8" s="223">
        <f>AVERAGE(D15:K15)</f>
        <v>0.85348069259145565</v>
      </c>
      <c r="H8" s="224"/>
      <c r="I8" s="223">
        <f>AVERAGE(L15:O15)</f>
        <v>0.8531093831204386</v>
      </c>
      <c r="J8" s="224"/>
      <c r="K8" s="223">
        <f>AVERAGE(D29:O29)</f>
        <v>0.84896211787024622</v>
      </c>
      <c r="L8" s="224"/>
      <c r="M8" s="223">
        <f>AVERAGE(P29:X29)</f>
        <v>0.85351408615367463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79.47019867549669</v>
      </c>
      <c r="F13" s="24">
        <v>89.908256880733944</v>
      </c>
      <c r="G13" s="24">
        <v>83.333333333333329</v>
      </c>
      <c r="H13" s="24">
        <v>178.88198757763976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83.333333333333329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100.53231428344517</v>
      </c>
      <c r="E14" s="28">
        <v>67.750473979524457</v>
      </c>
      <c r="F14" s="28">
        <v>76.449038024137451</v>
      </c>
      <c r="G14" s="28">
        <v>71.140349893554315</v>
      </c>
      <c r="H14" s="28">
        <v>152.41898120449406</v>
      </c>
      <c r="I14" s="28">
        <v>219.49228617314355</v>
      </c>
      <c r="J14" s="28" t="s">
        <v>37</v>
      </c>
      <c r="K14" s="55">
        <v>363.01672934922954</v>
      </c>
      <c r="L14" s="27" t="s">
        <v>37</v>
      </c>
      <c r="M14" s="67" t="s">
        <v>37</v>
      </c>
      <c r="N14" s="28">
        <v>71.130170587393692</v>
      </c>
      <c r="O14" s="29">
        <v>82.515166373434127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0.87304378193518173</v>
      </c>
      <c r="E15" s="32">
        <f t="shared" si="0"/>
        <v>0.85252679757568273</v>
      </c>
      <c r="F15" s="32">
        <f t="shared" si="0"/>
        <v>0.85030052496234509</v>
      </c>
      <c r="G15" s="32">
        <f t="shared" si="0"/>
        <v>0.85368419872265189</v>
      </c>
      <c r="H15" s="32">
        <f t="shared" si="0"/>
        <v>0.8520644435390119</v>
      </c>
      <c r="I15" s="32">
        <f t="shared" si="0"/>
        <v>0.85501418752247926</v>
      </c>
      <c r="J15" s="32" t="s">
        <v>37</v>
      </c>
      <c r="K15" s="56">
        <f t="shared" ref="K15" si="1">K14/K13</f>
        <v>0.83773091388283738</v>
      </c>
      <c r="L15" s="31" t="s">
        <v>37</v>
      </c>
      <c r="M15" s="68" t="s">
        <v>37</v>
      </c>
      <c r="N15" s="32">
        <f t="shared" ref="N15:O15" si="2">N14/N13</f>
        <v>0.8535620470487244</v>
      </c>
      <c r="O15" s="33">
        <f t="shared" si="2"/>
        <v>0.85265671919215269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</v>
      </c>
      <c r="F16" s="2">
        <v>0.33354166666666668</v>
      </c>
      <c r="G16" s="2">
        <v>0.33333333333333331</v>
      </c>
      <c r="H16" s="2">
        <v>0.16666666666666666</v>
      </c>
      <c r="I16" s="2">
        <v>0.25009259259259259</v>
      </c>
      <c r="J16" s="2" t="s">
        <v>37</v>
      </c>
      <c r="K16" s="3">
        <v>0.3034722222222222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0.51543981481481482</v>
      </c>
      <c r="E17" s="2">
        <v>0.59513888888888888</v>
      </c>
      <c r="F17" s="2">
        <v>0.61944444444444446</v>
      </c>
      <c r="G17" s="2">
        <v>0.59444444444444444</v>
      </c>
      <c r="H17" s="2">
        <v>0.61458333333333326</v>
      </c>
      <c r="I17" s="2">
        <v>0.55935185185185188</v>
      </c>
      <c r="J17" s="2" t="s">
        <v>37</v>
      </c>
      <c r="K17" s="3">
        <v>0.4548611111111111</v>
      </c>
      <c r="L17" s="1" t="s">
        <v>37</v>
      </c>
      <c r="M17" s="69" t="s">
        <v>37</v>
      </c>
      <c r="N17" s="2">
        <v>0.85311342592592587</v>
      </c>
      <c r="O17" s="4">
        <v>0.84930555555555554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25.166666666666668</v>
      </c>
      <c r="F18" s="35">
        <v>21.8</v>
      </c>
      <c r="G18" s="35">
        <v>24</v>
      </c>
      <c r="H18" s="35">
        <v>20.125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24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761.53846153846155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192.84278241518334</v>
      </c>
      <c r="E28" s="28" t="s">
        <v>37</v>
      </c>
      <c r="F28" s="28" t="s">
        <v>37</v>
      </c>
      <c r="G28" s="28">
        <v>222.83125012886589</v>
      </c>
      <c r="H28" s="28">
        <v>355.18918205758314</v>
      </c>
      <c r="I28" s="28" t="s">
        <v>37</v>
      </c>
      <c r="J28" s="28">
        <v>593.60738255033561</v>
      </c>
      <c r="K28" s="28" t="s">
        <v>37</v>
      </c>
      <c r="L28" s="28" t="s">
        <v>37</v>
      </c>
      <c r="M28" s="28">
        <v>741.30215630257317</v>
      </c>
      <c r="N28" s="28">
        <v>999.98620944078004</v>
      </c>
      <c r="O28" s="28">
        <v>713.83157134953524</v>
      </c>
      <c r="P28" s="27">
        <v>192.73332832101994</v>
      </c>
      <c r="Q28" s="28" t="s">
        <v>37</v>
      </c>
      <c r="R28" s="28" t="s">
        <v>37</v>
      </c>
      <c r="S28" s="28">
        <v>600.02221070556016</v>
      </c>
      <c r="T28" s="28">
        <v>710.71015225626638</v>
      </c>
      <c r="U28" s="28" t="s">
        <v>37</v>
      </c>
      <c r="V28" s="28">
        <v>651.95718964343121</v>
      </c>
      <c r="W28" s="28">
        <v>859.14849899947467</v>
      </c>
      <c r="X28" s="29">
        <v>857.03612188303259</v>
      </c>
    </row>
    <row r="29" spans="2:44" ht="40.15" customHeight="1">
      <c r="B29" s="205"/>
      <c r="C29" s="30" t="s">
        <v>39</v>
      </c>
      <c r="D29" s="32">
        <f>D28/D27</f>
        <v>0.85272068279983781</v>
      </c>
      <c r="E29" s="32" t="s">
        <v>37</v>
      </c>
      <c r="F29" s="32" t="s">
        <v>37</v>
      </c>
      <c r="G29" s="32">
        <f>G28/G27</f>
        <v>0.85418645882731925</v>
      </c>
      <c r="H29" s="32">
        <f>H28/H27</f>
        <v>0.81966734320980728</v>
      </c>
      <c r="I29" s="32" t="s">
        <v>37</v>
      </c>
      <c r="J29" s="32">
        <f>J28/J27</f>
        <v>0.87941834451901568</v>
      </c>
      <c r="K29" s="32" t="s">
        <v>37</v>
      </c>
      <c r="L29" s="32" t="s">
        <v>37</v>
      </c>
      <c r="M29" s="32">
        <f>M28/M27</f>
        <v>0.85362066483326604</v>
      </c>
      <c r="N29" s="32">
        <f>N28/N27</f>
        <v>0.83332184120065</v>
      </c>
      <c r="O29" s="32">
        <f>O28/O27</f>
        <v>0.84979948970182762</v>
      </c>
      <c r="P29" s="31">
        <f>P28/P27</f>
        <v>0.85033721608239432</v>
      </c>
      <c r="Q29" s="32" t="s">
        <v>37</v>
      </c>
      <c r="R29" s="32" t="s">
        <v>37</v>
      </c>
      <c r="S29" s="32">
        <f>S28/S27</f>
        <v>0.88892179363786694</v>
      </c>
      <c r="T29" s="32">
        <f>T28/T27</f>
        <v>0.84608351459079334</v>
      </c>
      <c r="U29" s="32" t="s">
        <v>37</v>
      </c>
      <c r="V29" s="32">
        <f>V28/V27</f>
        <v>0.85610540054187934</v>
      </c>
      <c r="W29" s="32">
        <f>W28/W27</f>
        <v>0.842302449999485</v>
      </c>
      <c r="X29" s="33">
        <f>X28/X27</f>
        <v>0.83733414206962953</v>
      </c>
    </row>
    <row r="30" spans="2:44" ht="17.25" customHeight="1">
      <c r="B30" s="206" t="s">
        <v>40</v>
      </c>
      <c r="C30" s="15" t="s">
        <v>41</v>
      </c>
      <c r="D30" s="2">
        <v>0.36944444444444446</v>
      </c>
      <c r="E30" s="2" t="s">
        <v>37</v>
      </c>
      <c r="F30" s="2" t="s">
        <v>37</v>
      </c>
      <c r="G30" s="2">
        <v>0.30355324074074075</v>
      </c>
      <c r="H30" s="2">
        <v>0.25</v>
      </c>
      <c r="I30" s="2" t="s">
        <v>37</v>
      </c>
      <c r="J30" s="2">
        <v>0.25</v>
      </c>
      <c r="K30" s="2" t="s">
        <v>37</v>
      </c>
      <c r="L30" s="2" t="s">
        <v>37</v>
      </c>
      <c r="M30" s="2">
        <v>0.25</v>
      </c>
      <c r="N30" s="2">
        <v>0.29166666666666669</v>
      </c>
      <c r="O30" s="2">
        <v>0.29181712962962963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0.7086689814814815</v>
      </c>
      <c r="W30" s="2">
        <v>0.70833333333333337</v>
      </c>
      <c r="X30" s="4">
        <v>0.70856481481481481</v>
      </c>
    </row>
    <row r="31" spans="2:44" ht="17.25" customHeight="1">
      <c r="B31" s="203"/>
      <c r="C31" s="15" t="s">
        <v>42</v>
      </c>
      <c r="D31" s="2">
        <v>0.44331018518518517</v>
      </c>
      <c r="E31" s="2" t="s">
        <v>37</v>
      </c>
      <c r="F31" s="2" t="s">
        <v>37</v>
      </c>
      <c r="G31" s="2">
        <v>0.38472222222222224</v>
      </c>
      <c r="H31" s="2">
        <v>0.3</v>
      </c>
      <c r="I31" s="2" t="s">
        <v>37</v>
      </c>
      <c r="J31" s="2">
        <v>0.31898148148148148</v>
      </c>
      <c r="K31" s="2" t="s">
        <v>37</v>
      </c>
      <c r="L31" s="2" t="s">
        <v>37</v>
      </c>
      <c r="M31" s="2">
        <v>0.45837962962962964</v>
      </c>
      <c r="N31" s="2">
        <v>0.44236111111111109</v>
      </c>
      <c r="O31" s="2">
        <v>0.43505787037037036</v>
      </c>
      <c r="P31" s="1">
        <v>0.83988425925925925</v>
      </c>
      <c r="Q31" s="2" t="s">
        <v>37</v>
      </c>
      <c r="R31" s="2" t="s">
        <v>37</v>
      </c>
      <c r="S31" s="2">
        <v>0.86466435185185186</v>
      </c>
      <c r="T31" s="2">
        <v>0.89375000000000004</v>
      </c>
      <c r="U31" s="2" t="s">
        <v>37</v>
      </c>
      <c r="V31" s="2">
        <v>0.89755787037037038</v>
      </c>
      <c r="W31" s="2">
        <v>0.95928240740740744</v>
      </c>
      <c r="X31" s="4">
        <v>0.97037037037037033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4.333333333333333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D58-AF0E-4512-9728-2E777D0724A0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X37" sqref="X37"/>
      <selection pane="bottomLeft" activeCell="X37" sqref="X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109307</v>
      </c>
      <c r="E1" s="77" t="s">
        <v>3</v>
      </c>
      <c r="F1" s="78">
        <f>SUM(G5:G225)</f>
        <v>2126524.4800000004</v>
      </c>
      <c r="G1" s="79" t="s">
        <v>74</v>
      </c>
      <c r="H1" s="80">
        <f>L21+L38+L55+L72+L89+L106+L123+L140+L157+L174+L191+L208+L225</f>
        <v>78.699999999999989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45892</v>
      </c>
      <c r="B2" s="325"/>
      <c r="C2" s="82" t="s">
        <v>35</v>
      </c>
      <c r="D2" s="83">
        <f>AVERAGE(N21,N38,N55,N72,N89,N106,N123,N140,N157,N174,N191,N208,N225)</f>
        <v>591.63061815797244</v>
      </c>
      <c r="E2" s="83" t="s">
        <v>81</v>
      </c>
      <c r="F2" s="84">
        <f>F1/D1</f>
        <v>19.454604737116565</v>
      </c>
      <c r="G2" s="85" t="s">
        <v>82</v>
      </c>
      <c r="H2" s="86">
        <f>COUNT(H5:H225)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1726</v>
      </c>
      <c r="G5" s="95">
        <f t="shared" ref="G5:G7" si="0">E5*F5</f>
        <v>51521.100000000006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2797.6587122917622</v>
      </c>
      <c r="N5" s="99">
        <f>M5/L5</f>
        <v>164.56815954657424</v>
      </c>
      <c r="O5" s="101">
        <f>L5-I5</f>
        <v>0</v>
      </c>
      <c r="P5" s="102">
        <f>N5-K5</f>
        <v>-27.961252218131648</v>
      </c>
      <c r="Q5" s="103">
        <f>N5/K5</f>
        <v>0.85476893134487075</v>
      </c>
      <c r="R5" s="276">
        <f>Q21</f>
        <v>0.85272068279983781</v>
      </c>
      <c r="S5" s="1">
        <v>0.36944444444444446</v>
      </c>
      <c r="T5" s="2">
        <v>0.39515046296296297</v>
      </c>
      <c r="U5" s="104">
        <v>4.5166666666666799</v>
      </c>
      <c r="V5" s="105">
        <v>37.016666666666644</v>
      </c>
      <c r="W5" s="106"/>
      <c r="X5" s="107"/>
      <c r="Y5" s="278"/>
      <c r="Z5" s="279"/>
      <c r="AA5" s="109">
        <f>M5-J5</f>
        <v>-475.34128770823781</v>
      </c>
      <c r="AB5" s="110">
        <f>M5/J5</f>
        <v>0.85476893134487086</v>
      </c>
      <c r="AC5" s="291">
        <f>AB21</f>
        <v>0.85272068279983793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1722</v>
      </c>
      <c r="G6" s="95">
        <f t="shared" si="0"/>
        <v>50833.440000000002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2798.7358916478584</v>
      </c>
      <c r="N6" s="99">
        <f>M6/L6</f>
        <v>164.63152303810932</v>
      </c>
      <c r="O6" s="101">
        <f>L6-I6</f>
        <v>0</v>
      </c>
      <c r="P6" s="102">
        <f>N6-K6</f>
        <v>-27.897888726596562</v>
      </c>
      <c r="Q6" s="103">
        <f>N6/K6</f>
        <v>0.85509804205556328</v>
      </c>
      <c r="R6" s="276"/>
      <c r="S6" s="1">
        <v>0.39936342592592594</v>
      </c>
      <c r="T6" s="2">
        <v>0.42499999999999999</v>
      </c>
      <c r="U6" s="104">
        <v>6.0666666666666824</v>
      </c>
      <c r="V6" s="105">
        <v>36.916666666666629</v>
      </c>
      <c r="W6" s="106"/>
      <c r="X6" s="107"/>
      <c r="Y6" s="261"/>
      <c r="Z6" s="262"/>
      <c r="AA6" s="111">
        <f>M6-J6</f>
        <v>-474.26410835214165</v>
      </c>
      <c r="AB6" s="112">
        <f>M6/J6</f>
        <v>0.85509804205556317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754</v>
      </c>
      <c r="G7" s="95">
        <f t="shared" si="0"/>
        <v>16293.939999999999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2117.3166926677136</v>
      </c>
      <c r="N7" s="99">
        <f>M7/L7</f>
        <v>352.88611544461895</v>
      </c>
      <c r="O7" s="101">
        <f>L7-I7</f>
        <v>0</v>
      </c>
      <c r="P7" s="102">
        <f>N7-K7</f>
        <v>-63.780551222047734</v>
      </c>
      <c r="Q7" s="103">
        <f>N7/K7</f>
        <v>0.84692667706708546</v>
      </c>
      <c r="R7" s="276"/>
      <c r="S7" s="1">
        <v>0.42847222222222225</v>
      </c>
      <c r="T7" s="2">
        <v>0.44331018518518517</v>
      </c>
      <c r="U7" s="104">
        <v>5.0000000000000622</v>
      </c>
      <c r="V7" s="105">
        <v>21.366666666666596</v>
      </c>
      <c r="W7" s="106">
        <v>0.44331018518518517</v>
      </c>
      <c r="X7" s="107">
        <v>0.48402777777777778</v>
      </c>
      <c r="Y7" s="261"/>
      <c r="Z7" s="262"/>
      <c r="AA7" s="111">
        <f>M7-J7</f>
        <v>-382.6833073322864</v>
      </c>
      <c r="AB7" s="112">
        <f>M7/J7</f>
        <v>0.84692667706708546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2571.2370988691114</v>
      </c>
      <c r="N21" s="139">
        <f>M21/L21</f>
        <v>192.84278241518334</v>
      </c>
      <c r="O21" s="140">
        <f>L21-I21</f>
        <v>0</v>
      </c>
      <c r="P21" s="141">
        <f>N21-K21</f>
        <v>-33.307217584816669</v>
      </c>
      <c r="Q21" s="142">
        <f>N21/K21</f>
        <v>0.85272068279983781</v>
      </c>
      <c r="R21" s="277"/>
      <c r="S21" s="143">
        <f>S5</f>
        <v>0.36944444444444446</v>
      </c>
      <c r="T21" s="144">
        <f>INDEX(T5:T20,COUNTA(T5:T20))</f>
        <v>0.44331018518518517</v>
      </c>
      <c r="U21" s="145"/>
      <c r="V21" s="145"/>
      <c r="W21" s="146"/>
      <c r="X21" s="147"/>
      <c r="Y21" s="264"/>
      <c r="Z21" s="265"/>
      <c r="AA21" s="148">
        <f>M21-J21</f>
        <v>-444.09623446422211</v>
      </c>
      <c r="AB21" s="149">
        <f>M21/J21</f>
        <v>0.85272068279983793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2851</v>
      </c>
      <c r="G22" s="95">
        <f t="shared" ref="G22:G23" si="5">E22*F22</f>
        <v>72757.52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2557.5878395215564</v>
      </c>
      <c r="N22" s="99">
        <f>M22/L22</f>
        <v>213.13231996012971</v>
      </c>
      <c r="O22" s="101">
        <f>L22-I22</f>
        <v>0</v>
      </c>
      <c r="P22" s="102">
        <f>N22-K22</f>
        <v>-36.867680039870294</v>
      </c>
      <c r="Q22" s="103">
        <f>N22/K22</f>
        <v>0.85252927984051885</v>
      </c>
      <c r="R22" s="275">
        <f>Q38</f>
        <v>0.85418645882731925</v>
      </c>
      <c r="S22" s="1">
        <v>0.30355324074074075</v>
      </c>
      <c r="T22" s="2">
        <v>0.35</v>
      </c>
      <c r="U22" s="104">
        <v>4.8333333333333428</v>
      </c>
      <c r="V22" s="105">
        <v>66.883333333333297</v>
      </c>
      <c r="W22" s="106"/>
      <c r="X22" s="151"/>
      <c r="Y22" s="278"/>
      <c r="Z22" s="279"/>
      <c r="AA22" s="109">
        <f>M22-J22</f>
        <v>-442.41216047844364</v>
      </c>
      <c r="AB22" s="152">
        <f>M22/J22</f>
        <v>0.85252927984051874</v>
      </c>
      <c r="AC22" s="266">
        <f>AB38</f>
        <v>0.85418645882731925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1788</v>
      </c>
      <c r="G23" s="95">
        <f t="shared" si="5"/>
        <v>45844.32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2567.5309134423596</v>
      </c>
      <c r="N23" s="99">
        <f>M23/L23</f>
        <v>233.4119012220327</v>
      </c>
      <c r="O23" s="101">
        <f>L23-I23</f>
        <v>0</v>
      </c>
      <c r="P23" s="102">
        <f>N23-K23</f>
        <v>-39.315371505240051</v>
      </c>
      <c r="Q23" s="103">
        <f>N23/K23</f>
        <v>0.85584363781411987</v>
      </c>
      <c r="R23" s="276"/>
      <c r="S23" s="1">
        <v>0.35570601851851852</v>
      </c>
      <c r="T23" s="2">
        <v>0.38472222222222224</v>
      </c>
      <c r="U23" s="104">
        <v>8.2166666666666988</v>
      </c>
      <c r="V23" s="105">
        <v>41.78333333333336</v>
      </c>
      <c r="W23" s="106"/>
      <c r="X23" s="107"/>
      <c r="Y23" s="261"/>
      <c r="Z23" s="262"/>
      <c r="AA23" s="111">
        <f>M23-J23</f>
        <v>-432.46908655764037</v>
      </c>
      <c r="AB23" s="103">
        <f>M23/J23</f>
        <v>0.85584363781411987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2562.5593764819578</v>
      </c>
      <c r="N38" s="139">
        <f>M38/L38</f>
        <v>222.83125012886589</v>
      </c>
      <c r="O38" s="140">
        <f>L38-I38</f>
        <v>0</v>
      </c>
      <c r="P38" s="141">
        <f>N38-K38</f>
        <v>-38.038315088525422</v>
      </c>
      <c r="Q38" s="142">
        <f>N38/K38</f>
        <v>0.85418645882731925</v>
      </c>
      <c r="R38" s="277"/>
      <c r="S38" s="143">
        <f>S22</f>
        <v>0.30355324074074075</v>
      </c>
      <c r="T38" s="144">
        <f>INDEX(T22:T37,COUNTA(T22:T37))</f>
        <v>0.38472222222222224</v>
      </c>
      <c r="U38" s="145"/>
      <c r="V38" s="156"/>
      <c r="W38" s="135"/>
      <c r="X38" s="139"/>
      <c r="Y38" s="264"/>
      <c r="Z38" s="265"/>
      <c r="AA38" s="157">
        <f>M38-J38</f>
        <v>-437.44062351804223</v>
      </c>
      <c r="AB38" s="142">
        <f>M38/J38</f>
        <v>0.85418645882731925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726</v>
      </c>
      <c r="G39" s="159">
        <f t="shared" ref="G39:G41" si="9">E39*F39</f>
        <v>10207.56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2149.3421052631579</v>
      </c>
      <c r="N39" s="163">
        <f>M39/L39</f>
        <v>358.2236842105263</v>
      </c>
      <c r="O39" s="165">
        <f>L39-I39</f>
        <v>0</v>
      </c>
      <c r="P39" s="166">
        <f>N39-K39</f>
        <v>-75.109649122807014</v>
      </c>
      <c r="Q39" s="152">
        <f>N39/K39</f>
        <v>0.82667004048582993</v>
      </c>
      <c r="R39" s="275">
        <f>Q55</f>
        <v>0.81966734320980728</v>
      </c>
      <c r="S39" s="167">
        <v>0.25</v>
      </c>
      <c r="T39" s="168">
        <v>0.26407407407407407</v>
      </c>
      <c r="U39" s="169"/>
      <c r="V39" s="170">
        <v>20.266666666666666</v>
      </c>
      <c r="W39" s="168"/>
      <c r="X39" s="171"/>
      <c r="Y39" s="278"/>
      <c r="Z39" s="279"/>
      <c r="AA39" s="109">
        <f>M39-J39</f>
        <v>-450.65789473684208</v>
      </c>
      <c r="AB39" s="152">
        <f>M39/J39</f>
        <v>0.82667004048582993</v>
      </c>
      <c r="AC39" s="266">
        <f>AB55</f>
        <v>0.81966734320980728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832</v>
      </c>
      <c r="G40" s="95">
        <f t="shared" si="9"/>
        <v>12321.92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2154.8201438848873</v>
      </c>
      <c r="N40" s="99">
        <f>M40/L40</f>
        <v>359.1366906474812</v>
      </c>
      <c r="O40" s="101">
        <f>L40-I40</f>
        <v>0</v>
      </c>
      <c r="P40" s="102">
        <f>N40-K40</f>
        <v>-74.196642685852112</v>
      </c>
      <c r="Q40" s="103">
        <f>N40/K40</f>
        <v>0.82877697841726439</v>
      </c>
      <c r="R40" s="276"/>
      <c r="S40" s="1">
        <v>0.26944444444444443</v>
      </c>
      <c r="T40" s="2">
        <v>0.28553240740740743</v>
      </c>
      <c r="U40" s="104">
        <v>7.7333333333333165</v>
      </c>
      <c r="V40" s="105">
        <v>23.166666666666718</v>
      </c>
      <c r="W40" s="106"/>
      <c r="X40" s="113"/>
      <c r="Y40" s="261"/>
      <c r="Z40" s="262"/>
      <c r="AA40" s="111">
        <f>M40-J40</f>
        <v>-445.17985611511267</v>
      </c>
      <c r="AB40" s="103">
        <f>M40/J40</f>
        <v>0.82877697841726439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437</v>
      </c>
      <c r="G41" s="95">
        <f t="shared" si="9"/>
        <v>7809.1900000000005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2089.2430278884522</v>
      </c>
      <c r="N41" s="99">
        <f>M41/L41</f>
        <v>348.20717131474203</v>
      </c>
      <c r="O41" s="101">
        <f>L41-I41</f>
        <v>0</v>
      </c>
      <c r="P41" s="102">
        <f>N41-K41</f>
        <v>-85.126162018591288</v>
      </c>
      <c r="Q41" s="103">
        <f>N41/K41</f>
        <v>0.80355501072632773</v>
      </c>
      <c r="R41" s="276"/>
      <c r="S41" s="1">
        <v>0.29128472222222224</v>
      </c>
      <c r="T41" s="2">
        <v>0.3</v>
      </c>
      <c r="U41" s="104">
        <v>8.2833333333333226</v>
      </c>
      <c r="V41" s="105">
        <v>12.549999999999963</v>
      </c>
      <c r="W41" s="106"/>
      <c r="X41" s="113"/>
      <c r="Y41" s="261"/>
      <c r="Z41" s="262"/>
      <c r="AA41" s="111">
        <f>M41-J41</f>
        <v>-510.75697211154784</v>
      </c>
      <c r="AB41" s="103">
        <f>M41/J41</f>
        <v>0.80355501072632773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2131.1350923454988</v>
      </c>
      <c r="N55" s="139">
        <f>M55/L55</f>
        <v>355.18918205758314</v>
      </c>
      <c r="O55" s="140">
        <f>L55-I55</f>
        <v>0</v>
      </c>
      <c r="P55" s="141">
        <f>N55-K55</f>
        <v>-78.144151275750176</v>
      </c>
      <c r="Q55" s="142">
        <f>N55/K55</f>
        <v>0.81966734320980728</v>
      </c>
      <c r="R55" s="277"/>
      <c r="S55" s="143">
        <f>S39</f>
        <v>0.25</v>
      </c>
      <c r="T55" s="144">
        <f>INDEX(T39:T54,COUNTA(T39:T54))</f>
        <v>0.3</v>
      </c>
      <c r="U55" s="145"/>
      <c r="V55" s="156"/>
      <c r="W55" s="135"/>
      <c r="X55" s="139"/>
      <c r="Y55" s="264"/>
      <c r="Z55" s="265"/>
      <c r="AA55" s="157">
        <f>M55-J55</f>
        <v>-468.86490765450117</v>
      </c>
      <c r="AB55" s="142">
        <f>M55/J55</f>
        <v>0.81966734320980728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3931</v>
      </c>
      <c r="G56" s="159">
        <f t="shared" ref="G56" si="14">E56*F56</f>
        <v>55151.93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2374.4295302013425</v>
      </c>
      <c r="N56" s="163">
        <f>M56/L56</f>
        <v>593.60738255033561</v>
      </c>
      <c r="O56" s="165">
        <f>L56-I56</f>
        <v>0</v>
      </c>
      <c r="P56" s="166">
        <f>N56-K56</f>
        <v>-81.392617449664385</v>
      </c>
      <c r="Q56" s="152">
        <f>N56/K56</f>
        <v>0.87941834451901568</v>
      </c>
      <c r="R56" s="275">
        <f>Q72</f>
        <v>0.87941834451901568</v>
      </c>
      <c r="S56" s="167">
        <v>0.25</v>
      </c>
      <c r="T56" s="168">
        <v>0.31898148148148148</v>
      </c>
      <c r="U56" s="169"/>
      <c r="V56" s="170">
        <v>99.333333333333329</v>
      </c>
      <c r="W56" s="173"/>
      <c r="X56" s="151"/>
      <c r="Y56" s="278"/>
      <c r="Z56" s="279"/>
      <c r="AA56" s="109">
        <f>M56-J56</f>
        <v>-325.57046979865754</v>
      </c>
      <c r="AB56" s="152">
        <f>M56/J56</f>
        <v>0.87941834451901568</v>
      </c>
      <c r="AC56" s="266">
        <f>AB72</f>
        <v>0.87941834451901568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2374.4295302013425</v>
      </c>
      <c r="N72" s="139">
        <f t="shared" ref="N72:N77" si="18">M72/L72</f>
        <v>593.60738255033561</v>
      </c>
      <c r="O72" s="140">
        <f t="shared" ref="O72:O77" si="19">L72-I72</f>
        <v>0</v>
      </c>
      <c r="P72" s="141">
        <f t="shared" ref="P72:P77" si="20">N72-K72</f>
        <v>-81.392617449664385</v>
      </c>
      <c r="Q72" s="142">
        <f t="shared" ref="Q72:Q77" si="21">N72/K72</f>
        <v>0.87941834451901568</v>
      </c>
      <c r="R72" s="277"/>
      <c r="S72" s="143">
        <f>S56</f>
        <v>0.25</v>
      </c>
      <c r="T72" s="144">
        <f>INDEX(T56:T71,COUNTA(T56:T71))</f>
        <v>0.31898148148148148</v>
      </c>
      <c r="U72" s="145"/>
      <c r="V72" s="156"/>
      <c r="W72" s="89"/>
      <c r="X72" s="91"/>
      <c r="Y72" s="264"/>
      <c r="Z72" s="265"/>
      <c r="AA72" s="157">
        <f t="shared" ref="AA72:AA77" si="22">M72-J72</f>
        <v>-325.57046979865754</v>
      </c>
      <c r="AB72" s="142">
        <f t="shared" ref="AB72:AB77" si="23">M72/J72</f>
        <v>0.87941834451901568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1237</v>
      </c>
      <c r="G73" s="159">
        <f t="shared" ref="G73:G77" si="24">E73*F73</f>
        <v>26533.649999999998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2806.0491493383765</v>
      </c>
      <c r="N73" s="163">
        <f t="shared" si="18"/>
        <v>935.34971644612551</v>
      </c>
      <c r="O73" s="165">
        <f t="shared" si="19"/>
        <v>0</v>
      </c>
      <c r="P73" s="166">
        <f t="shared" si="20"/>
        <v>-164.65028355387449</v>
      </c>
      <c r="Q73" s="152">
        <f t="shared" si="21"/>
        <v>0.85031792404193229</v>
      </c>
      <c r="R73" s="275">
        <f>Q89</f>
        <v>0.85362066483326604</v>
      </c>
      <c r="S73" s="167">
        <v>0.25</v>
      </c>
      <c r="T73" s="168">
        <v>0.26836805555555554</v>
      </c>
      <c r="U73" s="169"/>
      <c r="V73" s="170">
        <v>26.449999999999978</v>
      </c>
      <c r="W73" s="173"/>
      <c r="X73" s="151"/>
      <c r="Y73" s="278"/>
      <c r="Z73" s="279"/>
      <c r="AA73" s="109">
        <f t="shared" si="22"/>
        <v>-493.95085066162346</v>
      </c>
      <c r="AB73" s="152">
        <f t="shared" si="23"/>
        <v>0.85031792404193229</v>
      </c>
      <c r="AC73" s="266">
        <f>AB89</f>
        <v>0.85362066483326604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4300</v>
      </c>
      <c r="G74" s="95">
        <f t="shared" si="24"/>
        <v>67553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2812.5000000000023</v>
      </c>
      <c r="N74" s="99">
        <f t="shared" si="18"/>
        <v>937.5000000000008</v>
      </c>
      <c r="O74" s="101">
        <f t="shared" si="19"/>
        <v>0</v>
      </c>
      <c r="P74" s="102">
        <f t="shared" si="20"/>
        <v>-162.4999999999992</v>
      </c>
      <c r="Q74" s="103">
        <f t="shared" si="21"/>
        <v>0.85227272727272796</v>
      </c>
      <c r="R74" s="276"/>
      <c r="S74" s="1">
        <v>0.27379629629629632</v>
      </c>
      <c r="T74" s="2">
        <v>0.33749999999999997</v>
      </c>
      <c r="U74" s="104">
        <v>7.8166666666667162</v>
      </c>
      <c r="V74" s="105">
        <v>91.733333333333263</v>
      </c>
      <c r="W74" s="106"/>
      <c r="X74" s="107"/>
      <c r="Y74" s="261"/>
      <c r="Z74" s="262"/>
      <c r="AA74" s="111">
        <f t="shared" si="22"/>
        <v>-487.49999999999773</v>
      </c>
      <c r="AB74" s="103">
        <f t="shared" si="23"/>
        <v>0.85227272727272796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2462</v>
      </c>
      <c r="G75" s="95">
        <f t="shared" si="24"/>
        <v>44045.18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2815.5019059720416</v>
      </c>
      <c r="N75" s="99">
        <f t="shared" si="18"/>
        <v>703.87547649301041</v>
      </c>
      <c r="O75" s="101">
        <f t="shared" si="19"/>
        <v>0</v>
      </c>
      <c r="P75" s="102">
        <f t="shared" si="20"/>
        <v>-121.12452350698959</v>
      </c>
      <c r="Q75" s="103">
        <f t="shared" si="21"/>
        <v>0.85318239574910348</v>
      </c>
      <c r="R75" s="276"/>
      <c r="S75" s="1">
        <v>0.34097222222222218</v>
      </c>
      <c r="T75" s="2">
        <v>0.37740740740740741</v>
      </c>
      <c r="U75" s="104">
        <v>4.9999999999999822</v>
      </c>
      <c r="V75" s="105">
        <v>52.46666666666674</v>
      </c>
      <c r="W75" s="106"/>
      <c r="X75" s="107"/>
      <c r="Y75" s="261"/>
      <c r="Z75" s="262"/>
      <c r="AA75" s="111">
        <f t="shared" si="22"/>
        <v>-484.49809402795836</v>
      </c>
      <c r="AB75" s="103">
        <f t="shared" si="23"/>
        <v>0.85318239574910348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3865</v>
      </c>
      <c r="G76" s="95">
        <f t="shared" si="24"/>
        <v>64390.9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2845.9807731642431</v>
      </c>
      <c r="N76" s="99">
        <f t="shared" si="18"/>
        <v>711.49519329106079</v>
      </c>
      <c r="O76" s="101">
        <f t="shared" si="19"/>
        <v>0</v>
      </c>
      <c r="P76" s="102">
        <f t="shared" si="20"/>
        <v>-113.50480670893921</v>
      </c>
      <c r="Q76" s="103">
        <f t="shared" si="21"/>
        <v>0.86241841611037673</v>
      </c>
      <c r="R76" s="276"/>
      <c r="S76" s="1">
        <v>0.38055555555555548</v>
      </c>
      <c r="T76" s="2">
        <v>0.43714120370370368</v>
      </c>
      <c r="U76" s="104">
        <v>4.533333333333216</v>
      </c>
      <c r="V76" s="105">
        <v>81.48333333333342</v>
      </c>
      <c r="W76" s="106"/>
      <c r="X76" s="107"/>
      <c r="Y76" s="261"/>
      <c r="Z76" s="262"/>
      <c r="AA76" s="111">
        <f t="shared" si="22"/>
        <v>-454.01922683575685</v>
      </c>
      <c r="AB76" s="103">
        <f t="shared" si="23"/>
        <v>0.86241841611037673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1125</v>
      </c>
      <c r="G77" s="95">
        <f t="shared" si="24"/>
        <v>25065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2804.7091412742252</v>
      </c>
      <c r="N77" s="99">
        <f t="shared" si="18"/>
        <v>560.94182825484506</v>
      </c>
      <c r="O77" s="101">
        <f t="shared" si="19"/>
        <v>0</v>
      </c>
      <c r="P77" s="102">
        <f t="shared" si="20"/>
        <v>-99.058171745154937</v>
      </c>
      <c r="Q77" s="103">
        <f t="shared" si="21"/>
        <v>0.84991186099218952</v>
      </c>
      <c r="R77" s="276"/>
      <c r="S77" s="1">
        <v>0.4416666666666666</v>
      </c>
      <c r="T77" s="2">
        <v>0.45837962962962964</v>
      </c>
      <c r="U77" s="104">
        <v>6.5166666666665929</v>
      </c>
      <c r="V77" s="105">
        <v>24.066666666666777</v>
      </c>
      <c r="W77" s="106"/>
      <c r="X77" s="107"/>
      <c r="Y77" s="261"/>
      <c r="Z77" s="262"/>
      <c r="AA77" s="111">
        <f t="shared" si="22"/>
        <v>-495.2908587257748</v>
      </c>
      <c r="AB77" s="103">
        <f t="shared" si="23"/>
        <v>0.84991186099218941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2816.9481939497778</v>
      </c>
      <c r="N89" s="139">
        <f>M89/L89</f>
        <v>741.30215630257317</v>
      </c>
      <c r="O89" s="140">
        <f>L89-I89</f>
        <v>0</v>
      </c>
      <c r="P89" s="141">
        <f>N89-K89</f>
        <v>-127.11889632900579</v>
      </c>
      <c r="Q89" s="142">
        <f>N89/K89</f>
        <v>0.85362066483326604</v>
      </c>
      <c r="R89" s="277"/>
      <c r="S89" s="143">
        <f>S73</f>
        <v>0.25</v>
      </c>
      <c r="T89" s="144">
        <f>INDEX(T73:T88,COUNTA(T73:T88))</f>
        <v>0.45837962962962964</v>
      </c>
      <c r="U89" s="145"/>
      <c r="V89" s="156"/>
      <c r="W89" s="89"/>
      <c r="X89" s="91"/>
      <c r="Y89" s="264"/>
      <c r="Z89" s="265"/>
      <c r="AA89" s="157">
        <f>M89-J89</f>
        <v>-483.05180605022224</v>
      </c>
      <c r="AB89" s="142">
        <f>M89/J89</f>
        <v>0.85362066483326604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2167</v>
      </c>
      <c r="G90" s="159">
        <f t="shared" ref="G90:G92" si="29">E90*F90</f>
        <v>39396.06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2995.8525345622124</v>
      </c>
      <c r="N90" s="163">
        <f>M90/L90</f>
        <v>998.61751152073748</v>
      </c>
      <c r="O90" s="165">
        <f>L90-I90</f>
        <v>0</v>
      </c>
      <c r="P90" s="166">
        <f>N90-K90</f>
        <v>-201.38248847926252</v>
      </c>
      <c r="Q90" s="152">
        <f>N90/K90</f>
        <v>0.83218125960061462</v>
      </c>
      <c r="R90" s="275">
        <f>Q106</f>
        <v>0.83332184120065</v>
      </c>
      <c r="S90" s="167">
        <v>0.29166666666666669</v>
      </c>
      <c r="T90" s="168">
        <v>0.32180555555555557</v>
      </c>
      <c r="U90" s="169"/>
      <c r="V90" s="170">
        <v>43.399999999999991</v>
      </c>
      <c r="W90" s="173"/>
      <c r="X90" s="151"/>
      <c r="Y90" s="278"/>
      <c r="Z90" s="279"/>
      <c r="AA90" s="109">
        <f>M90-J90</f>
        <v>-604.14746543778756</v>
      </c>
      <c r="AB90" s="152">
        <f>M90/J90</f>
        <v>0.83218125960061462</v>
      </c>
      <c r="AC90" s="266">
        <f>AB106</f>
        <v>0.83332184120065012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1996</v>
      </c>
      <c r="G91" s="95">
        <f t="shared" si="29"/>
        <v>36287.279999999999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2995.2480200083314</v>
      </c>
      <c r="N91" s="99">
        <f>M91/L91</f>
        <v>998.41600666944385</v>
      </c>
      <c r="O91" s="101">
        <f>L91-I91</f>
        <v>0</v>
      </c>
      <c r="P91" s="102">
        <f>N91-K91</f>
        <v>-201.58399333055615</v>
      </c>
      <c r="Q91" s="103">
        <f>N91/K91</f>
        <v>0.83201333889120321</v>
      </c>
      <c r="R91" s="276"/>
      <c r="S91" s="1">
        <v>0.33612268518518518</v>
      </c>
      <c r="T91" s="2">
        <v>0.36388888888888893</v>
      </c>
      <c r="U91" s="104">
        <v>20.616666666666639</v>
      </c>
      <c r="V91" s="105">
        <v>39.983333333333405</v>
      </c>
      <c r="W91" s="106"/>
      <c r="X91" s="107"/>
      <c r="Y91" s="261"/>
      <c r="Z91" s="262"/>
      <c r="AA91" s="111">
        <f>M91-J91</f>
        <v>-604.75197999166858</v>
      </c>
      <c r="AB91" s="103">
        <f>M91/J91</f>
        <v>0.83201333889120321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4743</v>
      </c>
      <c r="G92" s="95">
        <f t="shared" si="29"/>
        <v>67730.039999999994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3008.7753303964769</v>
      </c>
      <c r="N92" s="99">
        <f>M92/L92</f>
        <v>1002.9251101321589</v>
      </c>
      <c r="O92" s="101">
        <f>L92-I92</f>
        <v>0</v>
      </c>
      <c r="P92" s="102">
        <f>N92-K92</f>
        <v>-197.07488986784108</v>
      </c>
      <c r="Q92" s="103">
        <f>N92/K92</f>
        <v>0.8357709251101324</v>
      </c>
      <c r="R92" s="276"/>
      <c r="S92" s="1">
        <v>0.37667824074074074</v>
      </c>
      <c r="T92" s="2">
        <v>0.44236111111111109</v>
      </c>
      <c r="U92" s="104">
        <v>18.416666666666615</v>
      </c>
      <c r="V92" s="105">
        <v>94.5833333333333</v>
      </c>
      <c r="W92" s="106"/>
      <c r="X92" s="107"/>
      <c r="Y92" s="261"/>
      <c r="Z92" s="262"/>
      <c r="AA92" s="111">
        <f>M92-J92</f>
        <v>-591.22466960352313</v>
      </c>
      <c r="AB92" s="103">
        <f>M92/J92</f>
        <v>0.83577092511013251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2999.9586283223402</v>
      </c>
      <c r="N106" s="139">
        <f>M106/L106</f>
        <v>999.98620944078004</v>
      </c>
      <c r="O106" s="140">
        <f>L106-I106</f>
        <v>0</v>
      </c>
      <c r="P106" s="141">
        <f>N106-K106</f>
        <v>-200.01379055921996</v>
      </c>
      <c r="Q106" s="142">
        <f>N106/K106</f>
        <v>0.83332184120065</v>
      </c>
      <c r="R106" s="277"/>
      <c r="S106" s="143">
        <f>S90</f>
        <v>0.29166666666666669</v>
      </c>
      <c r="T106" s="144">
        <f>INDEX(T90:T105,COUNTA(T90:T105))</f>
        <v>0.44236111111111109</v>
      </c>
      <c r="U106" s="145"/>
      <c r="V106" s="156"/>
      <c r="W106" s="89"/>
      <c r="X106" s="91"/>
      <c r="Y106" s="264"/>
      <c r="Z106" s="265"/>
      <c r="AA106" s="157">
        <f>M106-J106</f>
        <v>-600.04137167765975</v>
      </c>
      <c r="AB106" s="142">
        <f>M106/J106</f>
        <v>0.83332184120065012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1521</v>
      </c>
      <c r="G107" s="159">
        <f t="shared" ref="G107:G110" si="34">E107*F107</f>
        <v>38070.630000000005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2783.7315709201844</v>
      </c>
      <c r="N107" s="163">
        <f>M107/L107</f>
        <v>695.93289273004609</v>
      </c>
      <c r="O107" s="165">
        <f>L107-I107</f>
        <v>0</v>
      </c>
      <c r="P107" s="166">
        <f>N107-K107</f>
        <v>-129.06710726995391</v>
      </c>
      <c r="Q107" s="152">
        <f>N107/K107</f>
        <v>0.84355502149096495</v>
      </c>
      <c r="R107" s="275">
        <f>Q123</f>
        <v>0.84979948970182762</v>
      </c>
      <c r="S107" s="167">
        <v>0.29181712962962963</v>
      </c>
      <c r="T107" s="168">
        <v>0.31458333333333333</v>
      </c>
      <c r="U107" s="169"/>
      <c r="V107" s="170">
        <v>32.783333333333317</v>
      </c>
      <c r="W107" s="168"/>
      <c r="X107" s="171"/>
      <c r="Y107" s="278"/>
      <c r="Z107" s="279"/>
      <c r="AA107" s="109">
        <f>M107-J107</f>
        <v>-516.26842907981563</v>
      </c>
      <c r="AB107" s="152">
        <f>M107/J107</f>
        <v>0.84355502149096495</v>
      </c>
      <c r="AC107" s="266">
        <f>AB123</f>
        <v>0.84979948970182762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1856</v>
      </c>
      <c r="G108" s="95">
        <f t="shared" si="34"/>
        <v>46084.479999999996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2810.938157341182</v>
      </c>
      <c r="N108" s="99">
        <f>M108/L108</f>
        <v>702.73453933529549</v>
      </c>
      <c r="O108" s="101">
        <f>L108-I108</f>
        <v>0</v>
      </c>
      <c r="P108" s="102">
        <f>N108-K108</f>
        <v>-122.26546066470451</v>
      </c>
      <c r="Q108" s="103">
        <f>N108/K108</f>
        <v>0.85179944161854004</v>
      </c>
      <c r="R108" s="276"/>
      <c r="S108" s="1">
        <v>0.32457175925925924</v>
      </c>
      <c r="T108" s="2">
        <v>0.35208333333333336</v>
      </c>
      <c r="U108" s="104">
        <v>14.383333333333317</v>
      </c>
      <c r="V108" s="105">
        <v>39.616666666666731</v>
      </c>
      <c r="W108" s="106"/>
      <c r="X108" s="113"/>
      <c r="Y108" s="261"/>
      <c r="Z108" s="262"/>
      <c r="AA108" s="111">
        <f>M108-J108</f>
        <v>-489.06184265881802</v>
      </c>
      <c r="AB108" s="103">
        <f>M108/J108</f>
        <v>0.85179944161854004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800</v>
      </c>
      <c r="G109" s="95">
        <f t="shared" si="34"/>
        <v>22328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2544.1696113074181</v>
      </c>
      <c r="N109" s="99">
        <f>M109/L109</f>
        <v>636.04240282685453</v>
      </c>
      <c r="O109" s="101">
        <f>L109-I109</f>
        <v>0</v>
      </c>
      <c r="P109" s="102">
        <f>N109-K109</f>
        <v>-113.95759717314547</v>
      </c>
      <c r="Q109" s="103">
        <f>N109/K109</f>
        <v>0.84805653710247275</v>
      </c>
      <c r="R109" s="276"/>
      <c r="S109" s="1">
        <v>0.36189814814814814</v>
      </c>
      <c r="T109" s="2">
        <v>0.375</v>
      </c>
      <c r="U109" s="104">
        <v>14.133333333333278</v>
      </c>
      <c r="V109" s="105">
        <v>18.866666666666685</v>
      </c>
      <c r="W109" s="106"/>
      <c r="X109" s="113"/>
      <c r="Y109" s="261"/>
      <c r="Z109" s="262"/>
      <c r="AA109" s="111">
        <f>M109-J109</f>
        <v>-455.83038869258189</v>
      </c>
      <c r="AB109" s="103">
        <f>M109/J109</f>
        <v>0.84805653710247275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2889</v>
      </c>
      <c r="G110" s="95">
        <f t="shared" si="34"/>
        <v>86670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2568.6342306742449</v>
      </c>
      <c r="N110" s="99">
        <f>M110/L110</f>
        <v>856.21141022474831</v>
      </c>
      <c r="O110" s="101">
        <f>L110-I110</f>
        <v>0</v>
      </c>
      <c r="P110" s="102">
        <f>N110-K110</f>
        <v>-143.78858977525169</v>
      </c>
      <c r="Q110" s="103">
        <f>N110/K110</f>
        <v>0.85621141022474834</v>
      </c>
      <c r="R110" s="276"/>
      <c r="S110" s="1">
        <v>0.38819444444444451</v>
      </c>
      <c r="T110" s="2">
        <v>0.43505787037037036</v>
      </c>
      <c r="U110" s="104">
        <v>19.000000000000092</v>
      </c>
      <c r="V110" s="105">
        <v>67.483333333333221</v>
      </c>
      <c r="W110" s="106"/>
      <c r="X110" s="107"/>
      <c r="Y110" s="261"/>
      <c r="Z110" s="262"/>
      <c r="AA110" s="111">
        <f>M110-J110</f>
        <v>-431.36576932575508</v>
      </c>
      <c r="AB110" s="103">
        <f>M110/J110</f>
        <v>0.85621141022474834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2676.868392560757</v>
      </c>
      <c r="N123" s="139">
        <f>M123/L123</f>
        <v>713.83157134953524</v>
      </c>
      <c r="O123" s="140">
        <f>L123-I123</f>
        <v>0</v>
      </c>
      <c r="P123" s="141">
        <f>N123-K123</f>
        <v>-126.16842865046476</v>
      </c>
      <c r="Q123" s="142">
        <f>N123/K123</f>
        <v>0.84979948970182762</v>
      </c>
      <c r="R123" s="277"/>
      <c r="S123" s="143">
        <f>S107</f>
        <v>0.29181712962962963</v>
      </c>
      <c r="T123" s="144">
        <f>INDEX(T107:T122,COUNTA(T107:T122))</f>
        <v>0.43505787037037036</v>
      </c>
      <c r="U123" s="145"/>
      <c r="V123" s="156"/>
      <c r="W123" s="135"/>
      <c r="X123" s="139"/>
      <c r="Y123" s="264"/>
      <c r="Z123" s="265"/>
      <c r="AA123" s="157">
        <f>M123-J123</f>
        <v>-473.131607439243</v>
      </c>
      <c r="AB123" s="142">
        <f>M123/J123</f>
        <v>0.84979948970182762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2014</v>
      </c>
      <c r="G124" s="159">
        <f t="shared" ref="G124:G127" si="38">E124*F124</f>
        <v>59453.279999999999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2799.3822393822411</v>
      </c>
      <c r="N124" s="163">
        <f>M124/L124</f>
        <v>164.66954349307301</v>
      </c>
      <c r="O124" s="165">
        <f>L124-I124</f>
        <v>0</v>
      </c>
      <c r="P124" s="166">
        <f>N124-K124</f>
        <v>-27.859868271632877</v>
      </c>
      <c r="Q124" s="152">
        <f>N124/K124</f>
        <v>0.85529552074006754</v>
      </c>
      <c r="R124" s="275">
        <f>Q140</f>
        <v>0.85033721608239432</v>
      </c>
      <c r="S124" s="167">
        <v>0.70833333333333337</v>
      </c>
      <c r="T124" s="168">
        <v>0.73831018518518521</v>
      </c>
      <c r="U124" s="169"/>
      <c r="V124" s="170">
        <v>43.166666666666643</v>
      </c>
      <c r="W124" s="168"/>
      <c r="X124" s="171"/>
      <c r="Y124" s="278"/>
      <c r="Z124" s="279"/>
      <c r="AA124" s="109">
        <f>M124-J124</f>
        <v>-473.6177606177589</v>
      </c>
      <c r="AB124" s="152">
        <f>M124/J124</f>
        <v>0.85529552074006754</v>
      </c>
      <c r="AC124" s="266">
        <f>AB140</f>
        <v>0.85033721608239432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2019</v>
      </c>
      <c r="G125" s="95">
        <f t="shared" si="38"/>
        <v>60267.15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2799.8459167950696</v>
      </c>
      <c r="N125" s="99">
        <f>M125/L125</f>
        <v>164.69681863500409</v>
      </c>
      <c r="O125" s="101">
        <f>L125-I125</f>
        <v>0</v>
      </c>
      <c r="P125" s="102">
        <f>N125-K125</f>
        <v>-27.832593129701792</v>
      </c>
      <c r="Q125" s="103">
        <f>N125/K125</f>
        <v>0.85543718814392589</v>
      </c>
      <c r="R125" s="276"/>
      <c r="S125" s="1">
        <v>0.74375000000000002</v>
      </c>
      <c r="T125" s="2">
        <v>0.77379629629629632</v>
      </c>
      <c r="U125" s="104">
        <v>7.8333333333333321</v>
      </c>
      <c r="V125" s="105">
        <v>43.266666666666666</v>
      </c>
      <c r="W125" s="106"/>
      <c r="X125" s="113"/>
      <c r="Y125" s="261"/>
      <c r="Z125" s="262"/>
      <c r="AA125" s="111">
        <f>M125-J125</f>
        <v>-473.15408320493043</v>
      </c>
      <c r="AB125" s="103">
        <f>M125/J125</f>
        <v>0.85543718814392589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1806</v>
      </c>
      <c r="G126" s="95">
        <f t="shared" si="38"/>
        <v>51597.42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3009.9999999999977</v>
      </c>
      <c r="N126" s="99">
        <f>M126/L126</f>
        <v>231.53846153846138</v>
      </c>
      <c r="O126" s="101">
        <f>L126-I126</f>
        <v>0</v>
      </c>
      <c r="P126" s="102">
        <f>N126-K126</f>
        <v>-45.384615384615529</v>
      </c>
      <c r="Q126" s="103">
        <f>N126/K126</f>
        <v>0.83611111111111058</v>
      </c>
      <c r="R126" s="276"/>
      <c r="S126" s="1">
        <v>0.77708333333333335</v>
      </c>
      <c r="T126" s="2">
        <v>0.80208333333333337</v>
      </c>
      <c r="U126" s="104">
        <v>4.7333333333333272</v>
      </c>
      <c r="V126" s="105">
        <v>36.000000000000028</v>
      </c>
      <c r="W126" s="106"/>
      <c r="X126" s="113"/>
      <c r="Y126" s="261"/>
      <c r="Z126" s="262"/>
      <c r="AA126" s="111">
        <f>M126-J126</f>
        <v>-590.00000000000227</v>
      </c>
      <c r="AB126" s="103">
        <f>M126/J126</f>
        <v>0.83611111111111047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2074</v>
      </c>
      <c r="G127" s="95">
        <f t="shared" si="38"/>
        <v>53177.36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2569.3048864418474</v>
      </c>
      <c r="N127" s="99">
        <f>M127/L127</f>
        <v>233.57317149471339</v>
      </c>
      <c r="O127" s="101">
        <f>L127-I127</f>
        <v>0</v>
      </c>
      <c r="P127" s="102">
        <f>N127-K127</f>
        <v>-39.154101232559356</v>
      </c>
      <c r="Q127" s="103">
        <f>N127/K127</f>
        <v>0.85643496214728232</v>
      </c>
      <c r="R127" s="276"/>
      <c r="S127" s="1">
        <v>0.80625000000000002</v>
      </c>
      <c r="T127" s="2">
        <v>0.83988425925925925</v>
      </c>
      <c r="U127" s="104">
        <v>5.9999999999999787</v>
      </c>
      <c r="V127" s="105">
        <v>48.43333333333328</v>
      </c>
      <c r="W127" s="106"/>
      <c r="X127" s="107"/>
      <c r="Y127" s="261"/>
      <c r="Z127" s="262"/>
      <c r="AA127" s="111">
        <f>M127-J127</f>
        <v>-430.69511355815257</v>
      </c>
      <c r="AB127" s="103">
        <f>M127/J127</f>
        <v>0.85643496214728243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2794.633260654789</v>
      </c>
      <c r="N140" s="139">
        <f>M140/L140</f>
        <v>192.73332832101994</v>
      </c>
      <c r="O140" s="140">
        <f>L140-I140</f>
        <v>0</v>
      </c>
      <c r="P140" s="141">
        <f>N140-K140</f>
        <v>-33.921844092773171</v>
      </c>
      <c r="Q140" s="142">
        <f>N140/K140</f>
        <v>0.85033721608239432</v>
      </c>
      <c r="R140" s="277"/>
      <c r="S140" s="143">
        <f>S124</f>
        <v>0.70833333333333337</v>
      </c>
      <c r="T140" s="144">
        <f>INDEX(T124:T139,COUNTA(T124:T139))</f>
        <v>0.83988425925925925</v>
      </c>
      <c r="U140" s="145"/>
      <c r="V140" s="156"/>
      <c r="W140" s="135"/>
      <c r="X140" s="139"/>
      <c r="Y140" s="264"/>
      <c r="Z140" s="265"/>
      <c r="AA140" s="157">
        <f>M140-J140</f>
        <v>-491.86673934521104</v>
      </c>
      <c r="AB140" s="142">
        <f>M140/J140</f>
        <v>0.85033721608239432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9005</v>
      </c>
      <c r="G141" s="159">
        <f t="shared" ref="G141" si="42">E141*F141</f>
        <v>126340.15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2400.0888428222406</v>
      </c>
      <c r="N141" s="163">
        <f>M141/L141</f>
        <v>600.02221070556016</v>
      </c>
      <c r="O141" s="165">
        <f>L141-I141</f>
        <v>0</v>
      </c>
      <c r="P141" s="166">
        <f>N141-K141</f>
        <v>-74.977789294439845</v>
      </c>
      <c r="Q141" s="152">
        <f>N141/K141</f>
        <v>0.88892179363786694</v>
      </c>
      <c r="R141" s="275">
        <f>Q157</f>
        <v>0.88892179363786694</v>
      </c>
      <c r="S141" s="167">
        <v>0.70833333333333337</v>
      </c>
      <c r="T141" s="168">
        <v>0.86466435185185186</v>
      </c>
      <c r="U141" s="169"/>
      <c r="V141" s="170">
        <v>225.11666666666662</v>
      </c>
      <c r="W141" s="168"/>
      <c r="X141" s="171"/>
      <c r="Y141" s="278"/>
      <c r="Z141" s="279"/>
      <c r="AA141" s="109">
        <f>M141-J141</f>
        <v>-299.91115717775938</v>
      </c>
      <c r="AB141" s="152">
        <f>M141/J141</f>
        <v>0.88892179363786694</v>
      </c>
      <c r="AC141" s="266">
        <f>AB157</f>
        <v>0.88892179363786694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2400.0888428222406</v>
      </c>
      <c r="N157" s="139">
        <f>M157/L157</f>
        <v>600.02221070556016</v>
      </c>
      <c r="O157" s="140">
        <f>L157-I157</f>
        <v>0</v>
      </c>
      <c r="P157" s="141">
        <f>N157-K157</f>
        <v>-74.977789294439845</v>
      </c>
      <c r="Q157" s="142">
        <f>N157/K157</f>
        <v>0.88892179363786694</v>
      </c>
      <c r="R157" s="277"/>
      <c r="S157" s="143">
        <f>S141</f>
        <v>0.70833333333333337</v>
      </c>
      <c r="T157" s="144">
        <f>INDEX(T141:T156,COUNTA(T141:T156))</f>
        <v>0.86466435185185186</v>
      </c>
      <c r="U157" s="145"/>
      <c r="V157" s="156"/>
      <c r="W157" s="135"/>
      <c r="X157" s="139"/>
      <c r="Y157" s="264"/>
      <c r="Z157" s="265"/>
      <c r="AA157" s="157">
        <f>M157-J157</f>
        <v>-299.91115717775938</v>
      </c>
      <c r="AB157" s="142">
        <f>M157/J157</f>
        <v>0.88892179363786694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1514</v>
      </c>
      <c r="G158" s="159">
        <f t="shared" ref="G158:G161" si="46">E158*F158</f>
        <v>41756.119999999995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2512.8630705394266</v>
      </c>
      <c r="N158" s="163">
        <f>M158/L158</f>
        <v>628.21576763485666</v>
      </c>
      <c r="O158" s="165">
        <f>L158-I158</f>
        <v>0</v>
      </c>
      <c r="P158" s="166">
        <f>N158-K158</f>
        <v>-121.78423236514334</v>
      </c>
      <c r="Q158" s="152">
        <f>N158/K158</f>
        <v>0.83762102351314216</v>
      </c>
      <c r="R158" s="275">
        <f>Q174</f>
        <v>0.84608351459079334</v>
      </c>
      <c r="S158" s="167">
        <v>0.70833333333333337</v>
      </c>
      <c r="T158" s="168">
        <v>0.73343749999999996</v>
      </c>
      <c r="U158" s="169"/>
      <c r="V158" s="170">
        <v>36.149999999999892</v>
      </c>
      <c r="W158" s="173"/>
      <c r="X158" s="151"/>
      <c r="Y158" s="278"/>
      <c r="Z158" s="279"/>
      <c r="AA158" s="109">
        <f>M158-J158</f>
        <v>-487.13692946057336</v>
      </c>
      <c r="AB158" s="152">
        <f>M158/J158</f>
        <v>0.83762102351314216</v>
      </c>
      <c r="AC158" s="266">
        <f>AB174</f>
        <v>0.84608351459079334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1210</v>
      </c>
      <c r="G159" s="95">
        <f t="shared" si="46"/>
        <v>29221.5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2507.7720207253979</v>
      </c>
      <c r="N159" s="99">
        <f>M159/L159</f>
        <v>626.94300518134946</v>
      </c>
      <c r="O159" s="101">
        <f>L159-I159</f>
        <v>0</v>
      </c>
      <c r="P159" s="102">
        <f>N159-K159</f>
        <v>-123.05699481865054</v>
      </c>
      <c r="Q159" s="103">
        <f>N159/K159</f>
        <v>0.83592400690846591</v>
      </c>
      <c r="R159" s="276"/>
      <c r="S159" s="1">
        <v>0.73753472222222227</v>
      </c>
      <c r="T159" s="2">
        <v>0.75763888888888886</v>
      </c>
      <c r="U159" s="104">
        <v>5.9000000000001229</v>
      </c>
      <c r="V159" s="105">
        <v>28.949999999999889</v>
      </c>
      <c r="W159" s="106"/>
      <c r="X159" s="107"/>
      <c r="Y159" s="261"/>
      <c r="Z159" s="262"/>
      <c r="AA159" s="111">
        <f>M159-J159</f>
        <v>-492.22797927460215</v>
      </c>
      <c r="AB159" s="103">
        <f>M159/J159</f>
        <v>0.83592400690846591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3171</v>
      </c>
      <c r="G160" s="95">
        <f t="shared" si="46"/>
        <v>49816.41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2808.265682656825</v>
      </c>
      <c r="N160" s="99">
        <f>M160/L160</f>
        <v>936.08856088560833</v>
      </c>
      <c r="O160" s="101">
        <f>L160-I160</f>
        <v>0</v>
      </c>
      <c r="P160" s="102">
        <f>N160-K160</f>
        <v>-163.91143911439167</v>
      </c>
      <c r="Q160" s="103">
        <f>N160/K160</f>
        <v>0.85098960080509845</v>
      </c>
      <c r="R160" s="276"/>
      <c r="S160" s="1">
        <v>0.76267361111111109</v>
      </c>
      <c r="T160" s="2">
        <v>0.80972222222222223</v>
      </c>
      <c r="U160" s="104">
        <v>7.2500000000000142</v>
      </c>
      <c r="V160" s="105">
        <v>67.750000000000043</v>
      </c>
      <c r="W160" s="106"/>
      <c r="X160" s="107"/>
      <c r="Y160" s="261"/>
      <c r="Z160" s="262"/>
      <c r="AA160" s="111">
        <f>M160-J160</f>
        <v>-491.73431734317501</v>
      </c>
      <c r="AB160" s="103">
        <f>M160/J160</f>
        <v>0.85098960080509845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5470</v>
      </c>
      <c r="G161" s="95">
        <f t="shared" si="46"/>
        <v>97858.3</v>
      </c>
      <c r="H161" s="96"/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2831.7515099223456</v>
      </c>
      <c r="N161" s="99">
        <f>M161/L161</f>
        <v>707.93787748058639</v>
      </c>
      <c r="O161" s="101">
        <f>L161-I161</f>
        <v>0</v>
      </c>
      <c r="P161" s="102">
        <f>N161-K161</f>
        <v>-117.06212251941361</v>
      </c>
      <c r="Q161" s="103">
        <f>N161/K161</f>
        <v>0.85810651815828654</v>
      </c>
      <c r="R161" s="276"/>
      <c r="S161" s="1">
        <v>0.8132638888888889</v>
      </c>
      <c r="T161" s="2">
        <v>0.89375000000000004</v>
      </c>
      <c r="U161" s="104">
        <v>5.0999999999999979</v>
      </c>
      <c r="V161" s="105">
        <v>115.90000000000005</v>
      </c>
      <c r="W161" s="106"/>
      <c r="X161" s="107"/>
      <c r="Y161" s="261"/>
      <c r="Z161" s="262"/>
      <c r="AA161" s="111">
        <f>M161-J161</f>
        <v>-468.24849007765442</v>
      </c>
      <c r="AB161" s="103">
        <f>M161/J161</f>
        <v>0.85810651815828654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2665.163070960999</v>
      </c>
      <c r="N174" s="139">
        <f>M174/L174</f>
        <v>710.71015225626638</v>
      </c>
      <c r="O174" s="140">
        <f>L174-I174</f>
        <v>0</v>
      </c>
      <c r="P174" s="141">
        <f>N174-K174</f>
        <v>-129.28984774373362</v>
      </c>
      <c r="Q174" s="142">
        <f>N174/K174</f>
        <v>0.84608351459079334</v>
      </c>
      <c r="R174" s="277"/>
      <c r="S174" s="143">
        <f>S158</f>
        <v>0.70833333333333337</v>
      </c>
      <c r="T174" s="144">
        <f>INDEX(T158:T173,COUNTA(T158:T173))</f>
        <v>0.89375000000000004</v>
      </c>
      <c r="U174" s="145"/>
      <c r="V174" s="156"/>
      <c r="W174" s="89"/>
      <c r="X174" s="91"/>
      <c r="Y174" s="264"/>
      <c r="Z174" s="265"/>
      <c r="AA174" s="157">
        <f>M174-J174</f>
        <v>-484.83692903900101</v>
      </c>
      <c r="AB174" s="142">
        <f>M174/J174</f>
        <v>0.84608351459079334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1904</v>
      </c>
      <c r="G175" s="159">
        <f t="shared" ref="G175:G177" si="51">E175*F175</f>
        <v>42421.120000000003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2813.793103448279</v>
      </c>
      <c r="N175" s="163">
        <f>M175/L175</f>
        <v>562.7586206896558</v>
      </c>
      <c r="O175" s="165">
        <f>L175-I175</f>
        <v>0</v>
      </c>
      <c r="P175" s="166">
        <f>N175-K175</f>
        <v>-97.2413793103442</v>
      </c>
      <c r="Q175" s="152">
        <f>N175/K175</f>
        <v>0.85266457680250873</v>
      </c>
      <c r="R175" s="275">
        <f>Q191</f>
        <v>0.85610540054187934</v>
      </c>
      <c r="S175" s="167">
        <v>0.7086689814814815</v>
      </c>
      <c r="T175" s="168">
        <v>0.73686342592592591</v>
      </c>
      <c r="U175" s="169"/>
      <c r="V175" s="170">
        <v>40.599999999999952</v>
      </c>
      <c r="W175" s="173"/>
      <c r="X175" s="151"/>
      <c r="Y175" s="278"/>
      <c r="Z175" s="279"/>
      <c r="AA175" s="109">
        <f>M175-J175</f>
        <v>-486.206896551721</v>
      </c>
      <c r="AB175" s="152">
        <f>M175/J175</f>
        <v>0.85266457680250873</v>
      </c>
      <c r="AC175" s="266">
        <f>AB191</f>
        <v>0.85610540054187934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2156</v>
      </c>
      <c r="G176" s="95">
        <f t="shared" si="51"/>
        <v>39196.080000000002</v>
      </c>
      <c r="H176" s="96"/>
      <c r="I176" s="97">
        <v>4</v>
      </c>
      <c r="J176" s="98">
        <v>3300</v>
      </c>
      <c r="K176" s="99">
        <f t="shared" ref="K176:K213" si="52">J176/I176</f>
        <v>825</v>
      </c>
      <c r="L176" s="100">
        <v>4</v>
      </c>
      <c r="M176" s="98">
        <f>F176/V176*60</f>
        <v>2817.2776769509928</v>
      </c>
      <c r="N176" s="99">
        <f>M176/L176</f>
        <v>704.31941923774821</v>
      </c>
      <c r="O176" s="101">
        <f>L176-I176</f>
        <v>0</v>
      </c>
      <c r="P176" s="102">
        <f>N176-K176</f>
        <v>-120.68058076225179</v>
      </c>
      <c r="Q176" s="103">
        <f>N176/K176</f>
        <v>0.85372050816696754</v>
      </c>
      <c r="R176" s="276"/>
      <c r="S176" s="1">
        <v>0.74033564814814812</v>
      </c>
      <c r="T176" s="2">
        <v>0.77222222222222225</v>
      </c>
      <c r="U176" s="104">
        <v>4.9999999999999822</v>
      </c>
      <c r="V176" s="105">
        <v>45.916666666666757</v>
      </c>
      <c r="W176" s="106"/>
      <c r="X176" s="107"/>
      <c r="Y176" s="261"/>
      <c r="Z176" s="262"/>
      <c r="AA176" s="111">
        <f>M176-J176</f>
        <v>-482.72232304900717</v>
      </c>
      <c r="AB176" s="103">
        <f>M176/J176</f>
        <v>0.85372050816696754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8319</v>
      </c>
      <c r="G177" s="95">
        <f t="shared" si="51"/>
        <v>138594.54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>F177/V177*60</f>
        <v>2844.372684965334</v>
      </c>
      <c r="N177" s="99">
        <f>M177/L177</f>
        <v>711.09317124133349</v>
      </c>
      <c r="O177" s="101">
        <f>L177-I177</f>
        <v>0</v>
      </c>
      <c r="P177" s="102">
        <f>N177-K177</f>
        <v>-113.90682875866651</v>
      </c>
      <c r="Q177" s="103">
        <f>N177/K177</f>
        <v>0.86193111665616184</v>
      </c>
      <c r="R177" s="276"/>
      <c r="S177" s="1">
        <v>0.77569444444444446</v>
      </c>
      <c r="T177" s="2">
        <v>0.89755787037037038</v>
      </c>
      <c r="U177" s="104">
        <v>4.9999999999999822</v>
      </c>
      <c r="V177" s="105">
        <v>175.48333333333332</v>
      </c>
      <c r="W177" s="106"/>
      <c r="X177" s="107"/>
      <c r="Y177" s="261"/>
      <c r="Z177" s="262"/>
      <c r="AA177" s="111">
        <f>M177-J177</f>
        <v>-455.62731503466603</v>
      </c>
      <c r="AB177" s="103">
        <f>M177/J177</f>
        <v>0.86193111665616184</v>
      </c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4.333333333333333</v>
      </c>
      <c r="J191" s="138">
        <f t="shared" si="53"/>
        <v>3300</v>
      </c>
      <c r="K191" s="139">
        <f t="shared" ref="K191" si="54">J191/I191</f>
        <v>761.53846153846155</v>
      </c>
      <c r="L191" s="137">
        <f t="shared" ref="L191:M191" si="55">AVERAGE(L175:L190)</f>
        <v>4.333333333333333</v>
      </c>
      <c r="M191" s="138">
        <f t="shared" si="55"/>
        <v>2825.1478217882018</v>
      </c>
      <c r="N191" s="139">
        <f>M191/L191</f>
        <v>651.95718964343121</v>
      </c>
      <c r="O191" s="140">
        <f>L191-I191</f>
        <v>0</v>
      </c>
      <c r="P191" s="141">
        <f>N191-K191</f>
        <v>-109.58127189503034</v>
      </c>
      <c r="Q191" s="142">
        <f>N191/K191</f>
        <v>0.85610540054187934</v>
      </c>
      <c r="R191" s="277"/>
      <c r="S191" s="143">
        <f>S175</f>
        <v>0.7086689814814815</v>
      </c>
      <c r="T191" s="144">
        <f>INDEX(T175:T190,COUNTA(T175:T190))</f>
        <v>0.89755787037037038</v>
      </c>
      <c r="U191" s="145"/>
      <c r="V191" s="156"/>
      <c r="W191" s="89"/>
      <c r="X191" s="91"/>
      <c r="Y191" s="264"/>
      <c r="Z191" s="265"/>
      <c r="AA191" s="157">
        <f>M191-J191</f>
        <v>-474.85217821179822</v>
      </c>
      <c r="AB191" s="142">
        <f>M191/J191</f>
        <v>0.85610540054187934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2528</v>
      </c>
      <c r="G192" s="159">
        <f t="shared" ref="G192:G194" si="56">E192*F192</f>
        <v>45959.040000000001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2556.4044943820268</v>
      </c>
      <c r="N192" s="163">
        <f>M192/L192</f>
        <v>639.10112359550669</v>
      </c>
      <c r="O192" s="165">
        <f>L192-I192</f>
        <v>0</v>
      </c>
      <c r="P192" s="166">
        <f>N192-K192</f>
        <v>-110.89887640449331</v>
      </c>
      <c r="Q192" s="152">
        <f>N192/K192</f>
        <v>0.85213483146067559</v>
      </c>
      <c r="R192" s="275">
        <f>Q208</f>
        <v>0.842302449999485</v>
      </c>
      <c r="S192" s="167">
        <v>0.70833333333333337</v>
      </c>
      <c r="T192" s="168">
        <v>0.749537037037037</v>
      </c>
      <c r="U192" s="169"/>
      <c r="V192" s="170">
        <v>59.333333333333229</v>
      </c>
      <c r="W192" s="173"/>
      <c r="X192" s="151"/>
      <c r="Y192" s="278"/>
      <c r="Z192" s="279"/>
      <c r="AA192" s="109">
        <f>M192-J192</f>
        <v>-443.59550561797323</v>
      </c>
      <c r="AB192" s="152">
        <f>M192/J192</f>
        <v>0.85213483146067559</v>
      </c>
      <c r="AC192" s="266">
        <f>AB208</f>
        <v>0.842302449999485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5981</v>
      </c>
      <c r="G193" s="95">
        <f t="shared" si="56"/>
        <v>85408.68</v>
      </c>
      <c r="H193" s="96">
        <v>2</v>
      </c>
      <c r="I193" s="97">
        <v>3</v>
      </c>
      <c r="J193" s="98">
        <v>3600</v>
      </c>
      <c r="K193" s="99">
        <f t="shared" si="52"/>
        <v>1200</v>
      </c>
      <c r="L193" s="100">
        <v>3</v>
      </c>
      <c r="M193" s="98">
        <f>F193/V193*60</f>
        <v>3017.7435178696569</v>
      </c>
      <c r="N193" s="99">
        <f>M193/L193</f>
        <v>1005.9145059565523</v>
      </c>
      <c r="O193" s="101">
        <f>L193-I193</f>
        <v>0</v>
      </c>
      <c r="P193" s="102">
        <f>N193-K193</f>
        <v>-194.08549404344774</v>
      </c>
      <c r="Q193" s="103">
        <f>N193/K193</f>
        <v>0.83826208829712689</v>
      </c>
      <c r="R193" s="276"/>
      <c r="S193" s="1">
        <v>0.76047453703703705</v>
      </c>
      <c r="T193" s="2">
        <v>0.84305555555555556</v>
      </c>
      <c r="U193" s="104">
        <v>15.750000000000064</v>
      </c>
      <c r="V193" s="105">
        <v>118.91666666666666</v>
      </c>
      <c r="W193" s="106">
        <v>0.84305555555555556</v>
      </c>
      <c r="X193" s="107">
        <v>0.89999999999999991</v>
      </c>
      <c r="Y193" s="261"/>
      <c r="Z193" s="262"/>
      <c r="AA193" s="111">
        <f>M193-J193</f>
        <v>-582.2564821303431</v>
      </c>
      <c r="AB193" s="103">
        <f>M193/J193</f>
        <v>0.83826208829712689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4293</v>
      </c>
      <c r="G194" s="95">
        <f t="shared" si="56"/>
        <v>61304.04</v>
      </c>
      <c r="H194" s="96"/>
      <c r="I194" s="97">
        <v>3</v>
      </c>
      <c r="J194" s="98">
        <v>3600</v>
      </c>
      <c r="K194" s="99">
        <f t="shared" si="52"/>
        <v>1200</v>
      </c>
      <c r="L194" s="100">
        <v>3</v>
      </c>
      <c r="M194" s="98">
        <f>F194/V194*60</f>
        <v>3017.3369777430626</v>
      </c>
      <c r="N194" s="99">
        <f>M194/L194</f>
        <v>1005.7789925810208</v>
      </c>
      <c r="O194" s="101">
        <f>L194-I194</f>
        <v>0</v>
      </c>
      <c r="P194" s="102">
        <f>N194-K194</f>
        <v>-194.22100741897918</v>
      </c>
      <c r="Q194" s="103">
        <f>N194/K194</f>
        <v>0.83814916048418397</v>
      </c>
      <c r="R194" s="276"/>
      <c r="S194" s="1">
        <v>0.89999999999999991</v>
      </c>
      <c r="T194" s="2">
        <v>0.95928240740740744</v>
      </c>
      <c r="U194" s="104">
        <v>81.999999999999872</v>
      </c>
      <c r="V194" s="105">
        <v>85.366666666666845</v>
      </c>
      <c r="W194" s="106"/>
      <c r="X194" s="107"/>
      <c r="Y194" s="261"/>
      <c r="Z194" s="262"/>
      <c r="AA194" s="111">
        <f>M194-J194</f>
        <v>-582.66302225693744</v>
      </c>
      <c r="AB194" s="103">
        <f>M194/J194</f>
        <v>0.83814916048418409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7">AVERAGE(I192:I207)</f>
        <v>3.3333333333333335</v>
      </c>
      <c r="J208" s="138">
        <f t="shared" si="57"/>
        <v>3400</v>
      </c>
      <c r="K208" s="139">
        <f t="shared" ref="K208" si="58">J208/I208</f>
        <v>1020</v>
      </c>
      <c r="L208" s="137">
        <f t="shared" ref="L208:M208" si="59">AVERAGE(L192:L207)</f>
        <v>3.3333333333333335</v>
      </c>
      <c r="M208" s="138">
        <f t="shared" si="59"/>
        <v>2863.828329998249</v>
      </c>
      <c r="N208" s="139">
        <f t="shared" ref="N208:N213" si="60">M208/L208</f>
        <v>859.14849899947467</v>
      </c>
      <c r="O208" s="140">
        <f t="shared" ref="O208:O213" si="61">L208-I208</f>
        <v>0</v>
      </c>
      <c r="P208" s="141">
        <f t="shared" ref="P208:P213" si="62">N208-K208</f>
        <v>-160.85150100052533</v>
      </c>
      <c r="Q208" s="142">
        <f t="shared" ref="Q208:Q213" si="63">N208/K208</f>
        <v>0.842302449999485</v>
      </c>
      <c r="R208" s="277"/>
      <c r="S208" s="143">
        <f>S192</f>
        <v>0.70833333333333337</v>
      </c>
      <c r="T208" s="144">
        <f>INDEX(T192:T207,COUNTA(T192:T207))</f>
        <v>0.95928240740740744</v>
      </c>
      <c r="U208" s="145"/>
      <c r="V208" s="156"/>
      <c r="W208" s="89"/>
      <c r="X208" s="91"/>
      <c r="Y208" s="264"/>
      <c r="Z208" s="265"/>
      <c r="AA208" s="157">
        <f t="shared" ref="AA208:AA213" si="64">M208-J208</f>
        <v>-536.17167000175095</v>
      </c>
      <c r="AB208" s="142">
        <f t="shared" ref="AB208:AB213" si="65">M208/J208</f>
        <v>0.842302449999485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132</v>
      </c>
      <c r="G209" s="159">
        <f t="shared" ref="G209:G213" si="66">E209*F209</f>
        <v>2399.7599999999998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2969.9999999999513</v>
      </c>
      <c r="N209" s="163">
        <f t="shared" si="60"/>
        <v>989.99999999998374</v>
      </c>
      <c r="O209" s="165">
        <f t="shared" si="61"/>
        <v>0</v>
      </c>
      <c r="P209" s="166">
        <f t="shared" si="62"/>
        <v>-210.00000000001626</v>
      </c>
      <c r="Q209" s="152">
        <f t="shared" si="63"/>
        <v>0.82499999999998641</v>
      </c>
      <c r="R209" s="275">
        <f>Q225</f>
        <v>0.83733414206962953</v>
      </c>
      <c r="S209" s="167">
        <v>0.70856481481481481</v>
      </c>
      <c r="T209" s="168">
        <v>0.7104166666666667</v>
      </c>
      <c r="U209" s="169"/>
      <c r="V209" s="170">
        <v>2.6666666666667105</v>
      </c>
      <c r="W209" s="168"/>
      <c r="X209" s="171"/>
      <c r="Y209" s="278"/>
      <c r="Z209" s="279"/>
      <c r="AA209" s="174">
        <f t="shared" si="64"/>
        <v>-630.00000000004866</v>
      </c>
      <c r="AB209" s="152">
        <f t="shared" si="65"/>
        <v>0.82499999999998652</v>
      </c>
      <c r="AC209" s="266">
        <f>AB225</f>
        <v>0.83733414206962953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3098</v>
      </c>
      <c r="G210" s="95">
        <f t="shared" si="66"/>
        <v>76923.34</v>
      </c>
      <c r="H210" s="96"/>
      <c r="I210" s="97">
        <v>4</v>
      </c>
      <c r="J210" s="98">
        <v>3300</v>
      </c>
      <c r="K210" s="99">
        <f t="shared" si="52"/>
        <v>825</v>
      </c>
      <c r="L210" s="100">
        <v>4</v>
      </c>
      <c r="M210" s="98">
        <f>F210/V210*60</f>
        <v>2809.2695214105765</v>
      </c>
      <c r="N210" s="99">
        <f t="shared" si="60"/>
        <v>702.31738035264414</v>
      </c>
      <c r="O210" s="101">
        <f t="shared" si="61"/>
        <v>0</v>
      </c>
      <c r="P210" s="102">
        <f t="shared" si="62"/>
        <v>-122.68261964735586</v>
      </c>
      <c r="Q210" s="103">
        <f t="shared" si="63"/>
        <v>0.85129379436684138</v>
      </c>
      <c r="R210" s="276"/>
      <c r="S210" s="1">
        <v>0.72013888888888888</v>
      </c>
      <c r="T210" s="2">
        <v>0.766087962962963</v>
      </c>
      <c r="U210" s="104">
        <v>13.99999999999995</v>
      </c>
      <c r="V210" s="105">
        <v>66.166666666666728</v>
      </c>
      <c r="W210" s="106"/>
      <c r="X210" s="113"/>
      <c r="Y210" s="261"/>
      <c r="Z210" s="262"/>
      <c r="AA210" s="175">
        <f t="shared" si="64"/>
        <v>-490.73047858942346</v>
      </c>
      <c r="AB210" s="103">
        <f t="shared" si="65"/>
        <v>0.85129379436684138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2480</v>
      </c>
      <c r="G211" s="95">
        <f t="shared" si="66"/>
        <v>45086.400000000001</v>
      </c>
      <c r="H211" s="96"/>
      <c r="I211" s="97">
        <v>3</v>
      </c>
      <c r="J211" s="98">
        <v>3600</v>
      </c>
      <c r="K211" s="99">
        <f t="shared" si="52"/>
        <v>1200</v>
      </c>
      <c r="L211" s="100">
        <v>3</v>
      </c>
      <c r="M211" s="98">
        <f>F211/V211*60</f>
        <v>2995.9731543624234</v>
      </c>
      <c r="N211" s="99">
        <f t="shared" si="60"/>
        <v>998.65771812080777</v>
      </c>
      <c r="O211" s="101">
        <f t="shared" si="61"/>
        <v>0</v>
      </c>
      <c r="P211" s="102">
        <f t="shared" si="62"/>
        <v>-201.34228187919223</v>
      </c>
      <c r="Q211" s="103">
        <f t="shared" si="63"/>
        <v>0.83221476510067316</v>
      </c>
      <c r="R211" s="276"/>
      <c r="S211" s="1">
        <v>0.77800925925925923</v>
      </c>
      <c r="T211" s="2">
        <v>0.81249999999999989</v>
      </c>
      <c r="U211" s="104">
        <v>17.166666666666579</v>
      </c>
      <c r="V211" s="105">
        <v>49.666666666666544</v>
      </c>
      <c r="W211" s="106"/>
      <c r="X211" s="113"/>
      <c r="Y211" s="261"/>
      <c r="Z211" s="262"/>
      <c r="AA211" s="175">
        <f t="shared" si="64"/>
        <v>-604.02684563757657</v>
      </c>
      <c r="AB211" s="103">
        <f t="shared" si="65"/>
        <v>0.83221476510067316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2395</v>
      </c>
      <c r="G212" s="95">
        <f t="shared" si="66"/>
        <v>59946.850000000006</v>
      </c>
      <c r="H212" s="96"/>
      <c r="I212" s="97">
        <v>4</v>
      </c>
      <c r="J212" s="98">
        <v>3300</v>
      </c>
      <c r="K212" s="99">
        <f t="shared" si="52"/>
        <v>825</v>
      </c>
      <c r="L212" s="100">
        <v>4</v>
      </c>
      <c r="M212" s="98">
        <f>F212/V212*60</f>
        <v>2799.3506493506361</v>
      </c>
      <c r="N212" s="99">
        <f t="shared" si="60"/>
        <v>699.83766233765903</v>
      </c>
      <c r="O212" s="101">
        <f t="shared" si="61"/>
        <v>0</v>
      </c>
      <c r="P212" s="102">
        <f t="shared" si="62"/>
        <v>-125.16233766234097</v>
      </c>
      <c r="Q212" s="103">
        <f t="shared" si="63"/>
        <v>0.84828807556079877</v>
      </c>
      <c r="R212" s="276"/>
      <c r="S212" s="1">
        <v>0.82569444444444429</v>
      </c>
      <c r="T212" s="2">
        <v>0.8613425925925926</v>
      </c>
      <c r="U212" s="104">
        <v>18.999999999999932</v>
      </c>
      <c r="V212" s="105">
        <v>51.333333333333577</v>
      </c>
      <c r="W212" s="106">
        <v>0.8613425925925926</v>
      </c>
      <c r="X212" s="107">
        <v>0.9145833333333333</v>
      </c>
      <c r="Y212" s="261"/>
      <c r="Z212" s="262"/>
      <c r="AA212" s="175">
        <f t="shared" si="64"/>
        <v>-500.6493506493639</v>
      </c>
      <c r="AB212" s="103">
        <f t="shared" si="65"/>
        <v>0.84828807556079877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4010</v>
      </c>
      <c r="G213" s="95">
        <f t="shared" si="66"/>
        <v>72901.8</v>
      </c>
      <c r="H213" s="113"/>
      <c r="I213" s="97">
        <v>3</v>
      </c>
      <c r="J213" s="98">
        <v>3600</v>
      </c>
      <c r="K213" s="99">
        <f t="shared" si="52"/>
        <v>1200</v>
      </c>
      <c r="L213" s="114">
        <v>3</v>
      </c>
      <c r="M213" s="98">
        <f>F213/V213*60</f>
        <v>2995.0207468879676</v>
      </c>
      <c r="N213" s="99">
        <f t="shared" si="60"/>
        <v>998.34024896265589</v>
      </c>
      <c r="O213" s="101">
        <f t="shared" si="61"/>
        <v>0</v>
      </c>
      <c r="P213" s="102">
        <f t="shared" si="62"/>
        <v>-201.65975103734411</v>
      </c>
      <c r="Q213" s="103">
        <f t="shared" si="63"/>
        <v>0.83195020746887993</v>
      </c>
      <c r="R213" s="276"/>
      <c r="S213" s="1">
        <v>0.9145833333333333</v>
      </c>
      <c r="T213" s="2">
        <v>0.97037037037037033</v>
      </c>
      <c r="U213" s="104">
        <v>76.6666666666666</v>
      </c>
      <c r="V213" s="105">
        <v>80.333333333333314</v>
      </c>
      <c r="W213" s="106"/>
      <c r="X213" s="107"/>
      <c r="Y213" s="261"/>
      <c r="Z213" s="262"/>
      <c r="AA213" s="175">
        <f t="shared" si="64"/>
        <v>-604.97925311203244</v>
      </c>
      <c r="AB213" s="103">
        <f t="shared" si="65"/>
        <v>0.83195020746887993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7">AVERAGE(I209:I224)</f>
        <v>3.4</v>
      </c>
      <c r="J225" s="138">
        <f t="shared" si="67"/>
        <v>3480</v>
      </c>
      <c r="K225" s="139">
        <f t="shared" ref="K225" si="68">J225/I225</f>
        <v>1023.5294117647059</v>
      </c>
      <c r="L225" s="137">
        <f t="shared" ref="L225:M225" si="69">AVERAGE(L209:L224)</f>
        <v>3.4</v>
      </c>
      <c r="M225" s="138">
        <f t="shared" si="69"/>
        <v>2913.9228144023109</v>
      </c>
      <c r="N225" s="139">
        <f>M225/L225</f>
        <v>857.03612188303259</v>
      </c>
      <c r="O225" s="140">
        <f>L225-I225</f>
        <v>0</v>
      </c>
      <c r="P225" s="141">
        <f>N225-K225</f>
        <v>-166.49328988167326</v>
      </c>
      <c r="Q225" s="142">
        <f>N225/K225</f>
        <v>0.83733414206962953</v>
      </c>
      <c r="R225" s="277"/>
      <c r="S225" s="143">
        <f>S209</f>
        <v>0.70856481481481481</v>
      </c>
      <c r="T225" s="144">
        <f>INDEX(T209:T224,COUNTA(T209:T224))</f>
        <v>0.97037037037037033</v>
      </c>
      <c r="U225" s="145"/>
      <c r="V225" s="156"/>
      <c r="W225" s="135"/>
      <c r="X225" s="139"/>
      <c r="Y225" s="264"/>
      <c r="Z225" s="265"/>
      <c r="AA225" s="177">
        <f>M225-J225</f>
        <v>-566.07718559768909</v>
      </c>
      <c r="AB225" s="142">
        <f>M225/J225</f>
        <v>0.83733414206962953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673" priority="1" operator="greaterThan">
      <formula>0</formula>
    </cfRule>
  </conditionalFormatting>
  <conditionalFormatting sqref="P5:P225 AA5:AA225">
    <cfRule type="cellIs" dxfId="672" priority="4" operator="lessThan">
      <formula>0</formula>
    </cfRule>
  </conditionalFormatting>
  <conditionalFormatting sqref="Q5:Q225 AB5:AB225">
    <cfRule type="cellIs" dxfId="671" priority="2" operator="greaterThan">
      <formula>1</formula>
    </cfRule>
    <cfRule type="cellIs" dxfId="670" priority="3" operator="lessThan">
      <formula>0.8</formula>
    </cfRule>
  </conditionalFormatting>
  <conditionalFormatting sqref="AC5:AC23 R5:R225 AC124:AC129">
    <cfRule type="cellIs" dxfId="669" priority="5" operator="lessThan">
      <formula>0.8</formula>
    </cfRule>
  </conditionalFormatting>
  <conditionalFormatting sqref="AC29:AC37">
    <cfRule type="cellIs" dxfId="668" priority="15" operator="lessThan">
      <formula>0.8</formula>
    </cfRule>
  </conditionalFormatting>
  <conditionalFormatting sqref="AC39:AC44">
    <cfRule type="cellIs" dxfId="667" priority="14" operator="lessThan">
      <formula>0.8</formula>
    </cfRule>
  </conditionalFormatting>
  <conditionalFormatting sqref="AC56">
    <cfRule type="cellIs" dxfId="666" priority="16" operator="lessThan">
      <formula>0.8</formula>
    </cfRule>
  </conditionalFormatting>
  <conditionalFormatting sqref="AC73">
    <cfRule type="cellIs" dxfId="665" priority="13" operator="lessThan">
      <formula>0.8</formula>
    </cfRule>
  </conditionalFormatting>
  <conditionalFormatting sqref="AC90">
    <cfRule type="cellIs" dxfId="664" priority="7" operator="lessThan">
      <formula>0.8</formula>
    </cfRule>
  </conditionalFormatting>
  <conditionalFormatting sqref="AC107:AC112">
    <cfRule type="cellIs" dxfId="663" priority="6" operator="lessThan">
      <formula>0.8</formula>
    </cfRule>
  </conditionalFormatting>
  <conditionalFormatting sqref="AC141:AC146">
    <cfRule type="cellIs" dxfId="662" priority="12" operator="lessThan">
      <formula>0.8</formula>
    </cfRule>
  </conditionalFormatting>
  <conditionalFormatting sqref="AC158">
    <cfRule type="cellIs" dxfId="661" priority="11" operator="lessThan">
      <formula>0.8</formula>
    </cfRule>
  </conditionalFormatting>
  <conditionalFormatting sqref="AC175">
    <cfRule type="cellIs" dxfId="660" priority="10" operator="lessThan">
      <formula>0.8</formula>
    </cfRule>
  </conditionalFormatting>
  <conditionalFormatting sqref="AC192">
    <cfRule type="cellIs" dxfId="659" priority="9" operator="lessThan">
      <formula>0.8</formula>
    </cfRule>
  </conditionalFormatting>
  <conditionalFormatting sqref="AC209:AC214">
    <cfRule type="cellIs" dxfId="658" priority="8" operator="lessThan">
      <formula>0.8</formula>
    </cfRule>
  </conditionalFormatting>
  <dataValidations count="1">
    <dataValidation type="list" allowBlank="1" showInputMessage="1" showErrorMessage="1" sqref="Y5:Z225" xr:uid="{4D0B744A-C32E-4A27-9CAD-A41F0490E4B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A777-3017-4668-9BCC-45E8AD88BB53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X37" sqref="X37"/>
      <selection pane="bottomLeft" activeCell="X37" sqref="X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91239</v>
      </c>
      <c r="E1" s="77" t="s">
        <v>3</v>
      </c>
      <c r="F1" s="78">
        <f>SUM(G5:G157)</f>
        <v>3954705.0500000003</v>
      </c>
      <c r="G1" s="79" t="s">
        <v>74</v>
      </c>
      <c r="H1" s="80">
        <f>L21+L38+L55+L72+L89+L106+L123+L140+L157</f>
        <v>170.05833333333331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45892</v>
      </c>
      <c r="B2" s="325"/>
      <c r="C2" s="82" t="s">
        <v>35</v>
      </c>
      <c r="D2" s="83">
        <f>AVERAGE(N21,N38,N55,N72,N89,N106,N123,N140,N157)</f>
        <v>133.82727887426182</v>
      </c>
      <c r="E2" s="83" t="s">
        <v>81</v>
      </c>
      <c r="F2" s="84">
        <f>F1/D1</f>
        <v>43.344458510066971</v>
      </c>
      <c r="G2" s="85" t="s">
        <v>82</v>
      </c>
      <c r="H2" s="86">
        <f>COUNT(H5:H157)</f>
        <v>0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2955</v>
      </c>
      <c r="G5" s="159">
        <f t="shared" ref="G5:G6" si="0">E5*F5</f>
        <v>58213.5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1058.6127972932629</v>
      </c>
      <c r="N5" s="163">
        <f>M5/L5</f>
        <v>81.431753637943302</v>
      </c>
      <c r="O5" s="179">
        <f>L5-I5</f>
        <v>0</v>
      </c>
      <c r="P5" s="180">
        <f>N5-K5</f>
        <v>-10.875938669749004</v>
      </c>
      <c r="Q5" s="132">
        <f>N5/K5</f>
        <v>0.88217733107771912</v>
      </c>
      <c r="R5" s="276">
        <f>Q21</f>
        <v>0.87304378193518173</v>
      </c>
      <c r="S5" s="167">
        <v>0.25</v>
      </c>
      <c r="T5" s="168">
        <v>0.36630787037037038</v>
      </c>
      <c r="U5" s="169"/>
      <c r="V5" s="170">
        <v>167.48333333333335</v>
      </c>
      <c r="W5" s="87"/>
      <c r="X5" s="88"/>
      <c r="Y5" s="278"/>
      <c r="Z5" s="279"/>
      <c r="AA5" s="109">
        <f>M5-J5</f>
        <v>-141.38720270673707</v>
      </c>
      <c r="AB5" s="110">
        <f>M5/J5</f>
        <v>0.88217733107771912</v>
      </c>
      <c r="AC5" s="291">
        <f>AB21</f>
        <v>0.87304378193518173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1703</v>
      </c>
      <c r="G6" s="95">
        <f t="shared" si="0"/>
        <v>51038.909999999996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2258.9535740604274</v>
      </c>
      <c r="N6" s="99">
        <f>M6/L6</f>
        <v>112.94767870302137</v>
      </c>
      <c r="O6" s="101">
        <f>L6-I6</f>
        <v>0</v>
      </c>
      <c r="P6" s="102">
        <f>N6-K6</f>
        <v>-17.052321296978633</v>
      </c>
      <c r="Q6" s="103">
        <f>N6/K6</f>
        <v>0.86882829771554893</v>
      </c>
      <c r="R6" s="276"/>
      <c r="S6" s="1">
        <v>0.48402777777777778</v>
      </c>
      <c r="T6" s="2">
        <v>0.51543981481481482</v>
      </c>
      <c r="U6" s="104">
        <v>58.633333333333361</v>
      </c>
      <c r="V6" s="105">
        <v>45.233333333333341</v>
      </c>
      <c r="W6" s="106"/>
      <c r="X6" s="107"/>
      <c r="Y6" s="261"/>
      <c r="Z6" s="262"/>
      <c r="AA6" s="111">
        <f>M6-J6</f>
        <v>-341.0464259395726</v>
      </c>
      <c r="AB6" s="112">
        <f>M6/J6</f>
        <v>0.86882829771554904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1658.7831856768453</v>
      </c>
      <c r="N21" s="139">
        <f t="shared" ref="N21:N27" si="5">M21/L21</f>
        <v>100.53231428344517</v>
      </c>
      <c r="O21" s="140">
        <f t="shared" ref="O21:O27" si="6">L21-I21</f>
        <v>0</v>
      </c>
      <c r="P21" s="141">
        <f t="shared" ref="P21:P27" si="7">N21-K21</f>
        <v>-14.619200868069981</v>
      </c>
      <c r="Q21" s="142">
        <f t="shared" ref="Q21:Q27" si="8">N21/K21</f>
        <v>0.87304378193518173</v>
      </c>
      <c r="R21" s="277"/>
      <c r="S21" s="143">
        <f>S5</f>
        <v>0.25</v>
      </c>
      <c r="T21" s="144">
        <f>INDEX(T5:T20,COUNTA(T5:T20))</f>
        <v>0.51543981481481482</v>
      </c>
      <c r="U21" s="145"/>
      <c r="V21" s="145"/>
      <c r="W21" s="146"/>
      <c r="X21" s="147"/>
      <c r="Y21" s="264"/>
      <c r="Z21" s="265"/>
      <c r="AA21" s="148">
        <f t="shared" ref="AA21:AA27" si="9">M21-J21</f>
        <v>-241.21681432315472</v>
      </c>
      <c r="AB21" s="149">
        <f t="shared" ref="AB21:AB27" si="10">M21/J21</f>
        <v>0.87304378193518173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2343</v>
      </c>
      <c r="G22" s="159">
        <f t="shared" ref="G22:G27" si="11">E22*F22</f>
        <v>132215.49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7" si="12">F22/V22*60</f>
        <v>1707.4493927125511</v>
      </c>
      <c r="N22" s="163">
        <f t="shared" si="5"/>
        <v>77.611336032388692</v>
      </c>
      <c r="O22" s="165">
        <f t="shared" si="6"/>
        <v>0</v>
      </c>
      <c r="P22" s="166">
        <f t="shared" si="7"/>
        <v>-13.297754876702214</v>
      </c>
      <c r="Q22" s="152">
        <f t="shared" si="8"/>
        <v>0.85372469635627568</v>
      </c>
      <c r="R22" s="275">
        <f>Q38</f>
        <v>0.85252679757568273</v>
      </c>
      <c r="S22" s="167">
        <v>0.25</v>
      </c>
      <c r="T22" s="168">
        <v>0.30717592592592591</v>
      </c>
      <c r="U22" s="169"/>
      <c r="V22" s="170">
        <v>82.333333333333314</v>
      </c>
      <c r="W22" s="181"/>
      <c r="X22" s="163"/>
      <c r="Y22" s="278"/>
      <c r="Z22" s="279"/>
      <c r="AA22" s="109">
        <f t="shared" si="9"/>
        <v>-292.55060728744888</v>
      </c>
      <c r="AB22" s="152">
        <f t="shared" si="10"/>
        <v>0.85372469635627557</v>
      </c>
      <c r="AC22" s="347">
        <f>AB38</f>
        <v>0.85252679757568273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1626</v>
      </c>
      <c r="G23" s="95">
        <f t="shared" si="11"/>
        <v>116876.87999999999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1698.6651189785259</v>
      </c>
      <c r="N23" s="99">
        <f t="shared" si="5"/>
        <v>65.333273806866387</v>
      </c>
      <c r="O23" s="101">
        <f t="shared" si="6"/>
        <v>0</v>
      </c>
      <c r="P23" s="102">
        <f t="shared" si="7"/>
        <v>-11.589803116210533</v>
      </c>
      <c r="Q23" s="103">
        <f t="shared" si="8"/>
        <v>0.84933255948926312</v>
      </c>
      <c r="R23" s="276"/>
      <c r="S23" s="1">
        <v>0.31180555555555556</v>
      </c>
      <c r="T23" s="2">
        <v>0.35168981481481482</v>
      </c>
      <c r="U23" s="104">
        <v>6.6666666666666963</v>
      </c>
      <c r="V23" s="105">
        <v>57.43333333333333</v>
      </c>
      <c r="W23" s="106"/>
      <c r="X23" s="107"/>
      <c r="Y23" s="261"/>
      <c r="Z23" s="262"/>
      <c r="AA23" s="111">
        <f t="shared" si="9"/>
        <v>-301.33488102147408</v>
      </c>
      <c r="AB23" s="103">
        <f t="shared" si="10"/>
        <v>0.84933255948926301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3030</v>
      </c>
      <c r="G24" s="95">
        <f t="shared" si="11"/>
        <v>172013.1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1740.545715653421</v>
      </c>
      <c r="N24" s="99">
        <f t="shared" si="5"/>
        <v>66.94406598667004</v>
      </c>
      <c r="O24" s="101">
        <f t="shared" si="6"/>
        <v>0</v>
      </c>
      <c r="P24" s="102">
        <f t="shared" si="7"/>
        <v>-9.9790109364068798</v>
      </c>
      <c r="Q24" s="103">
        <f t="shared" si="8"/>
        <v>0.8702728578267106</v>
      </c>
      <c r="R24" s="276"/>
      <c r="S24" s="1">
        <v>0.3569444444444444</v>
      </c>
      <c r="T24" s="2">
        <v>0.42947916666666669</v>
      </c>
      <c r="U24" s="104">
        <v>7.5666666666665972</v>
      </c>
      <c r="V24" s="105">
        <v>104.4500000000001</v>
      </c>
      <c r="W24" s="106"/>
      <c r="X24" s="107"/>
      <c r="Y24" s="261"/>
      <c r="Z24" s="262"/>
      <c r="AA24" s="111">
        <f t="shared" si="9"/>
        <v>-259.45428434657902</v>
      </c>
      <c r="AB24" s="103">
        <f t="shared" si="10"/>
        <v>0.87027285782671049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1498</v>
      </c>
      <c r="G25" s="95">
        <f t="shared" si="11"/>
        <v>85835.4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1699.0548204158804</v>
      </c>
      <c r="N25" s="99">
        <f t="shared" si="5"/>
        <v>65.348262323687706</v>
      </c>
      <c r="O25" s="101">
        <f t="shared" si="6"/>
        <v>0</v>
      </c>
      <c r="P25" s="102">
        <f t="shared" si="7"/>
        <v>-11.574814599389214</v>
      </c>
      <c r="Q25" s="103">
        <f t="shared" si="8"/>
        <v>0.8495274102079402</v>
      </c>
      <c r="R25" s="276"/>
      <c r="S25" s="1">
        <v>0.43479166666666669</v>
      </c>
      <c r="T25" s="2">
        <v>0.47152777777777777</v>
      </c>
      <c r="U25" s="104">
        <v>7.6499999999999968</v>
      </c>
      <c r="V25" s="105">
        <v>52.899999999999956</v>
      </c>
      <c r="W25" s="106">
        <v>0.47152777777777777</v>
      </c>
      <c r="X25" s="107">
        <v>0.51199074074074069</v>
      </c>
      <c r="Y25" s="261"/>
      <c r="Z25" s="262"/>
      <c r="AA25" s="111">
        <f t="shared" si="9"/>
        <v>-300.94517958411961</v>
      </c>
      <c r="AB25" s="103">
        <f t="shared" si="10"/>
        <v>0.8495274102079402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1364</v>
      </c>
      <c r="G26" s="95">
        <f t="shared" si="11"/>
        <v>70737.039999999994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1679.3433652530778</v>
      </c>
      <c r="N26" s="99">
        <f t="shared" si="5"/>
        <v>64.590129432810684</v>
      </c>
      <c r="O26" s="101">
        <f t="shared" si="6"/>
        <v>0</v>
      </c>
      <c r="P26" s="102">
        <f t="shared" si="7"/>
        <v>-12.332947490266235</v>
      </c>
      <c r="Q26" s="103">
        <f t="shared" si="8"/>
        <v>0.83967168262653891</v>
      </c>
      <c r="R26" s="276"/>
      <c r="S26" s="1">
        <v>0.51199074074074069</v>
      </c>
      <c r="T26" s="2">
        <v>0.54583333333333328</v>
      </c>
      <c r="U26" s="104">
        <v>58.266666666666609</v>
      </c>
      <c r="V26" s="105">
        <v>48.733333333333334</v>
      </c>
      <c r="W26" s="106"/>
      <c r="X26" s="107"/>
      <c r="Y26" s="261"/>
      <c r="Z26" s="262"/>
      <c r="AA26" s="111">
        <f t="shared" si="9"/>
        <v>-320.65663474692224</v>
      </c>
      <c r="AB26" s="103">
        <f t="shared" si="10"/>
        <v>0.83967168262653891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1845</v>
      </c>
      <c r="G27" s="115">
        <f t="shared" si="11"/>
        <v>105718.5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1705.2631578947362</v>
      </c>
      <c r="N27" s="99">
        <f t="shared" si="5"/>
        <v>68.210526315789451</v>
      </c>
      <c r="O27" s="101">
        <f t="shared" si="6"/>
        <v>0</v>
      </c>
      <c r="P27" s="102">
        <f t="shared" si="7"/>
        <v>-11.789473684210549</v>
      </c>
      <c r="Q27" s="103">
        <f t="shared" si="8"/>
        <v>0.85263157894736818</v>
      </c>
      <c r="R27" s="276"/>
      <c r="S27" s="1">
        <v>0.55005787037037035</v>
      </c>
      <c r="T27" s="2">
        <v>0.59513888888888888</v>
      </c>
      <c r="U27" s="104">
        <v>6.0833333333333783</v>
      </c>
      <c r="V27" s="105">
        <v>64.916666666666686</v>
      </c>
      <c r="W27" s="106"/>
      <c r="X27" s="107"/>
      <c r="Y27" s="261"/>
      <c r="Z27" s="262"/>
      <c r="AA27" s="111">
        <f t="shared" si="9"/>
        <v>-294.7368421052638</v>
      </c>
      <c r="AB27" s="103">
        <f t="shared" si="10"/>
        <v>0.85263157894736807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1705.0535951513655</v>
      </c>
      <c r="N38" s="139">
        <f t="shared" ref="N38:N43" si="17">M38/L38</f>
        <v>67.750473979524457</v>
      </c>
      <c r="O38" s="140">
        <f t="shared" ref="O38:O43" si="18">L38-I38</f>
        <v>0</v>
      </c>
      <c r="P38" s="141">
        <f t="shared" ref="P38:P43" si="19">N38-K38</f>
        <v>-11.719724695972232</v>
      </c>
      <c r="Q38" s="142">
        <f t="shared" ref="Q38:Q43" si="20">N38/K38</f>
        <v>0.85252679757568273</v>
      </c>
      <c r="R38" s="277"/>
      <c r="S38" s="143">
        <f>S22</f>
        <v>0.25</v>
      </c>
      <c r="T38" s="144">
        <f>INDEX(T22:T37,COUNTA(T22:T37))</f>
        <v>0.59513888888888888</v>
      </c>
      <c r="U38" s="145"/>
      <c r="V38" s="156"/>
      <c r="W38" s="135"/>
      <c r="X38" s="139"/>
      <c r="Y38" s="264"/>
      <c r="Z38" s="265"/>
      <c r="AA38" s="157">
        <f t="shared" ref="AA38:AA43" si="21">M38-J38</f>
        <v>-294.94640484863453</v>
      </c>
      <c r="AB38" s="142">
        <f t="shared" ref="AB38:AB43" si="22">M38/J38</f>
        <v>0.85252679757568273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1816</v>
      </c>
      <c r="G39" s="159">
        <f t="shared" ref="G39:G43" si="23">E39*F39</f>
        <v>89928.320000000007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1710.518053375197</v>
      </c>
      <c r="N39" s="163">
        <f t="shared" si="17"/>
        <v>71.271585557299872</v>
      </c>
      <c r="O39" s="165">
        <f t="shared" si="18"/>
        <v>0</v>
      </c>
      <c r="P39" s="166">
        <f t="shared" si="19"/>
        <v>-12.061747776033457</v>
      </c>
      <c r="Q39" s="152">
        <f t="shared" si="20"/>
        <v>0.85525902668759857</v>
      </c>
      <c r="R39" s="275">
        <f>Q55</f>
        <v>0.85030052496234509</v>
      </c>
      <c r="S39" s="167">
        <v>0.33354166666666668</v>
      </c>
      <c r="T39" s="168">
        <v>0.37777777777777777</v>
      </c>
      <c r="U39" s="169"/>
      <c r="V39" s="170">
        <v>63.699999999999967</v>
      </c>
      <c r="W39" s="87"/>
      <c r="X39" s="88"/>
      <c r="Y39" s="278"/>
      <c r="Z39" s="279"/>
      <c r="AA39" s="109">
        <f t="shared" si="21"/>
        <v>-289.48194662480296</v>
      </c>
      <c r="AB39" s="152">
        <f t="shared" si="22"/>
        <v>0.85525902668759857</v>
      </c>
      <c r="AC39" s="347">
        <f>AB55</f>
        <v>0.85030052496234521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771</v>
      </c>
      <c r="G40" s="95">
        <f t="shared" si="23"/>
        <v>46105.799999999996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>F40/V40*60</f>
        <v>1653.1268612269191</v>
      </c>
      <c r="N40" s="99">
        <f t="shared" si="17"/>
        <v>118.08049008763707</v>
      </c>
      <c r="O40" s="101">
        <f t="shared" si="18"/>
        <v>0</v>
      </c>
      <c r="P40" s="102">
        <f t="shared" si="19"/>
        <v>-24.776652769505787</v>
      </c>
      <c r="Q40" s="103">
        <f t="shared" si="20"/>
        <v>0.82656343061345949</v>
      </c>
      <c r="R40" s="276"/>
      <c r="S40" s="1">
        <v>0.38265046296296296</v>
      </c>
      <c r="T40" s="2">
        <v>0.40208333333333335</v>
      </c>
      <c r="U40" s="104">
        <v>7.016666666666671</v>
      </c>
      <c r="V40" s="105">
        <v>27.983333333333363</v>
      </c>
      <c r="W40" s="106"/>
      <c r="X40" s="107"/>
      <c r="Y40" s="261"/>
      <c r="Z40" s="262"/>
      <c r="AA40" s="111">
        <f t="shared" si="21"/>
        <v>-346.87313877308088</v>
      </c>
      <c r="AB40" s="103">
        <f t="shared" si="22"/>
        <v>0.8265634306134596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2071</v>
      </c>
      <c r="G41" s="95">
        <f t="shared" si="23"/>
        <v>107319.22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1541.0500206696979</v>
      </c>
      <c r="N41" s="99">
        <f t="shared" si="17"/>
        <v>67.002174811725993</v>
      </c>
      <c r="O41" s="101">
        <f t="shared" si="18"/>
        <v>0</v>
      </c>
      <c r="P41" s="102">
        <f t="shared" si="19"/>
        <v>-11.258694753491397</v>
      </c>
      <c r="Q41" s="103">
        <f t="shared" si="20"/>
        <v>0.85613890037205431</v>
      </c>
      <c r="R41" s="276"/>
      <c r="S41" s="1">
        <v>0.40581018518518519</v>
      </c>
      <c r="T41" s="2">
        <v>0.46180555555555558</v>
      </c>
      <c r="U41" s="104">
        <v>5.3666666666666529</v>
      </c>
      <c r="V41" s="105">
        <v>80.633333333333354</v>
      </c>
      <c r="W41" s="106"/>
      <c r="X41" s="107"/>
      <c r="Y41" s="261"/>
      <c r="Z41" s="262"/>
      <c r="AA41" s="111">
        <f t="shared" si="21"/>
        <v>-258.94997933030209</v>
      </c>
      <c r="AB41" s="103">
        <f t="shared" si="22"/>
        <v>0.85613890037205442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1632</v>
      </c>
      <c r="G42" s="95">
        <f t="shared" si="23"/>
        <v>96842.880000000005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1703.9443155452395</v>
      </c>
      <c r="N42" s="99">
        <f t="shared" si="17"/>
        <v>70.997679814384981</v>
      </c>
      <c r="O42" s="101">
        <f t="shared" si="18"/>
        <v>0</v>
      </c>
      <c r="P42" s="102">
        <f t="shared" si="19"/>
        <v>-12.335653518948348</v>
      </c>
      <c r="Q42" s="103">
        <f t="shared" si="20"/>
        <v>0.85197215777261981</v>
      </c>
      <c r="R42" s="276"/>
      <c r="S42" s="1">
        <v>0.46666666666666656</v>
      </c>
      <c r="T42" s="2">
        <v>0.50657407407407407</v>
      </c>
      <c r="U42" s="104">
        <v>6.9999999999998153</v>
      </c>
      <c r="V42" s="105">
        <v>57.466666666666804</v>
      </c>
      <c r="W42" s="106">
        <v>0.50657407407407407</v>
      </c>
      <c r="X42" s="107">
        <v>0.5481597222222222</v>
      </c>
      <c r="Y42" s="261"/>
      <c r="Z42" s="262"/>
      <c r="AA42" s="111">
        <f t="shared" si="21"/>
        <v>-296.05568445476047</v>
      </c>
      <c r="AB42" s="103">
        <f t="shared" si="22"/>
        <v>0.85197215777261981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2950</v>
      </c>
      <c r="G43" s="95">
        <f t="shared" si="23"/>
        <v>173076.5</v>
      </c>
      <c r="H43" s="113"/>
      <c r="I43" s="114">
        <v>24</v>
      </c>
      <c r="J43" s="98">
        <v>2000</v>
      </c>
      <c r="K43" s="99">
        <f t="shared" si="13"/>
        <v>83.333333333333329</v>
      </c>
      <c r="L43" s="114">
        <v>24</v>
      </c>
      <c r="M43" s="98">
        <f>F43/V43*60</f>
        <v>1724.3058938139297</v>
      </c>
      <c r="N43" s="99">
        <f t="shared" si="17"/>
        <v>71.846078908913739</v>
      </c>
      <c r="O43" s="101">
        <f t="shared" si="18"/>
        <v>0</v>
      </c>
      <c r="P43" s="102">
        <f t="shared" si="19"/>
        <v>-11.487254424419589</v>
      </c>
      <c r="Q43" s="103">
        <f t="shared" si="20"/>
        <v>0.86215294690696487</v>
      </c>
      <c r="R43" s="276"/>
      <c r="S43" s="1">
        <v>0.5481597222222222</v>
      </c>
      <c r="T43" s="2">
        <v>0.61944444444444446</v>
      </c>
      <c r="U43" s="104">
        <v>59.883333333333312</v>
      </c>
      <c r="V43" s="105">
        <v>102.65000000000006</v>
      </c>
      <c r="W43" s="106"/>
      <c r="X43" s="107"/>
      <c r="Y43" s="261"/>
      <c r="Z43" s="262"/>
      <c r="AA43" s="111">
        <f t="shared" si="21"/>
        <v>-275.69410618607026</v>
      </c>
      <c r="AB43" s="103">
        <f t="shared" si="22"/>
        <v>0.86215294690696487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21.8</v>
      </c>
      <c r="J55" s="138">
        <f t="shared" si="24"/>
        <v>1960</v>
      </c>
      <c r="K55" s="139">
        <f t="shared" ref="K55" si="25">J55/I55</f>
        <v>89.908256880733944</v>
      </c>
      <c r="L55" s="137">
        <f t="shared" ref="L55:M55" si="26">AVERAGE(L39:L54)</f>
        <v>21.8</v>
      </c>
      <c r="M55" s="138">
        <f t="shared" si="26"/>
        <v>1666.5890289261965</v>
      </c>
      <c r="N55" s="139">
        <f>M55/L55</f>
        <v>76.449038024137451</v>
      </c>
      <c r="O55" s="140">
        <f>L55-I55</f>
        <v>0</v>
      </c>
      <c r="P55" s="141">
        <f>N55-K55</f>
        <v>-13.459218856596493</v>
      </c>
      <c r="Q55" s="142">
        <f>N55/K55</f>
        <v>0.85030052496234509</v>
      </c>
      <c r="R55" s="277"/>
      <c r="S55" s="143">
        <f>S39</f>
        <v>0.33354166666666668</v>
      </c>
      <c r="T55" s="144">
        <f>INDEX(T39:T54,COUNTA(T39:T54))</f>
        <v>0.61944444444444446</v>
      </c>
      <c r="U55" s="145"/>
      <c r="V55" s="156"/>
      <c r="W55" s="188"/>
      <c r="X55" s="189"/>
      <c r="Y55" s="264"/>
      <c r="Z55" s="265"/>
      <c r="AA55" s="157">
        <f>M55-J55</f>
        <v>-293.41097107380347</v>
      </c>
      <c r="AB55" s="142">
        <f>M55/J55</f>
        <v>0.85030052496234521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194</v>
      </c>
      <c r="D56" s="274"/>
      <c r="E56" s="158">
        <v>47.37</v>
      </c>
      <c r="F56" s="87">
        <v>1508</v>
      </c>
      <c r="G56" s="159">
        <f t="shared" ref="G56:G59" si="27">E56*F56</f>
        <v>71433.959999999992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1695.9700093720705</v>
      </c>
      <c r="N56" s="163">
        <f>M56/L56</f>
        <v>80.760476636765262</v>
      </c>
      <c r="O56" s="165">
        <f>L56-I56</f>
        <v>0</v>
      </c>
      <c r="P56" s="166">
        <f>N56-K56</f>
        <v>-14.477618601329979</v>
      </c>
      <c r="Q56" s="152">
        <f>N56/K56</f>
        <v>0.84798500468603522</v>
      </c>
      <c r="R56" s="275">
        <f>Q72</f>
        <v>0.85368419872265189</v>
      </c>
      <c r="S56" s="167">
        <v>0.33333333333333331</v>
      </c>
      <c r="T56" s="168">
        <v>0.37038194444444444</v>
      </c>
      <c r="U56" s="169"/>
      <c r="V56" s="170">
        <v>53.350000000000023</v>
      </c>
      <c r="W56" s="168"/>
      <c r="X56" s="171"/>
      <c r="Y56" s="278"/>
      <c r="Z56" s="279"/>
      <c r="AA56" s="109">
        <f>M56-J56</f>
        <v>-304.02999062792946</v>
      </c>
      <c r="AB56" s="152">
        <f>M56/J56</f>
        <v>0.84798500468603522</v>
      </c>
      <c r="AC56" s="266">
        <f>AB72</f>
        <v>0.85368419872265178</v>
      </c>
    </row>
    <row r="57" spans="1:29" ht="15.75" customHeight="1">
      <c r="A57" s="281"/>
      <c r="B57" s="153" t="s">
        <v>180</v>
      </c>
      <c r="C57" s="259" t="s">
        <v>196</v>
      </c>
      <c r="D57" s="260"/>
      <c r="E57" s="93">
        <v>53.37</v>
      </c>
      <c r="F57" s="94">
        <v>862</v>
      </c>
      <c r="G57" s="95">
        <f t="shared" si="27"/>
        <v>46004.939999999995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1681.0400866738917</v>
      </c>
      <c r="N57" s="99">
        <f>M57/L57</f>
        <v>67.241603466955667</v>
      </c>
      <c r="O57" s="101">
        <f>L57-I57</f>
        <v>0</v>
      </c>
      <c r="P57" s="102">
        <f>N57-K57</f>
        <v>-12.758396533044333</v>
      </c>
      <c r="Q57" s="103">
        <f>N57/K57</f>
        <v>0.84052004333694585</v>
      </c>
      <c r="R57" s="276"/>
      <c r="S57" s="1">
        <v>0.37377314814814816</v>
      </c>
      <c r="T57" s="2">
        <v>0.39513888888888887</v>
      </c>
      <c r="U57" s="104">
        <v>4.8833333333333506</v>
      </c>
      <c r="V57" s="105">
        <v>30.766666666666627</v>
      </c>
      <c r="W57" s="106"/>
      <c r="X57" s="107"/>
      <c r="Y57" s="261"/>
      <c r="Z57" s="262"/>
      <c r="AA57" s="111">
        <f>M57-J57</f>
        <v>-318.95991332610834</v>
      </c>
      <c r="AB57" s="103">
        <f>M57/J57</f>
        <v>0.84052004333694585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4210</v>
      </c>
      <c r="G58" s="95">
        <f t="shared" si="27"/>
        <v>250579.20000000001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1746.6866428489109</v>
      </c>
      <c r="N58" s="99">
        <f>M58/L58</f>
        <v>69.867465713956435</v>
      </c>
      <c r="O58" s="101">
        <f>L58-I58</f>
        <v>0</v>
      </c>
      <c r="P58" s="102">
        <f>N58-K58</f>
        <v>-10.132534286043565</v>
      </c>
      <c r="Q58" s="103">
        <f>N58/K58</f>
        <v>0.87334332142445548</v>
      </c>
      <c r="R58" s="276"/>
      <c r="S58" s="1">
        <v>0.39818287037037037</v>
      </c>
      <c r="T58" s="2">
        <v>0.49861111111111112</v>
      </c>
      <c r="U58" s="104">
        <v>4.3833333333333524</v>
      </c>
      <c r="V58" s="105">
        <v>144.61666666666667</v>
      </c>
      <c r="W58" s="106">
        <v>0.49861111111111112</v>
      </c>
      <c r="X58" s="107">
        <v>0.53894675925925928</v>
      </c>
      <c r="Y58" s="261"/>
      <c r="Z58" s="262"/>
      <c r="AA58" s="111">
        <f>M58-J58</f>
        <v>-253.31335715108912</v>
      </c>
      <c r="AB58" s="103">
        <f>M58/J58</f>
        <v>0.87334332142445548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2272</v>
      </c>
      <c r="G59" s="95">
        <f t="shared" si="27"/>
        <v>175716.48000000001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1705.7768508863408</v>
      </c>
      <c r="N59" s="99">
        <f>M59/L59</f>
        <v>68.231074035453631</v>
      </c>
      <c r="O59" s="101">
        <f>L59-I59</f>
        <v>0</v>
      </c>
      <c r="P59" s="102">
        <f>N59-K59</f>
        <v>-11.768925964546369</v>
      </c>
      <c r="Q59" s="103">
        <f>N59/K59</f>
        <v>0.85288842544317034</v>
      </c>
      <c r="R59" s="276"/>
      <c r="S59" s="1">
        <v>0.53894675925925928</v>
      </c>
      <c r="T59" s="2">
        <v>0.59444444444444444</v>
      </c>
      <c r="U59" s="104">
        <v>58.083333333333357</v>
      </c>
      <c r="V59" s="105">
        <v>79.916666666666629</v>
      </c>
      <c r="W59" s="106"/>
      <c r="X59" s="107"/>
      <c r="Y59" s="261"/>
      <c r="Z59" s="262"/>
      <c r="AA59" s="111">
        <f>M59-J59</f>
        <v>-294.22314911365925</v>
      </c>
      <c r="AB59" s="103">
        <f>M59/J59</f>
        <v>0.85288842544317034</v>
      </c>
      <c r="AC59" s="267"/>
    </row>
    <row r="60" spans="1:29" ht="15.75" customHeight="1">
      <c r="A60" s="281"/>
      <c r="B60" s="153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8">AVERAGE(I56:I71)</f>
        <v>24</v>
      </c>
      <c r="J72" s="138">
        <f t="shared" si="28"/>
        <v>2000</v>
      </c>
      <c r="K72" s="139">
        <f t="shared" ref="K72" si="29">J72/I72</f>
        <v>83.333333333333329</v>
      </c>
      <c r="L72" s="137">
        <f t="shared" ref="L72:M72" si="30">AVERAGE(L56:L71)</f>
        <v>24</v>
      </c>
      <c r="M72" s="138">
        <f t="shared" si="30"/>
        <v>1707.3683974453036</v>
      </c>
      <c r="N72" s="139">
        <f t="shared" ref="N72:N80" si="31">M72/L72</f>
        <v>71.140349893554315</v>
      </c>
      <c r="O72" s="140">
        <f t="shared" ref="O72:O80" si="32">L72-I72</f>
        <v>0</v>
      </c>
      <c r="P72" s="141">
        <f t="shared" ref="P72:P80" si="33">N72-K72</f>
        <v>-12.192983439779013</v>
      </c>
      <c r="Q72" s="142">
        <f t="shared" ref="Q72:Q80" si="34">N72/K72</f>
        <v>0.85368419872265189</v>
      </c>
      <c r="R72" s="277"/>
      <c r="S72" s="143">
        <f>S56</f>
        <v>0.33333333333333331</v>
      </c>
      <c r="T72" s="144">
        <f>INDEX(T56:T71,COUNTA(T56:T71))</f>
        <v>0.59444444444444444</v>
      </c>
      <c r="U72" s="145"/>
      <c r="V72" s="156"/>
      <c r="W72" s="135"/>
      <c r="X72" s="139"/>
      <c r="Y72" s="264"/>
      <c r="Z72" s="265"/>
      <c r="AA72" s="157">
        <f t="shared" ref="AA72:AA80" si="35">M72-J72</f>
        <v>-292.63160255469643</v>
      </c>
      <c r="AB72" s="142">
        <f t="shared" ref="AB72:AB80" si="36">M72/J72</f>
        <v>0.85368419872265178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3617</v>
      </c>
      <c r="G73" s="159">
        <f t="shared" ref="G73:G80" si="37">E73*F73</f>
        <v>137228.97999999998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0" si="38">F73/V73*60</f>
        <v>3003.737024221452</v>
      </c>
      <c r="N73" s="163">
        <f t="shared" si="31"/>
        <v>143.03509639149772</v>
      </c>
      <c r="O73" s="165">
        <f t="shared" si="32"/>
        <v>0</v>
      </c>
      <c r="P73" s="166">
        <f t="shared" si="33"/>
        <v>-28.393475037073699</v>
      </c>
      <c r="Q73" s="152">
        <f t="shared" si="34"/>
        <v>0.83437139561707008</v>
      </c>
      <c r="R73" s="275">
        <f>Q89</f>
        <v>0.8520644435390119</v>
      </c>
      <c r="S73" s="167">
        <v>0.16666666666666666</v>
      </c>
      <c r="T73" s="168">
        <v>0.21684027777777778</v>
      </c>
      <c r="U73" s="169"/>
      <c r="V73" s="170">
        <v>72.250000000000028</v>
      </c>
      <c r="W73" s="168"/>
      <c r="X73" s="171"/>
      <c r="Y73" s="278"/>
      <c r="Z73" s="279"/>
      <c r="AA73" s="109">
        <f t="shared" si="35"/>
        <v>-596.26297577854803</v>
      </c>
      <c r="AB73" s="152">
        <f t="shared" si="36"/>
        <v>0.83437139561706997</v>
      </c>
      <c r="AC73" s="266">
        <f>AB89</f>
        <v>0.85206444353901201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2744</v>
      </c>
      <c r="G74" s="95">
        <f t="shared" si="37"/>
        <v>87972.64</v>
      </c>
      <c r="H74" s="96"/>
      <c r="I74" s="97">
        <v>21</v>
      </c>
      <c r="J74" s="98">
        <v>3600</v>
      </c>
      <c r="K74" s="99">
        <f t="shared" ref="K74:K111" si="39">J74/I74</f>
        <v>171.42857142857142</v>
      </c>
      <c r="L74" s="100">
        <v>21</v>
      </c>
      <c r="M74" s="98">
        <f t="shared" si="38"/>
        <v>2997.9969650986332</v>
      </c>
      <c r="N74" s="99">
        <f t="shared" si="31"/>
        <v>142.76176024279206</v>
      </c>
      <c r="O74" s="101">
        <f t="shared" si="32"/>
        <v>0</v>
      </c>
      <c r="P74" s="102">
        <f t="shared" si="33"/>
        <v>-28.666811185779352</v>
      </c>
      <c r="Q74" s="103">
        <f t="shared" si="34"/>
        <v>0.83277693474962045</v>
      </c>
      <c r="R74" s="276"/>
      <c r="S74" s="1">
        <v>0.22297453703703704</v>
      </c>
      <c r="T74" s="2">
        <v>0.26111111111111113</v>
      </c>
      <c r="U74" s="104">
        <v>8.8333333333333286</v>
      </c>
      <c r="V74" s="105">
        <v>54.916666666666686</v>
      </c>
      <c r="W74" s="106"/>
      <c r="X74" s="107"/>
      <c r="Y74" s="261"/>
      <c r="Z74" s="262"/>
      <c r="AA74" s="111">
        <f t="shared" si="35"/>
        <v>-602.00303490136685</v>
      </c>
      <c r="AB74" s="103">
        <f t="shared" si="36"/>
        <v>0.83277693474962033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3857</v>
      </c>
      <c r="G75" s="95">
        <f t="shared" si="37"/>
        <v>109114.53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3002.2054054054038</v>
      </c>
      <c r="N75" s="99">
        <f t="shared" si="31"/>
        <v>158.01081081081074</v>
      </c>
      <c r="O75" s="101">
        <f t="shared" si="32"/>
        <v>0</v>
      </c>
      <c r="P75" s="102">
        <f t="shared" si="33"/>
        <v>-31.46287339971559</v>
      </c>
      <c r="Q75" s="103">
        <f t="shared" si="34"/>
        <v>0.83394594594594551</v>
      </c>
      <c r="R75" s="276"/>
      <c r="S75" s="1">
        <v>0.26597222222222222</v>
      </c>
      <c r="T75" s="2">
        <v>0.31950231481481484</v>
      </c>
      <c r="U75" s="104">
        <v>6.9999999999999751</v>
      </c>
      <c r="V75" s="105">
        <v>77.083333333333371</v>
      </c>
      <c r="W75" s="106"/>
      <c r="X75" s="107"/>
      <c r="Y75" s="261"/>
      <c r="Z75" s="262"/>
      <c r="AA75" s="111">
        <f t="shared" si="35"/>
        <v>-597.79459459459622</v>
      </c>
      <c r="AB75" s="103">
        <f t="shared" si="36"/>
        <v>0.83394594594594551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2216</v>
      </c>
      <c r="G76" s="95">
        <f t="shared" si="37"/>
        <v>86401.840000000011</v>
      </c>
      <c r="H76" s="96"/>
      <c r="I76" s="97">
        <v>19</v>
      </c>
      <c r="J76" s="98">
        <v>3600</v>
      </c>
      <c r="K76" s="99">
        <f t="shared" si="39"/>
        <v>189.47368421052633</v>
      </c>
      <c r="L76" s="100">
        <v>19</v>
      </c>
      <c r="M76" s="98">
        <f t="shared" si="38"/>
        <v>2990.1049475262298</v>
      </c>
      <c r="N76" s="99">
        <f t="shared" si="31"/>
        <v>157.37394460664368</v>
      </c>
      <c r="O76" s="101">
        <f t="shared" si="32"/>
        <v>0</v>
      </c>
      <c r="P76" s="102">
        <f t="shared" si="33"/>
        <v>-32.099739603882654</v>
      </c>
      <c r="Q76" s="103">
        <f t="shared" si="34"/>
        <v>0.83058470764617487</v>
      </c>
      <c r="R76" s="276"/>
      <c r="S76" s="1">
        <v>0.32499999999999996</v>
      </c>
      <c r="T76" s="2">
        <v>0.35587962962962966</v>
      </c>
      <c r="U76" s="104">
        <v>7.9166666666665719</v>
      </c>
      <c r="V76" s="105">
        <v>44.466666666666768</v>
      </c>
      <c r="W76" s="106"/>
      <c r="X76" s="107"/>
      <c r="Y76" s="261"/>
      <c r="Z76" s="262"/>
      <c r="AA76" s="191">
        <f t="shared" si="35"/>
        <v>-609.89505247377019</v>
      </c>
      <c r="AB76" s="192">
        <f t="shared" si="36"/>
        <v>0.83058470764617498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3135</v>
      </c>
      <c r="G77" s="95">
        <f t="shared" si="37"/>
        <v>98031.45</v>
      </c>
      <c r="H77" s="113"/>
      <c r="I77" s="97">
        <v>19</v>
      </c>
      <c r="J77" s="98">
        <v>3600</v>
      </c>
      <c r="K77" s="99">
        <f t="shared" si="39"/>
        <v>189.47368421052633</v>
      </c>
      <c r="L77" s="114">
        <v>19</v>
      </c>
      <c r="M77" s="98">
        <f t="shared" si="38"/>
        <v>2999.2027637523292</v>
      </c>
      <c r="N77" s="99">
        <f t="shared" si="31"/>
        <v>157.85277703959628</v>
      </c>
      <c r="O77" s="101">
        <f t="shared" si="32"/>
        <v>0</v>
      </c>
      <c r="P77" s="102">
        <f t="shared" si="33"/>
        <v>-31.620907170930053</v>
      </c>
      <c r="Q77" s="103">
        <f t="shared" si="34"/>
        <v>0.83311187882009141</v>
      </c>
      <c r="R77" s="276"/>
      <c r="S77" s="1">
        <v>0.36130787037037038</v>
      </c>
      <c r="T77" s="2">
        <v>0.40486111111111106</v>
      </c>
      <c r="U77" s="104">
        <v>7.8166666666666362</v>
      </c>
      <c r="V77" s="105">
        <v>62.716666666666583</v>
      </c>
      <c r="W77" s="106"/>
      <c r="X77" s="107"/>
      <c r="Y77" s="261"/>
      <c r="Z77" s="262"/>
      <c r="AA77" s="191">
        <f t="shared" si="35"/>
        <v>-600.79723624767075</v>
      </c>
      <c r="AB77" s="192">
        <f t="shared" si="36"/>
        <v>0.83311187882009141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2942</v>
      </c>
      <c r="G78" s="115">
        <f t="shared" si="37"/>
        <v>108442.12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3176.7246550689865</v>
      </c>
      <c r="N78" s="99">
        <f t="shared" si="31"/>
        <v>151.2726026223327</v>
      </c>
      <c r="O78" s="101">
        <f t="shared" si="32"/>
        <v>0</v>
      </c>
      <c r="P78" s="102">
        <f t="shared" si="33"/>
        <v>-20.155968806238718</v>
      </c>
      <c r="Q78" s="103">
        <f t="shared" si="34"/>
        <v>0.88242351529694085</v>
      </c>
      <c r="R78" s="276"/>
      <c r="S78" s="1">
        <v>0.41071759259259261</v>
      </c>
      <c r="T78" s="2">
        <v>0.44930555555555557</v>
      </c>
      <c r="U78" s="104">
        <v>8.4333333333334259</v>
      </c>
      <c r="V78" s="105">
        <v>55.566666666666663</v>
      </c>
      <c r="W78" s="106">
        <v>0.44930555555555557</v>
      </c>
      <c r="X78" s="107">
        <v>0.48888888888888882</v>
      </c>
      <c r="Y78" s="261"/>
      <c r="Z78" s="262"/>
      <c r="AA78" s="191">
        <f t="shared" si="35"/>
        <v>-423.27534493101348</v>
      </c>
      <c r="AB78" s="192">
        <f t="shared" si="36"/>
        <v>0.88242351529694074</v>
      </c>
      <c r="AC78" s="267"/>
    </row>
    <row r="79" spans="1:29" ht="15.75" customHeight="1">
      <c r="A79" s="271"/>
      <c r="B79" s="92" t="s">
        <v>189</v>
      </c>
      <c r="C79" s="285" t="s">
        <v>208</v>
      </c>
      <c r="D79" s="285"/>
      <c r="E79" s="93">
        <v>38.630000000000003</v>
      </c>
      <c r="F79" s="98">
        <v>4005</v>
      </c>
      <c r="G79" s="115">
        <f t="shared" si="37"/>
        <v>154713.15000000002</v>
      </c>
      <c r="H79" s="119"/>
      <c r="I79" s="97">
        <v>20</v>
      </c>
      <c r="J79" s="98">
        <v>3600</v>
      </c>
      <c r="K79" s="99">
        <f t="shared" si="39"/>
        <v>180</v>
      </c>
      <c r="L79" s="114">
        <v>20</v>
      </c>
      <c r="M79" s="98">
        <f t="shared" si="38"/>
        <v>3183.4842128505111</v>
      </c>
      <c r="N79" s="99">
        <f t="shared" si="31"/>
        <v>159.17421064252557</v>
      </c>
      <c r="O79" s="120">
        <f t="shared" si="32"/>
        <v>0</v>
      </c>
      <c r="P79" s="121">
        <f t="shared" si="33"/>
        <v>-20.825789357474434</v>
      </c>
      <c r="Q79" s="122">
        <f t="shared" si="34"/>
        <v>0.8843011702362531</v>
      </c>
      <c r="R79" s="276"/>
      <c r="S79" s="1">
        <v>0.48888888888888882</v>
      </c>
      <c r="T79" s="2">
        <v>0.54130787037037043</v>
      </c>
      <c r="U79" s="104">
        <v>56.999999999999879</v>
      </c>
      <c r="V79" s="105">
        <v>75.483333333333519</v>
      </c>
      <c r="W79" s="106"/>
      <c r="X79" s="107"/>
      <c r="Y79" s="261"/>
      <c r="Z79" s="262"/>
      <c r="AA79" s="191">
        <f t="shared" si="35"/>
        <v>-416.51578714948892</v>
      </c>
      <c r="AB79" s="192">
        <f t="shared" si="36"/>
        <v>0.8843011702362531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5310</v>
      </c>
      <c r="G80" s="115">
        <f t="shared" si="37"/>
        <v>201780</v>
      </c>
      <c r="H80" s="119"/>
      <c r="I80" s="97">
        <v>21</v>
      </c>
      <c r="J80" s="98">
        <v>3600</v>
      </c>
      <c r="K80" s="99">
        <f t="shared" si="39"/>
        <v>171.42857142857142</v>
      </c>
      <c r="L80" s="114">
        <v>21</v>
      </c>
      <c r="M80" s="98">
        <f t="shared" si="38"/>
        <v>3186.0000000000009</v>
      </c>
      <c r="N80" s="99">
        <f t="shared" si="31"/>
        <v>151.71428571428575</v>
      </c>
      <c r="O80" s="120">
        <f t="shared" si="32"/>
        <v>0</v>
      </c>
      <c r="P80" s="121">
        <f t="shared" si="33"/>
        <v>-19.714285714285666</v>
      </c>
      <c r="Q80" s="122">
        <f t="shared" si="34"/>
        <v>0.88500000000000023</v>
      </c>
      <c r="R80" s="276"/>
      <c r="S80" s="1">
        <v>0.54513888888888884</v>
      </c>
      <c r="T80" s="2">
        <v>0.61458333333333326</v>
      </c>
      <c r="U80" s="104">
        <v>5.5166666666665165</v>
      </c>
      <c r="V80" s="105">
        <v>99.999999999999972</v>
      </c>
      <c r="W80" s="106"/>
      <c r="X80" s="107"/>
      <c r="Y80" s="261"/>
      <c r="Z80" s="262"/>
      <c r="AA80" s="191">
        <f t="shared" si="35"/>
        <v>-413.99999999999909</v>
      </c>
      <c r="AB80" s="192">
        <f t="shared" si="36"/>
        <v>0.88500000000000023</v>
      </c>
      <c r="AC80" s="267"/>
    </row>
    <row r="81" spans="1:29" ht="15.75" customHeight="1">
      <c r="A81" s="271"/>
      <c r="B81" s="92"/>
      <c r="C81" s="285"/>
      <c r="D81" s="285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91"/>
      <c r="AB81" s="192"/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0">AVERAGE(I73:I88)</f>
        <v>20.125</v>
      </c>
      <c r="J89" s="138">
        <f t="shared" si="40"/>
        <v>3600</v>
      </c>
      <c r="K89" s="139">
        <f t="shared" ref="K89" si="41">J89/I89</f>
        <v>178.88198757763976</v>
      </c>
      <c r="L89" s="137">
        <f t="shared" ref="L89:M89" si="42">AVERAGE(L73:L88)</f>
        <v>20.125</v>
      </c>
      <c r="M89" s="138">
        <f t="shared" si="42"/>
        <v>3067.4319967404431</v>
      </c>
      <c r="N89" s="139">
        <f t="shared" ref="N89:N94" si="43">M89/L89</f>
        <v>152.41898120449406</v>
      </c>
      <c r="O89" s="140">
        <f t="shared" ref="O89:O94" si="44">L89-I89</f>
        <v>0</v>
      </c>
      <c r="P89" s="141">
        <f t="shared" ref="P89:P94" si="45">N89-K89</f>
        <v>-26.463006373145703</v>
      </c>
      <c r="Q89" s="142">
        <f t="shared" ref="Q89:Q94" si="46">N89/K89</f>
        <v>0.8520644435390119</v>
      </c>
      <c r="R89" s="277"/>
      <c r="S89" s="143">
        <f>S73</f>
        <v>0.16666666666666666</v>
      </c>
      <c r="T89" s="144">
        <f>INDEX(T73:T88,COUNTA(T73:T88))</f>
        <v>0.61458333333333326</v>
      </c>
      <c r="U89" s="145"/>
      <c r="V89" s="156"/>
      <c r="W89" s="135"/>
      <c r="X89" s="139"/>
      <c r="Y89" s="264"/>
      <c r="Z89" s="265"/>
      <c r="AA89" s="157">
        <f t="shared" ref="AA89:AA94" si="47">M89-J89</f>
        <v>-532.56800325955692</v>
      </c>
      <c r="AB89" s="142">
        <f t="shared" ref="AB89:AB94" si="48">M89/J89</f>
        <v>0.85206444353901201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1515</v>
      </c>
      <c r="G90" s="159">
        <f t="shared" ref="G90:G94" si="49">E90*F90</f>
        <v>51858.45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2534.3866171003692</v>
      </c>
      <c r="N90" s="163">
        <f t="shared" si="43"/>
        <v>158.39916356877308</v>
      </c>
      <c r="O90" s="165">
        <f t="shared" si="44"/>
        <v>0</v>
      </c>
      <c r="P90" s="166">
        <f t="shared" si="45"/>
        <v>-29.100836431226924</v>
      </c>
      <c r="Q90" s="152">
        <f t="shared" si="46"/>
        <v>0.84479553903345639</v>
      </c>
      <c r="R90" s="275">
        <f>Q106</f>
        <v>0.85501418752247926</v>
      </c>
      <c r="S90" s="167">
        <v>0.25009259259259259</v>
      </c>
      <c r="T90" s="168">
        <v>0.27500000000000002</v>
      </c>
      <c r="U90" s="169"/>
      <c r="V90" s="170">
        <v>35.866666666666703</v>
      </c>
      <c r="W90" s="173"/>
      <c r="X90" s="151"/>
      <c r="Y90" s="278"/>
      <c r="Z90" s="279"/>
      <c r="AA90" s="109">
        <f t="shared" si="47"/>
        <v>-465.61338289963078</v>
      </c>
      <c r="AB90" s="152">
        <f t="shared" si="48"/>
        <v>0.84479553903345639</v>
      </c>
      <c r="AC90" s="266">
        <f>AB106</f>
        <v>0.85501418752247926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1232</v>
      </c>
      <c r="G91" s="95">
        <f t="shared" si="49"/>
        <v>42836.640000000007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2524.3027888446218</v>
      </c>
      <c r="N91" s="99">
        <f t="shared" si="43"/>
        <v>229.48207171314743</v>
      </c>
      <c r="O91" s="101">
        <f t="shared" si="44"/>
        <v>0</v>
      </c>
      <c r="P91" s="102">
        <f t="shared" si="45"/>
        <v>-43.245201014125314</v>
      </c>
      <c r="Q91" s="103">
        <f t="shared" si="46"/>
        <v>0.84143426294820722</v>
      </c>
      <c r="R91" s="276"/>
      <c r="S91" s="1">
        <v>0.27986111111111112</v>
      </c>
      <c r="T91" s="2">
        <v>0.30019675925925926</v>
      </c>
      <c r="U91" s="104">
        <v>6.9999999999999751</v>
      </c>
      <c r="V91" s="105">
        <v>29.283333333333328</v>
      </c>
      <c r="W91" s="106"/>
      <c r="X91" s="107"/>
      <c r="Y91" s="261"/>
      <c r="Z91" s="262"/>
      <c r="AA91" s="111">
        <f t="shared" si="47"/>
        <v>-475.69721115537823</v>
      </c>
      <c r="AB91" s="103">
        <f t="shared" si="48"/>
        <v>0.84143426294820722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1965</v>
      </c>
      <c r="G92" s="95">
        <f t="shared" si="49"/>
        <v>52327.95</v>
      </c>
      <c r="H92" s="113"/>
      <c r="I92" s="97">
        <v>9</v>
      </c>
      <c r="J92" s="98">
        <v>2600</v>
      </c>
      <c r="K92" s="99">
        <f t="shared" si="39"/>
        <v>288.88888888888891</v>
      </c>
      <c r="L92" s="114">
        <v>9</v>
      </c>
      <c r="M92" s="98">
        <f>F92/V92*60</f>
        <v>2221.7336683417047</v>
      </c>
      <c r="N92" s="99">
        <f t="shared" si="43"/>
        <v>246.85929648241165</v>
      </c>
      <c r="O92" s="101">
        <f t="shared" si="44"/>
        <v>0</v>
      </c>
      <c r="P92" s="102">
        <f t="shared" si="45"/>
        <v>-42.029592406477263</v>
      </c>
      <c r="Q92" s="103">
        <f t="shared" si="46"/>
        <v>0.85451294936219413</v>
      </c>
      <c r="R92" s="276"/>
      <c r="S92" s="1">
        <v>0.38958333333333328</v>
      </c>
      <c r="T92" s="2">
        <v>0.42643518518518519</v>
      </c>
      <c r="U92" s="104">
        <v>6.9999999999998952</v>
      </c>
      <c r="V92" s="105">
        <v>53.066666666666755</v>
      </c>
      <c r="W92" s="106"/>
      <c r="X92" s="107"/>
      <c r="Y92" s="261"/>
      <c r="Z92" s="262"/>
      <c r="AA92" s="111">
        <f t="shared" si="47"/>
        <v>-378.26633165829526</v>
      </c>
      <c r="AB92" s="103">
        <f t="shared" si="48"/>
        <v>0.85451294936219413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3801</v>
      </c>
      <c r="G93" s="115">
        <f t="shared" si="49"/>
        <v>136189.82999999999</v>
      </c>
      <c r="H93" s="116"/>
      <c r="I93" s="97">
        <v>12</v>
      </c>
      <c r="J93" s="98">
        <v>3273</v>
      </c>
      <c r="K93" s="99">
        <f t="shared" si="39"/>
        <v>272.75</v>
      </c>
      <c r="L93" s="100">
        <v>12</v>
      </c>
      <c r="M93" s="98">
        <f>F93/V93*60</f>
        <v>2840.6892256591191</v>
      </c>
      <c r="N93" s="99">
        <f t="shared" si="43"/>
        <v>236.72410213825992</v>
      </c>
      <c r="O93" s="101">
        <f t="shared" si="44"/>
        <v>0</v>
      </c>
      <c r="P93" s="102">
        <f t="shared" si="45"/>
        <v>-36.025897861740077</v>
      </c>
      <c r="Q93" s="103">
        <f t="shared" si="46"/>
        <v>0.86791604816960555</v>
      </c>
      <c r="R93" s="276"/>
      <c r="S93" s="1">
        <v>0.43055555555555547</v>
      </c>
      <c r="T93" s="2">
        <v>0.48630787037037038</v>
      </c>
      <c r="U93" s="104">
        <v>5.933333333333195</v>
      </c>
      <c r="V93" s="105">
        <v>80.283333333333474</v>
      </c>
      <c r="W93" s="106">
        <v>0.48630787037037038</v>
      </c>
      <c r="X93" s="107">
        <v>0.5263888888888888</v>
      </c>
      <c r="Y93" s="261"/>
      <c r="Z93" s="262"/>
      <c r="AA93" s="111">
        <f t="shared" si="47"/>
        <v>-432.31077434088093</v>
      </c>
      <c r="AB93" s="103">
        <f t="shared" si="48"/>
        <v>0.86791604816960555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2238</v>
      </c>
      <c r="G94" s="115">
        <f t="shared" si="49"/>
        <v>81485.579999999987</v>
      </c>
      <c r="H94" s="119"/>
      <c r="I94" s="97">
        <v>11</v>
      </c>
      <c r="J94" s="98">
        <v>3273</v>
      </c>
      <c r="K94" s="99">
        <f t="shared" si="39"/>
        <v>297.54545454545456</v>
      </c>
      <c r="L94" s="114">
        <v>11</v>
      </c>
      <c r="M94" s="98">
        <f>F94/V94*60</f>
        <v>2828.9325842696526</v>
      </c>
      <c r="N94" s="99">
        <f t="shared" si="43"/>
        <v>257.17568947905932</v>
      </c>
      <c r="O94" s="120">
        <f t="shared" si="44"/>
        <v>0</v>
      </c>
      <c r="P94" s="121">
        <f t="shared" si="45"/>
        <v>-40.369765066395246</v>
      </c>
      <c r="Q94" s="122">
        <f t="shared" si="46"/>
        <v>0.86432404041235944</v>
      </c>
      <c r="R94" s="276"/>
      <c r="S94" s="1">
        <v>0.5263888888888888</v>
      </c>
      <c r="T94" s="2">
        <v>0.55935185185185188</v>
      </c>
      <c r="U94" s="104">
        <v>57.716666666666526</v>
      </c>
      <c r="V94" s="105">
        <v>47.466666666666839</v>
      </c>
      <c r="W94" s="106"/>
      <c r="X94" s="107"/>
      <c r="Y94" s="261"/>
      <c r="Z94" s="262"/>
      <c r="AA94" s="111">
        <f t="shared" si="47"/>
        <v>-444.06741573034742</v>
      </c>
      <c r="AB94" s="103">
        <f t="shared" si="48"/>
        <v>0.86432404041235944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0">AVERAGE(I90:I105)</f>
        <v>11.8</v>
      </c>
      <c r="J106" s="138">
        <f t="shared" si="50"/>
        <v>3029.2</v>
      </c>
      <c r="K106" s="139">
        <f t="shared" ref="K106" si="51">J106/I106</f>
        <v>256.71186440677963</v>
      </c>
      <c r="L106" s="137">
        <f t="shared" ref="L106:M106" si="52">AVERAGE(L90:L105)</f>
        <v>11.8</v>
      </c>
      <c r="M106" s="138">
        <f t="shared" si="52"/>
        <v>2590.0089768430939</v>
      </c>
      <c r="N106" s="139">
        <f t="shared" ref="N106:N111" si="53">M106/L106</f>
        <v>219.49228617314355</v>
      </c>
      <c r="O106" s="140">
        <f t="shared" ref="O106:O111" si="54">L106-I106</f>
        <v>0</v>
      </c>
      <c r="P106" s="141">
        <f t="shared" ref="P106:P111" si="55">N106-K106</f>
        <v>-37.219578233636071</v>
      </c>
      <c r="Q106" s="142">
        <f t="shared" ref="Q106:Q111" si="56">N106/K106</f>
        <v>0.85501418752247926</v>
      </c>
      <c r="R106" s="277"/>
      <c r="S106" s="143">
        <f>S90</f>
        <v>0.25009259259259259</v>
      </c>
      <c r="T106" s="144">
        <f>INDEX(T90:T105,COUNTA(T90:T105))</f>
        <v>0.55935185185185188</v>
      </c>
      <c r="U106" s="145"/>
      <c r="V106" s="156"/>
      <c r="W106" s="135"/>
      <c r="X106" s="139"/>
      <c r="Y106" s="264"/>
      <c r="Z106" s="265"/>
      <c r="AA106" s="157">
        <f t="shared" ref="AA106:AA111" si="57">M106-J106</f>
        <v>-439.19102315690589</v>
      </c>
      <c r="AB106" s="142">
        <f t="shared" ref="AB106:AB111" si="58">M106/J106</f>
        <v>0.85501418752247926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700</v>
      </c>
      <c r="G107" s="159">
        <f t="shared" ref="G107:G111" si="59">E107*F107</f>
        <v>18641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2096.5058236272803</v>
      </c>
      <c r="N107" s="163">
        <f t="shared" si="53"/>
        <v>349.41763727121338</v>
      </c>
      <c r="O107" s="165">
        <f t="shared" si="54"/>
        <v>0</v>
      </c>
      <c r="P107" s="166">
        <f t="shared" si="55"/>
        <v>-83.915696062119935</v>
      </c>
      <c r="Q107" s="152">
        <f t="shared" si="56"/>
        <v>0.80634839370280009</v>
      </c>
      <c r="R107" s="275">
        <f>Q123</f>
        <v>0.83773091388283738</v>
      </c>
      <c r="S107" s="193">
        <v>0.3034722222222222</v>
      </c>
      <c r="T107" s="194">
        <v>0.31738425925925928</v>
      </c>
      <c r="U107" s="169"/>
      <c r="V107" s="170">
        <v>20.033333333333402</v>
      </c>
      <c r="W107" s="168"/>
      <c r="X107" s="171"/>
      <c r="Y107" s="278"/>
      <c r="Z107" s="279"/>
      <c r="AA107" s="109">
        <f t="shared" si="57"/>
        <v>-503.49417637271972</v>
      </c>
      <c r="AB107" s="152">
        <f t="shared" si="58"/>
        <v>0.80634839370280009</v>
      </c>
      <c r="AC107" s="266">
        <f>AB123</f>
        <v>0.83773091388283738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2526</v>
      </c>
      <c r="G108" s="95">
        <f t="shared" si="59"/>
        <v>77295.600000000006</v>
      </c>
      <c r="H108" s="96"/>
      <c r="I108" s="97">
        <v>6</v>
      </c>
      <c r="J108" s="98">
        <v>2600</v>
      </c>
      <c r="K108" s="99">
        <f t="shared" si="39"/>
        <v>433.33333333333331</v>
      </c>
      <c r="L108" s="100">
        <v>6</v>
      </c>
      <c r="M108" s="98">
        <f>F108/V108*60</f>
        <v>2229.9166257969587</v>
      </c>
      <c r="N108" s="99">
        <f t="shared" si="53"/>
        <v>371.65277096615978</v>
      </c>
      <c r="O108" s="101">
        <f t="shared" si="54"/>
        <v>0</v>
      </c>
      <c r="P108" s="102">
        <f t="shared" si="55"/>
        <v>-61.680562367173536</v>
      </c>
      <c r="Q108" s="103">
        <f t="shared" si="56"/>
        <v>0.857660240691138</v>
      </c>
      <c r="R108" s="276"/>
      <c r="S108" s="1">
        <v>0.32224537037037038</v>
      </c>
      <c r="T108" s="2">
        <v>0.36944444444444446</v>
      </c>
      <c r="U108" s="104">
        <v>6.9999999999999751</v>
      </c>
      <c r="V108" s="105">
        <v>67.966666666666683</v>
      </c>
      <c r="W108" s="106"/>
      <c r="X108" s="113"/>
      <c r="Y108" s="261"/>
      <c r="Z108" s="262"/>
      <c r="AA108" s="111">
        <f t="shared" si="57"/>
        <v>-370.08337420304133</v>
      </c>
      <c r="AB108" s="103">
        <f t="shared" si="58"/>
        <v>0.857660240691138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1282</v>
      </c>
      <c r="G109" s="95">
        <f t="shared" si="59"/>
        <v>31703.86</v>
      </c>
      <c r="H109" s="96"/>
      <c r="I109" s="97">
        <v>6</v>
      </c>
      <c r="J109" s="98">
        <v>2600</v>
      </c>
      <c r="K109" s="99">
        <f t="shared" si="39"/>
        <v>433.33333333333331</v>
      </c>
      <c r="L109" s="100">
        <v>6</v>
      </c>
      <c r="M109" s="98">
        <f>F109/V109*60</f>
        <v>2186.2624348649906</v>
      </c>
      <c r="N109" s="99">
        <f t="shared" si="53"/>
        <v>364.37707247749842</v>
      </c>
      <c r="O109" s="101">
        <f t="shared" si="54"/>
        <v>0</v>
      </c>
      <c r="P109" s="102">
        <f t="shared" si="55"/>
        <v>-68.956260855834898</v>
      </c>
      <c r="Q109" s="103">
        <f t="shared" si="56"/>
        <v>0.84087016725576558</v>
      </c>
      <c r="R109" s="276"/>
      <c r="S109" s="1">
        <v>0.37222222222222218</v>
      </c>
      <c r="T109" s="2">
        <v>0.39665509259259257</v>
      </c>
      <c r="U109" s="104">
        <v>3.9999999999999059</v>
      </c>
      <c r="V109" s="105">
        <v>35.183333333333373</v>
      </c>
      <c r="W109" s="106"/>
      <c r="X109" s="107"/>
      <c r="Y109" s="261"/>
      <c r="Z109" s="262"/>
      <c r="AA109" s="111">
        <f t="shared" si="57"/>
        <v>-413.73756513500939</v>
      </c>
      <c r="AB109" s="103">
        <f t="shared" si="58"/>
        <v>0.84087016725576558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940</v>
      </c>
      <c r="G110" s="95">
        <f t="shared" si="59"/>
        <v>23443.600000000002</v>
      </c>
      <c r="H110" s="96"/>
      <c r="I110" s="97">
        <v>6</v>
      </c>
      <c r="J110" s="98">
        <v>2600</v>
      </c>
      <c r="K110" s="99">
        <f t="shared" si="39"/>
        <v>433.33333333333331</v>
      </c>
      <c r="L110" s="100">
        <v>6</v>
      </c>
      <c r="M110" s="98">
        <f>F110/V110*60</f>
        <v>2176.2057877813504</v>
      </c>
      <c r="N110" s="99">
        <f t="shared" si="53"/>
        <v>362.70096463022509</v>
      </c>
      <c r="O110" s="101">
        <f t="shared" si="54"/>
        <v>0</v>
      </c>
      <c r="P110" s="102">
        <f t="shared" si="55"/>
        <v>-70.632368703108227</v>
      </c>
      <c r="Q110" s="103">
        <f t="shared" si="56"/>
        <v>0.83700222606975028</v>
      </c>
      <c r="R110" s="276"/>
      <c r="S110" s="1">
        <v>0.40005787037037038</v>
      </c>
      <c r="T110" s="2">
        <v>0.41805555555555557</v>
      </c>
      <c r="U110" s="104">
        <v>4.9000000000000465</v>
      </c>
      <c r="V110" s="105">
        <v>25.916666666666668</v>
      </c>
      <c r="W110" s="106"/>
      <c r="X110" s="113"/>
      <c r="Y110" s="261"/>
      <c r="Z110" s="262"/>
      <c r="AA110" s="111">
        <f t="shared" si="57"/>
        <v>-423.79421221864959</v>
      </c>
      <c r="AB110" s="103">
        <f t="shared" si="58"/>
        <v>0.83700222606975017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1746</v>
      </c>
      <c r="G111" s="95">
        <f t="shared" si="59"/>
        <v>43178.58</v>
      </c>
      <c r="H111" s="113"/>
      <c r="I111" s="97">
        <v>6</v>
      </c>
      <c r="J111" s="98">
        <v>2600</v>
      </c>
      <c r="K111" s="99">
        <f t="shared" si="39"/>
        <v>433.33333333333331</v>
      </c>
      <c r="L111" s="114">
        <v>6</v>
      </c>
      <c r="M111" s="98">
        <f>F111/V111*60</f>
        <v>2201.6112084063056</v>
      </c>
      <c r="N111" s="99">
        <f t="shared" si="53"/>
        <v>366.93520140105096</v>
      </c>
      <c r="O111" s="101">
        <f t="shared" si="54"/>
        <v>0</v>
      </c>
      <c r="P111" s="102">
        <f t="shared" si="55"/>
        <v>-66.398131932282354</v>
      </c>
      <c r="Q111" s="103">
        <f t="shared" si="56"/>
        <v>0.84677354169473307</v>
      </c>
      <c r="R111" s="276"/>
      <c r="S111" s="1">
        <v>0.42181712962962964</v>
      </c>
      <c r="T111" s="2">
        <v>0.4548611111111111</v>
      </c>
      <c r="U111" s="104">
        <v>5.4166666666666607</v>
      </c>
      <c r="V111" s="105">
        <v>47.583333333333314</v>
      </c>
      <c r="W111" s="106"/>
      <c r="X111" s="113"/>
      <c r="Y111" s="261"/>
      <c r="Z111" s="262"/>
      <c r="AA111" s="111">
        <f t="shared" si="57"/>
        <v>-398.38879159369435</v>
      </c>
      <c r="AB111" s="103">
        <f t="shared" si="58"/>
        <v>0.84677354169473296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2600</v>
      </c>
      <c r="K123" s="139">
        <f t="shared" ref="K123" si="61">J123/I123</f>
        <v>433.33333333333331</v>
      </c>
      <c r="L123" s="137">
        <f t="shared" ref="L123:M123" si="62">AVERAGE(L107:L122)</f>
        <v>6</v>
      </c>
      <c r="M123" s="138">
        <f t="shared" si="62"/>
        <v>2178.1003760953772</v>
      </c>
      <c r="N123" s="139">
        <f>M123/L123</f>
        <v>363.01672934922954</v>
      </c>
      <c r="O123" s="140">
        <f>L123-I123</f>
        <v>0</v>
      </c>
      <c r="P123" s="141">
        <f>N123-K123</f>
        <v>-70.316603984103779</v>
      </c>
      <c r="Q123" s="142">
        <f>N123/K123</f>
        <v>0.83773091388283738</v>
      </c>
      <c r="R123" s="277"/>
      <c r="S123" s="143">
        <f>S107</f>
        <v>0.3034722222222222</v>
      </c>
      <c r="T123" s="144">
        <f>INDEX(T107:T122,COUNTA(T107:T122))</f>
        <v>0.4548611111111111</v>
      </c>
      <c r="U123" s="145"/>
      <c r="V123" s="156"/>
      <c r="W123" s="135"/>
      <c r="X123" s="139"/>
      <c r="Y123" s="264"/>
      <c r="Z123" s="265"/>
      <c r="AA123" s="157">
        <f>M123-J123</f>
        <v>-421.89962390462279</v>
      </c>
      <c r="AB123" s="142">
        <f>M123/J123</f>
        <v>0.83773091388283738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223</v>
      </c>
      <c r="D124" s="274"/>
      <c r="E124" s="158">
        <v>49.91</v>
      </c>
      <c r="F124" s="169">
        <v>1447</v>
      </c>
      <c r="G124" s="159">
        <f t="shared" ref="G124:G126" si="63">E124*F124</f>
        <v>72219.76999999999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1700.1305483028741</v>
      </c>
      <c r="N124" s="163">
        <f>M124/L124</f>
        <v>65.389636473187466</v>
      </c>
      <c r="O124" s="165">
        <f>L124-I124</f>
        <v>0</v>
      </c>
      <c r="P124" s="166">
        <f>N124-K124</f>
        <v>-11.533440449889454</v>
      </c>
      <c r="Q124" s="152">
        <f>N124/K124</f>
        <v>0.85006527415143707</v>
      </c>
      <c r="R124" s="275">
        <f>Q140</f>
        <v>0.8535620470487244</v>
      </c>
      <c r="S124" s="167">
        <v>0.70833333333333337</v>
      </c>
      <c r="T124" s="168">
        <v>0.74379629629629629</v>
      </c>
      <c r="U124" s="169"/>
      <c r="V124" s="170">
        <v>51.066666666666606</v>
      </c>
      <c r="W124" s="87"/>
      <c r="X124" s="88"/>
      <c r="Y124" s="278"/>
      <c r="Z124" s="279"/>
      <c r="AA124" s="109">
        <f>M124-J124</f>
        <v>-299.8694516971259</v>
      </c>
      <c r="AB124" s="152">
        <f>M124/J124</f>
        <v>0.85006527415143707</v>
      </c>
      <c r="AC124" s="347">
        <f>AB140</f>
        <v>0.8535620470487244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104">
        <v>2250</v>
      </c>
      <c r="G125" s="95">
        <f t="shared" si="63"/>
        <v>127777.5</v>
      </c>
      <c r="H125" s="96"/>
      <c r="I125" s="97">
        <v>23</v>
      </c>
      <c r="J125" s="98">
        <v>2000</v>
      </c>
      <c r="K125" s="99">
        <f t="shared" ref="K125:K126" si="64">J125/I125</f>
        <v>86.956521739130437</v>
      </c>
      <c r="L125" s="100">
        <v>23</v>
      </c>
      <c r="M125" s="98">
        <f>F125/V125*60</f>
        <v>1714.6486028789152</v>
      </c>
      <c r="N125" s="99">
        <f>M125/L125</f>
        <v>74.549939255605011</v>
      </c>
      <c r="O125" s="101">
        <f>L125-I125</f>
        <v>0</v>
      </c>
      <c r="P125" s="102">
        <f>N125-K125</f>
        <v>-12.406582483525426</v>
      </c>
      <c r="Q125" s="103">
        <f>N125/K125</f>
        <v>0.85732430143945759</v>
      </c>
      <c r="R125" s="276"/>
      <c r="S125" s="1">
        <v>0.74810185185185185</v>
      </c>
      <c r="T125" s="2">
        <v>0.80277777777777781</v>
      </c>
      <c r="U125" s="104">
        <v>6.2000000000000099</v>
      </c>
      <c r="V125" s="105">
        <v>78.733333333333377</v>
      </c>
      <c r="W125" s="106"/>
      <c r="X125" s="107"/>
      <c r="Y125" s="261"/>
      <c r="Z125" s="262"/>
      <c r="AA125" s="111">
        <f>M125-J125</f>
        <v>-285.3513971210848</v>
      </c>
      <c r="AB125" s="103">
        <f>M125/J125</f>
        <v>0.85732430143945759</v>
      </c>
      <c r="AC125" s="293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104">
        <v>1891</v>
      </c>
      <c r="G126" s="95">
        <f t="shared" si="63"/>
        <v>107541.17</v>
      </c>
      <c r="H126" s="96"/>
      <c r="I126" s="97">
        <v>23</v>
      </c>
      <c r="J126" s="98">
        <v>2000</v>
      </c>
      <c r="K126" s="99">
        <f t="shared" si="64"/>
        <v>86.956521739130437</v>
      </c>
      <c r="L126" s="100">
        <v>23</v>
      </c>
      <c r="M126" s="98">
        <f>F126/V126*60</f>
        <v>1706.5931311105564</v>
      </c>
      <c r="N126" s="99">
        <f>M126/L126</f>
        <v>74.199701352632886</v>
      </c>
      <c r="O126" s="101">
        <f>L126-I126</f>
        <v>0</v>
      </c>
      <c r="P126" s="102">
        <f>N126-K126</f>
        <v>-12.756820386497552</v>
      </c>
      <c r="Q126" s="103">
        <f>N126/K126</f>
        <v>0.85329656555527811</v>
      </c>
      <c r="R126" s="276"/>
      <c r="S126" s="1">
        <v>0.80694444444444446</v>
      </c>
      <c r="T126" s="2">
        <v>0.85311342592592587</v>
      </c>
      <c r="U126" s="104">
        <v>5.9999999999999787</v>
      </c>
      <c r="V126" s="105">
        <v>66.483333333333235</v>
      </c>
      <c r="W126" s="106"/>
      <c r="X126" s="107"/>
      <c r="Y126" s="261"/>
      <c r="Z126" s="262"/>
      <c r="AA126" s="111">
        <f>M126-J126</f>
        <v>-293.40686888944356</v>
      </c>
      <c r="AB126" s="103">
        <f>M126/J126</f>
        <v>0.85329656555527822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5">AVERAGE(I124:I139)</f>
        <v>24</v>
      </c>
      <c r="J140" s="138">
        <f t="shared" si="65"/>
        <v>2000</v>
      </c>
      <c r="K140" s="139">
        <f t="shared" ref="K140" si="66">J140/I140</f>
        <v>83.333333333333329</v>
      </c>
      <c r="L140" s="137">
        <f t="shared" ref="L140:M140" si="67">AVERAGE(L124:L139)</f>
        <v>24</v>
      </c>
      <c r="M140" s="138">
        <f t="shared" si="67"/>
        <v>1707.1240940974487</v>
      </c>
      <c r="N140" s="139">
        <f>M140/L140</f>
        <v>71.130170587393692</v>
      </c>
      <c r="O140" s="140">
        <f>L140-I140</f>
        <v>0</v>
      </c>
      <c r="P140" s="141">
        <f>N140-K140</f>
        <v>-12.203162745939636</v>
      </c>
      <c r="Q140" s="142">
        <f>N140/K140</f>
        <v>0.8535620470487244</v>
      </c>
      <c r="R140" s="277"/>
      <c r="S140" s="143">
        <f>S124</f>
        <v>0.70833333333333337</v>
      </c>
      <c r="T140" s="144">
        <f>INDEX(T124:T139,COUNTA(T124:T139))</f>
        <v>0.85311342592592587</v>
      </c>
      <c r="U140" s="145"/>
      <c r="V140" s="156"/>
      <c r="W140" s="188"/>
      <c r="X140" s="189"/>
      <c r="Y140" s="264"/>
      <c r="Z140" s="265"/>
      <c r="AA140" s="157">
        <f>M140-J140</f>
        <v>-292.87590590255127</v>
      </c>
      <c r="AB140" s="142">
        <f>M140/J140</f>
        <v>0.8535620470487244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1998</v>
      </c>
      <c r="G141" s="159">
        <f t="shared" ref="G141:G143" si="68">E141*F141</f>
        <v>88511.4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1707.692307692309</v>
      </c>
      <c r="N141" s="163">
        <f>M141/L141</f>
        <v>100.45248868778287</v>
      </c>
      <c r="O141" s="165">
        <f>L141-I141</f>
        <v>0</v>
      </c>
      <c r="P141" s="166">
        <f>N141-K141</f>
        <v>-17.194570135746531</v>
      </c>
      <c r="Q141" s="152">
        <f>N141/K141</f>
        <v>0.85384615384615448</v>
      </c>
      <c r="R141" s="275">
        <f>Q157</f>
        <v>0.85265671919215269</v>
      </c>
      <c r="S141" s="167">
        <v>0.70833333333333337</v>
      </c>
      <c r="T141" s="168">
        <v>0.75708333333333333</v>
      </c>
      <c r="U141" s="169"/>
      <c r="V141" s="170">
        <v>70.199999999999946</v>
      </c>
      <c r="W141" s="168"/>
      <c r="X141" s="171"/>
      <c r="Y141" s="278"/>
      <c r="Z141" s="279"/>
      <c r="AA141" s="109">
        <f>M141-J141</f>
        <v>-292.30769230769101</v>
      </c>
      <c r="AB141" s="152">
        <f>M141/J141</f>
        <v>0.85384615384615448</v>
      </c>
      <c r="AC141" s="266">
        <f>AB157</f>
        <v>0.85265671919215269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1067</v>
      </c>
      <c r="G142" s="95">
        <f t="shared" si="68"/>
        <v>54064.89</v>
      </c>
      <c r="H142" s="96"/>
      <c r="I142" s="97">
        <v>22</v>
      </c>
      <c r="J142" s="98">
        <v>2000</v>
      </c>
      <c r="K142" s="99">
        <f t="shared" ref="K142:K143" si="69">J142/I142</f>
        <v>90.909090909090907</v>
      </c>
      <c r="L142" s="100">
        <v>22</v>
      </c>
      <c r="M142" s="98">
        <f>F142/V142*60</f>
        <v>1693.6507936507937</v>
      </c>
      <c r="N142" s="99">
        <f>M142/L142</f>
        <v>76.984126984126988</v>
      </c>
      <c r="O142" s="101">
        <f>L142-I142</f>
        <v>0</v>
      </c>
      <c r="P142" s="102">
        <f>N142-K142</f>
        <v>-13.924963924963919</v>
      </c>
      <c r="Q142" s="103">
        <f>N142/K142</f>
        <v>0.84682539682539693</v>
      </c>
      <c r="R142" s="276"/>
      <c r="S142" s="1">
        <v>0.76124999999999998</v>
      </c>
      <c r="T142" s="2">
        <v>0.78749999999999998</v>
      </c>
      <c r="U142" s="104">
        <v>5.9999999999999787</v>
      </c>
      <c r="V142" s="105">
        <v>37.799999999999997</v>
      </c>
      <c r="W142" s="106"/>
      <c r="X142" s="107"/>
      <c r="Y142" s="261"/>
      <c r="Z142" s="262"/>
      <c r="AA142" s="111">
        <f>M142-J142</f>
        <v>-306.34920634920627</v>
      </c>
      <c r="AB142" s="103">
        <f>M142/J142</f>
        <v>0.84682539682539681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2359</v>
      </c>
      <c r="G143" s="95">
        <f t="shared" si="68"/>
        <v>112288.40000000001</v>
      </c>
      <c r="H143" s="96"/>
      <c r="I143" s="97">
        <v>23</v>
      </c>
      <c r="J143" s="98">
        <v>2000</v>
      </c>
      <c r="K143" s="99">
        <f t="shared" si="69"/>
        <v>86.956521739130437</v>
      </c>
      <c r="L143" s="100">
        <v>23</v>
      </c>
      <c r="M143" s="98">
        <f>F143/V143*60</f>
        <v>1714.5972138098132</v>
      </c>
      <c r="N143" s="99">
        <f>M143/L143</f>
        <v>74.547704948252743</v>
      </c>
      <c r="O143" s="101">
        <f>L143-I143</f>
        <v>0</v>
      </c>
      <c r="P143" s="102">
        <f>N143-K143</f>
        <v>-12.408816790877694</v>
      </c>
      <c r="Q143" s="103">
        <f>N143/K143</f>
        <v>0.85729860690490656</v>
      </c>
      <c r="R143" s="276"/>
      <c r="S143" s="1">
        <v>0.79197916666666668</v>
      </c>
      <c r="T143" s="2">
        <v>0.84930555555555554</v>
      </c>
      <c r="U143" s="104">
        <v>6.450000000000049</v>
      </c>
      <c r="V143" s="105">
        <v>82.549999999999955</v>
      </c>
      <c r="W143" s="106"/>
      <c r="X143" s="107"/>
      <c r="Y143" s="261"/>
      <c r="Z143" s="262"/>
      <c r="AA143" s="111">
        <f>M143-J143</f>
        <v>-285.40278619018682</v>
      </c>
      <c r="AB143" s="103">
        <f>M143/J143</f>
        <v>0.85729860690490656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0">AVERAGE(I141:I156)</f>
        <v>20.666666666666668</v>
      </c>
      <c r="J157" s="138">
        <f t="shared" si="70"/>
        <v>2000</v>
      </c>
      <c r="K157" s="139">
        <f t="shared" ref="K157" si="71">J157/I157</f>
        <v>96.774193548387089</v>
      </c>
      <c r="L157" s="137">
        <f t="shared" ref="L157:M157" si="72">AVERAGE(L141:L156)</f>
        <v>20.666666666666668</v>
      </c>
      <c r="M157" s="138">
        <f t="shared" si="72"/>
        <v>1705.3134383843053</v>
      </c>
      <c r="N157" s="139">
        <f>M157/L157</f>
        <v>82.515166373434127</v>
      </c>
      <c r="O157" s="140">
        <f>L157-I157</f>
        <v>0</v>
      </c>
      <c r="P157" s="141">
        <f>N157-K157</f>
        <v>-14.259027174952962</v>
      </c>
      <c r="Q157" s="142">
        <f>N157/K157</f>
        <v>0.85265671919215269</v>
      </c>
      <c r="R157" s="277"/>
      <c r="S157" s="143">
        <f>S141</f>
        <v>0.70833333333333337</v>
      </c>
      <c r="T157" s="144">
        <f>INDEX(T141:T156,COUNTA(T141:T156))</f>
        <v>0.84930555555555554</v>
      </c>
      <c r="U157" s="145"/>
      <c r="V157" s="156"/>
      <c r="W157" s="135"/>
      <c r="X157" s="139"/>
      <c r="Y157" s="264"/>
      <c r="Z157" s="265"/>
      <c r="AA157" s="157">
        <f>M157-J157</f>
        <v>-294.6865616156947</v>
      </c>
      <c r="AB157" s="142">
        <f>M157/J157</f>
        <v>0.85265671919215269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57" priority="3" operator="greaterThan">
      <formula>0</formula>
    </cfRule>
  </conditionalFormatting>
  <conditionalFormatting sqref="P5:P157 AA5:AA157">
    <cfRule type="cellIs" dxfId="656" priority="6" operator="lessThan">
      <formula>0</formula>
    </cfRule>
  </conditionalFormatting>
  <conditionalFormatting sqref="Q5:Q157 AB5:AB157">
    <cfRule type="cellIs" dxfId="655" priority="4" operator="greaterThan">
      <formula>1</formula>
    </cfRule>
    <cfRule type="cellIs" dxfId="654" priority="5" operator="lessThan">
      <formula>0.8</formula>
    </cfRule>
  </conditionalFormatting>
  <conditionalFormatting sqref="R5:R157 AC124">
    <cfRule type="cellIs" dxfId="653" priority="7" operator="lessThan">
      <formula>0.8</formula>
    </cfRule>
  </conditionalFormatting>
  <conditionalFormatting sqref="AC5:AC22 AC56:AC91">
    <cfRule type="cellIs" dxfId="652" priority="9" operator="lessThan">
      <formula>0.8</formula>
    </cfRule>
  </conditionalFormatting>
  <conditionalFormatting sqref="AC39">
    <cfRule type="cellIs" dxfId="651" priority="12" operator="lessThan">
      <formula>0.8</formula>
    </cfRule>
  </conditionalFormatting>
  <conditionalFormatting sqref="AC54">
    <cfRule type="cellIs" dxfId="650" priority="11" operator="lessThan">
      <formula>0.8</formula>
    </cfRule>
  </conditionalFormatting>
  <conditionalFormatting sqref="AC97:AC105">
    <cfRule type="cellIs" dxfId="649" priority="10" operator="lessThan">
      <formula>0.8</formula>
    </cfRule>
  </conditionalFormatting>
  <conditionalFormatting sqref="AC107:AC112">
    <cfRule type="cellIs" dxfId="648" priority="8" operator="lessThan">
      <formula>0.8</formula>
    </cfRule>
  </conditionalFormatting>
  <conditionalFormatting sqref="AC139">
    <cfRule type="cellIs" dxfId="647" priority="2" operator="lessThan">
      <formula>0.8</formula>
    </cfRule>
  </conditionalFormatting>
  <conditionalFormatting sqref="AC141:AC157">
    <cfRule type="cellIs" dxfId="646" priority="1" operator="lessThan">
      <formula>0.8</formula>
    </cfRule>
  </conditionalFormatting>
  <dataValidations count="1">
    <dataValidation type="list" allowBlank="1" showInputMessage="1" showErrorMessage="1" sqref="Y5:Z157" xr:uid="{2F020F38-4E7F-49E4-A783-2947F866198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5801-1D3B-457D-93B5-89E09EF5661A}">
  <sheetPr>
    <tabColor theme="8" tint="0.59999389629810485"/>
  </sheetPr>
  <dimension ref="B1:AR36"/>
  <sheetViews>
    <sheetView zoomScale="70" zoomScaleNormal="70" workbookViewId="0">
      <selection activeCell="V39" sqref="V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270</v>
      </c>
      <c r="D3" s="248"/>
      <c r="E3" s="7" t="s">
        <v>2</v>
      </c>
      <c r="F3" s="249">
        <f>'0822(18度C)'!D1+'0822(4度C)'!D1</f>
        <v>195333</v>
      </c>
      <c r="G3" s="250"/>
      <c r="H3" s="7" t="s">
        <v>3</v>
      </c>
      <c r="I3" s="251">
        <f>'0822(18度C)'!F1+'0822(4度C)'!F1</f>
        <v>5933586.3500000006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475.85306953322527</v>
      </c>
      <c r="F6" s="226" t="e">
        <f>AVERAGE(#REF!,D13:K13)</f>
        <v>#REF!</v>
      </c>
      <c r="G6" s="227">
        <f>AVERAGE(D13:K13)</f>
        <v>176.88042942142451</v>
      </c>
      <c r="H6" s="228"/>
      <c r="I6" s="227">
        <f>AVERAGE(L13:O13)</f>
        <v>90.053763440860209</v>
      </c>
      <c r="J6" s="228"/>
      <c r="K6" s="227">
        <f>AVERAGE(D27:O27)</f>
        <v>643.39627874032908</v>
      </c>
      <c r="L6" s="228"/>
      <c r="M6" s="227">
        <f>AVERAGE(P27:X27)</f>
        <v>757.78717428616017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404.16453559750715</v>
      </c>
      <c r="F7" s="230" t="e">
        <f>AVERAGE(#REF!,D14:K14)</f>
        <v>#REF!</v>
      </c>
      <c r="G7" s="217">
        <f>AVERAGE(D14:K14)</f>
        <v>149.95065203743385</v>
      </c>
      <c r="H7" s="218"/>
      <c r="I7" s="217">
        <f>AVERAGE(L14:O14)</f>
        <v>76.803031677665729</v>
      </c>
      <c r="J7" s="218"/>
      <c r="K7" s="217">
        <f>AVERAGE(D28:O28)</f>
        <v>545.5192485485984</v>
      </c>
      <c r="L7" s="218"/>
      <c r="M7" s="217">
        <f>AVERAGE(P28:X28)</f>
        <v>644.9540692812667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0.85108010500120412</v>
      </c>
      <c r="F8" s="222" t="e">
        <f>AVERAGE(D15:K15,#REF!)</f>
        <v>#REF!</v>
      </c>
      <c r="G8" s="223">
        <f>AVERAGE(D15:K15)</f>
        <v>0.85111735588245929</v>
      </c>
      <c r="H8" s="224"/>
      <c r="I8" s="223">
        <f>AVERAGE(L15:O15)</f>
        <v>0.85289613846570445</v>
      </c>
      <c r="J8" s="224"/>
      <c r="K8" s="223">
        <f>AVERAGE(D29:O29)</f>
        <v>0.84875240715107503</v>
      </c>
      <c r="L8" s="224"/>
      <c r="M8" s="223">
        <f>AVERAGE(P29:X29)</f>
        <v>0.85314694864339058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79.47019867549669</v>
      </c>
      <c r="F13" s="24">
        <v>82.10526315789474</v>
      </c>
      <c r="G13" s="24">
        <v>84.033613445378151</v>
      </c>
      <c r="H13" s="24">
        <v>179.1044776119403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83.333333333333329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105.73552281139746</v>
      </c>
      <c r="E14" s="28">
        <v>67.740507377770996</v>
      </c>
      <c r="F14" s="28">
        <v>70.306491348367047</v>
      </c>
      <c r="G14" s="28">
        <v>71.599931895037813</v>
      </c>
      <c r="H14" s="28">
        <v>151.83504134164119</v>
      </c>
      <c r="I14" s="28">
        <v>219.45251072480272</v>
      </c>
      <c r="J14" s="28" t="s">
        <v>37</v>
      </c>
      <c r="K14" s="55">
        <v>362.98455876301983</v>
      </c>
      <c r="L14" s="27" t="s">
        <v>37</v>
      </c>
      <c r="M14" s="67" t="s">
        <v>37</v>
      </c>
      <c r="N14" s="28">
        <v>71.117773355790106</v>
      </c>
      <c r="O14" s="29">
        <v>82.488289999541365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0.85682234002339319</v>
      </c>
      <c r="E15" s="32">
        <f t="shared" si="0"/>
        <v>0.85240138450361835</v>
      </c>
      <c r="F15" s="32">
        <f t="shared" si="0"/>
        <v>0.85629701001216274</v>
      </c>
      <c r="G15" s="32">
        <f t="shared" si="0"/>
        <v>0.85203918955094993</v>
      </c>
      <c r="H15" s="32">
        <f t="shared" si="0"/>
        <v>0.84774564749082992</v>
      </c>
      <c r="I15" s="32">
        <f t="shared" si="0"/>
        <v>0.85485924552775405</v>
      </c>
      <c r="J15" s="32" t="s">
        <v>37</v>
      </c>
      <c r="K15" s="56">
        <f t="shared" ref="K15" si="1">K14/K13</f>
        <v>0.8376566740685073</v>
      </c>
      <c r="L15" s="31" t="s">
        <v>37</v>
      </c>
      <c r="M15" s="68" t="s">
        <v>37</v>
      </c>
      <c r="N15" s="32">
        <f t="shared" ref="N15:O15" si="2">N14/N13</f>
        <v>0.85341328026948138</v>
      </c>
      <c r="O15" s="33">
        <f t="shared" si="2"/>
        <v>0.85237899666192751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</v>
      </c>
      <c r="F16" s="2">
        <v>0.25</v>
      </c>
      <c r="G16" s="2">
        <v>0.29181712962962963</v>
      </c>
      <c r="H16" s="2">
        <v>0.16666666666666666</v>
      </c>
      <c r="I16" s="2">
        <v>0.16666666666666666</v>
      </c>
      <c r="J16" s="2" t="s">
        <v>37</v>
      </c>
      <c r="K16" s="3">
        <v>0.30486111111111108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0.55347222222222225</v>
      </c>
      <c r="E17" s="2">
        <v>0.61417824074074079</v>
      </c>
      <c r="F17" s="2">
        <v>0.45763888888888887</v>
      </c>
      <c r="G17" s="2">
        <v>0.57013888888888886</v>
      </c>
      <c r="H17" s="2">
        <v>0.63280092592592596</v>
      </c>
      <c r="I17" s="2">
        <v>0.4465277777777778</v>
      </c>
      <c r="J17" s="2" t="s">
        <v>37</v>
      </c>
      <c r="K17" s="3">
        <v>0.44959490740740743</v>
      </c>
      <c r="L17" s="1" t="s">
        <v>37</v>
      </c>
      <c r="M17" s="69" t="s">
        <v>37</v>
      </c>
      <c r="N17" s="2">
        <v>0.82789351851851856</v>
      </c>
      <c r="O17" s="4">
        <v>0.8188657407407407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25.166666666666668</v>
      </c>
      <c r="F18" s="35">
        <v>23.75</v>
      </c>
      <c r="G18" s="35">
        <v>23.8</v>
      </c>
      <c r="H18" s="35">
        <v>20.100000000000001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24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260.86956521739131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761.53846153846155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192.82993689321151</v>
      </c>
      <c r="E28" s="28" t="s">
        <v>37</v>
      </c>
      <c r="F28" s="28" t="s">
        <v>37</v>
      </c>
      <c r="G28" s="28">
        <v>222.77866110463211</v>
      </c>
      <c r="H28" s="28">
        <v>355.05476611254227</v>
      </c>
      <c r="I28" s="28" t="s">
        <v>37</v>
      </c>
      <c r="J28" s="28">
        <v>593.3922829581993</v>
      </c>
      <c r="K28" s="28" t="s">
        <v>37</v>
      </c>
      <c r="L28" s="28" t="s">
        <v>37</v>
      </c>
      <c r="M28" s="28">
        <v>741.20459625053468</v>
      </c>
      <c r="N28" s="28">
        <v>999.82007124608754</v>
      </c>
      <c r="O28" s="28">
        <v>713.55442527498167</v>
      </c>
      <c r="P28" s="27">
        <v>192.68313476651622</v>
      </c>
      <c r="Q28" s="28" t="s">
        <v>37</v>
      </c>
      <c r="R28" s="28" t="s">
        <v>37</v>
      </c>
      <c r="S28" s="28">
        <v>599.92565055762066</v>
      </c>
      <c r="T28" s="28">
        <v>710.53129713064868</v>
      </c>
      <c r="U28" s="28" t="s">
        <v>37</v>
      </c>
      <c r="V28" s="28">
        <v>651.65677907490942</v>
      </c>
      <c r="W28" s="28">
        <v>858.33514463740937</v>
      </c>
      <c r="X28" s="29">
        <v>856.59240952049572</v>
      </c>
    </row>
    <row r="29" spans="2:44" ht="40.15" customHeight="1">
      <c r="B29" s="205"/>
      <c r="C29" s="30" t="s">
        <v>39</v>
      </c>
      <c r="D29" s="32">
        <f>D28/D27</f>
        <v>0.85266388190675002</v>
      </c>
      <c r="E29" s="32" t="s">
        <v>37</v>
      </c>
      <c r="F29" s="32" t="s">
        <v>37</v>
      </c>
      <c r="G29" s="32">
        <f>G28/G27</f>
        <v>0.85398486756775638</v>
      </c>
      <c r="H29" s="32">
        <f>H28/H27</f>
        <v>0.81935715256740527</v>
      </c>
      <c r="I29" s="32" t="s">
        <v>37</v>
      </c>
      <c r="J29" s="32">
        <f>J28/J27</f>
        <v>0.87909967845659154</v>
      </c>
      <c r="K29" s="32" t="s">
        <v>37</v>
      </c>
      <c r="L29" s="32" t="s">
        <v>37</v>
      </c>
      <c r="M29" s="32">
        <f>M28/M27</f>
        <v>0.8535083229551611</v>
      </c>
      <c r="N29" s="32">
        <f>N28/N27</f>
        <v>0.83318339270507291</v>
      </c>
      <c r="O29" s="32">
        <f>O28/O27</f>
        <v>0.84946955389878775</v>
      </c>
      <c r="P29" s="31">
        <f>P28/P27</f>
        <v>0.85011576270028455</v>
      </c>
      <c r="Q29" s="32" t="s">
        <v>37</v>
      </c>
      <c r="R29" s="32" t="s">
        <v>37</v>
      </c>
      <c r="S29" s="32">
        <f>S28/S27</f>
        <v>0.88877874156684544</v>
      </c>
      <c r="T29" s="32">
        <f>T28/T27</f>
        <v>0.84587059182220081</v>
      </c>
      <c r="U29" s="32" t="s">
        <v>37</v>
      </c>
      <c r="V29" s="32">
        <f>V28/V27</f>
        <v>0.85571092201755783</v>
      </c>
      <c r="W29" s="32">
        <f>W28/W27</f>
        <v>0.84150504376216606</v>
      </c>
      <c r="X29" s="33">
        <f>X28/X27</f>
        <v>0.83690062999128889</v>
      </c>
    </row>
    <row r="30" spans="2:44" ht="17.25" customHeight="1">
      <c r="B30" s="206" t="s">
        <v>40</v>
      </c>
      <c r="C30" s="15" t="s">
        <v>41</v>
      </c>
      <c r="D30" s="2">
        <v>0.38489583333333333</v>
      </c>
      <c r="E30" s="2" t="s">
        <v>37</v>
      </c>
      <c r="F30" s="2" t="s">
        <v>37</v>
      </c>
      <c r="G30" s="2">
        <v>0.21626157407407406</v>
      </c>
      <c r="H30" s="2">
        <v>0.25008101851851849</v>
      </c>
      <c r="I30" s="2" t="s">
        <v>37</v>
      </c>
      <c r="J30" s="2">
        <v>0.2502314814814815</v>
      </c>
      <c r="K30" s="2" t="s">
        <v>37</v>
      </c>
      <c r="L30" s="2" t="s">
        <v>37</v>
      </c>
      <c r="M30" s="2">
        <v>0.25017361111111114</v>
      </c>
      <c r="N30" s="2">
        <v>0.25028935185185186</v>
      </c>
      <c r="O30" s="2">
        <v>0.29166666666666669</v>
      </c>
      <c r="P30" s="1">
        <v>0.70840277777777783</v>
      </c>
      <c r="Q30" s="2" t="s">
        <v>37</v>
      </c>
      <c r="R30" s="2" t="s">
        <v>37</v>
      </c>
      <c r="S30" s="2">
        <v>0.7085069444444444</v>
      </c>
      <c r="T30" s="2">
        <v>0.70857638888888885</v>
      </c>
      <c r="U30" s="2" t="s">
        <v>37</v>
      </c>
      <c r="V30" s="2">
        <v>0.70840277777777783</v>
      </c>
      <c r="W30" s="2">
        <v>0.70844907407407409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0.46180555555555558</v>
      </c>
      <c r="E31" s="2" t="s">
        <v>37</v>
      </c>
      <c r="F31" s="2" t="s">
        <v>37</v>
      </c>
      <c r="G31" s="2">
        <v>0.29861111111111105</v>
      </c>
      <c r="H31" s="2">
        <v>0.3</v>
      </c>
      <c r="I31" s="2" t="s">
        <v>37</v>
      </c>
      <c r="J31" s="2">
        <v>0.32222222222222224</v>
      </c>
      <c r="K31" s="2" t="s">
        <v>37</v>
      </c>
      <c r="L31" s="2" t="s">
        <v>37</v>
      </c>
      <c r="M31" s="2">
        <v>0.47569444444444442</v>
      </c>
      <c r="N31" s="2">
        <v>0.40843750000000001</v>
      </c>
      <c r="O31" s="2">
        <v>0.46491898148148147</v>
      </c>
      <c r="P31" s="1">
        <v>0.8356365740740741</v>
      </c>
      <c r="Q31" s="2" t="s">
        <v>37</v>
      </c>
      <c r="R31" s="2" t="s">
        <v>37</v>
      </c>
      <c r="S31" s="2">
        <v>0.84861111111111109</v>
      </c>
      <c r="T31" s="2">
        <v>0.88611111111111107</v>
      </c>
      <c r="U31" s="2" t="s">
        <v>37</v>
      </c>
      <c r="V31" s="2">
        <v>0.87802083333333336</v>
      </c>
      <c r="W31" s="2">
        <v>0.93761574074074072</v>
      </c>
      <c r="X31" s="4">
        <v>0.95221064814814815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11.5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4.333333333333333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D3A0-C34A-413E-A837-C5B70DEC9140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V39" sqref="V39"/>
      <selection pane="bottomLeft" activeCell="V39" sqref="V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105289</v>
      </c>
      <c r="E1" s="77" t="s">
        <v>3</v>
      </c>
      <c r="F1" s="78">
        <f>SUM(G5:G225)</f>
        <v>2054653.67</v>
      </c>
      <c r="G1" s="79" t="s">
        <v>74</v>
      </c>
      <c r="H1" s="80">
        <f>L21+L38+L55+L72+L89+L106+L123+L140+L157+L174+L191+L208+L225</f>
        <v>78.699999999999989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45891</v>
      </c>
      <c r="B2" s="325"/>
      <c r="C2" s="82" t="s">
        <v>35</v>
      </c>
      <c r="D2" s="83">
        <f>AVERAGE(N21,N38,N55,N72,N89,N106,N123,N140,N157,N174,N191,N208,N225)</f>
        <v>591.41224273290675</v>
      </c>
      <c r="E2" s="83" t="s">
        <v>81</v>
      </c>
      <c r="F2" s="84">
        <f>F1/D1</f>
        <v>19.514419075117058</v>
      </c>
      <c r="G2" s="85" t="s">
        <v>82</v>
      </c>
      <c r="H2" s="86">
        <f>COUNT(H5:H225)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1760</v>
      </c>
      <c r="G5" s="95">
        <f t="shared" ref="G5:G7" si="0">E5*F5</f>
        <v>52536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2797.3509933774844</v>
      </c>
      <c r="N5" s="99">
        <f>M5/L5</f>
        <v>164.55005843396967</v>
      </c>
      <c r="O5" s="101">
        <f>L5-I5</f>
        <v>0</v>
      </c>
      <c r="P5" s="102">
        <f>N5-K5</f>
        <v>-27.979353330736217</v>
      </c>
      <c r="Q5" s="103">
        <f>N5/K5</f>
        <v>0.85467491395584616</v>
      </c>
      <c r="R5" s="276">
        <f>Q21</f>
        <v>0.85266388190675002</v>
      </c>
      <c r="S5" s="1">
        <v>0.38489583333333333</v>
      </c>
      <c r="T5" s="2">
        <v>0.41111111111111109</v>
      </c>
      <c r="U5" s="104">
        <v>7.866666666666644</v>
      </c>
      <c r="V5" s="105">
        <v>37.749999999999986</v>
      </c>
      <c r="W5" s="106"/>
      <c r="X5" s="107"/>
      <c r="Y5" s="278"/>
      <c r="Z5" s="279"/>
      <c r="AA5" s="109">
        <f>M5-J5</f>
        <v>-475.64900662251557</v>
      </c>
      <c r="AB5" s="110">
        <f>M5/J5</f>
        <v>0.85467491395584616</v>
      </c>
      <c r="AC5" s="291">
        <f>AB21</f>
        <v>0.85266388190675002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1765</v>
      </c>
      <c r="G6" s="95">
        <f t="shared" si="0"/>
        <v>52102.799999999996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2797.8863936591811</v>
      </c>
      <c r="N6" s="99">
        <f>M6/L6</f>
        <v>164.58155256818713</v>
      </c>
      <c r="O6" s="101">
        <f>L6-I6</f>
        <v>0</v>
      </c>
      <c r="P6" s="102">
        <f>N6-K6</f>
        <v>-27.947859196518749</v>
      </c>
      <c r="Q6" s="103">
        <f>N6/K6</f>
        <v>0.85483849485462304</v>
      </c>
      <c r="R6" s="276"/>
      <c r="S6" s="1">
        <v>0.41538194444444443</v>
      </c>
      <c r="T6" s="2">
        <v>0.44166666666666665</v>
      </c>
      <c r="U6" s="104">
        <v>6.1500000000000021</v>
      </c>
      <c r="V6" s="105">
        <v>37.85</v>
      </c>
      <c r="W6" s="106"/>
      <c r="X6" s="107"/>
      <c r="Y6" s="261"/>
      <c r="Z6" s="262"/>
      <c r="AA6" s="111">
        <f>M6-J6</f>
        <v>-475.11360634081893</v>
      </c>
      <c r="AB6" s="112">
        <f>M6/J6</f>
        <v>0.85483849485462304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796</v>
      </c>
      <c r="G7" s="95">
        <f t="shared" si="0"/>
        <v>17201.560000000001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2117.9600886917956</v>
      </c>
      <c r="N7" s="99">
        <f>M7/L7</f>
        <v>352.99334811529928</v>
      </c>
      <c r="O7" s="101">
        <f>L7-I7</f>
        <v>0</v>
      </c>
      <c r="P7" s="102">
        <f>N7-K7</f>
        <v>-63.673318551367402</v>
      </c>
      <c r="Q7" s="103">
        <f>N7/K7</f>
        <v>0.84718403547671828</v>
      </c>
      <c r="R7" s="276"/>
      <c r="S7" s="1">
        <v>0.44614583333333335</v>
      </c>
      <c r="T7" s="2">
        <v>0.46180555555555558</v>
      </c>
      <c r="U7" s="104">
        <v>6.450000000000049</v>
      </c>
      <c r="V7" s="105">
        <v>22.550000000000008</v>
      </c>
      <c r="W7" s="106">
        <v>0.46180555555555558</v>
      </c>
      <c r="X7" s="107">
        <v>0.50070601851851848</v>
      </c>
      <c r="Y7" s="261"/>
      <c r="Z7" s="262"/>
      <c r="AA7" s="111">
        <f>M7-J7</f>
        <v>-382.03991130820441</v>
      </c>
      <c r="AB7" s="112">
        <f>M7/J7</f>
        <v>0.84718403547671828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2571.0658252428202</v>
      </c>
      <c r="N21" s="139">
        <f>M21/L21</f>
        <v>192.82993689321151</v>
      </c>
      <c r="O21" s="140">
        <f>L21-I21</f>
        <v>0</v>
      </c>
      <c r="P21" s="141">
        <f>N21-K21</f>
        <v>-33.320063106788496</v>
      </c>
      <c r="Q21" s="142">
        <f>N21/K21</f>
        <v>0.85266388190675002</v>
      </c>
      <c r="R21" s="277"/>
      <c r="S21" s="143">
        <f>S5</f>
        <v>0.38489583333333333</v>
      </c>
      <c r="T21" s="144">
        <f>INDEX(T5:T20,COUNTA(T5:T20))</f>
        <v>0.46180555555555558</v>
      </c>
      <c r="U21" s="145"/>
      <c r="V21" s="145"/>
      <c r="W21" s="146"/>
      <c r="X21" s="147"/>
      <c r="Y21" s="264"/>
      <c r="Z21" s="265"/>
      <c r="AA21" s="148">
        <f>M21-J21</f>
        <v>-444.26750809051327</v>
      </c>
      <c r="AB21" s="149">
        <f>M21/J21</f>
        <v>0.85266388190675002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25.52</v>
      </c>
      <c r="F22" s="94">
        <v>3008</v>
      </c>
      <c r="G22" s="95">
        <f t="shared" ref="G22:G23" si="5">E22*F22</f>
        <v>76764.160000000003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2556.9775678866586</v>
      </c>
      <c r="N22" s="99">
        <f>M22/L22</f>
        <v>213.08146399055488</v>
      </c>
      <c r="O22" s="101">
        <f>L22-I22</f>
        <v>0</v>
      </c>
      <c r="P22" s="102">
        <f>N22-K22</f>
        <v>-36.91853600944512</v>
      </c>
      <c r="Q22" s="103">
        <f>N22/K22</f>
        <v>0.85232585596221955</v>
      </c>
      <c r="R22" s="275">
        <f>Q38</f>
        <v>0.85398486756775638</v>
      </c>
      <c r="S22" s="1">
        <v>0.21626157407407406</v>
      </c>
      <c r="T22" s="2">
        <v>0.26527777777777778</v>
      </c>
      <c r="U22" s="104">
        <v>4.4166666666666643</v>
      </c>
      <c r="V22" s="105">
        <v>70.583333333333343</v>
      </c>
      <c r="W22" s="106"/>
      <c r="X22" s="151"/>
      <c r="Y22" s="278"/>
      <c r="Z22" s="279"/>
      <c r="AA22" s="109">
        <f>M22-J22</f>
        <v>-443.02243211334144</v>
      </c>
      <c r="AB22" s="152">
        <f>M22/J22</f>
        <v>0.85232585596221955</v>
      </c>
      <c r="AC22" s="266">
        <f>AB38</f>
        <v>0.85398486756775649</v>
      </c>
    </row>
    <row r="23" spans="1:29" ht="15.75" customHeight="1">
      <c r="A23" s="281"/>
      <c r="B23" s="92" t="s">
        <v>105</v>
      </c>
      <c r="C23" s="259" t="s">
        <v>111</v>
      </c>
      <c r="D23" s="260"/>
      <c r="E23" s="93">
        <v>25.64</v>
      </c>
      <c r="F23" s="94">
        <v>1794</v>
      </c>
      <c r="G23" s="95">
        <f t="shared" si="5"/>
        <v>45998.16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2566.9316375198796</v>
      </c>
      <c r="N23" s="99">
        <f>M23/L23</f>
        <v>233.35742159271632</v>
      </c>
      <c r="O23" s="101">
        <f>L23-I23</f>
        <v>0</v>
      </c>
      <c r="P23" s="102">
        <f>N23-K23</f>
        <v>-39.369851134556427</v>
      </c>
      <c r="Q23" s="103">
        <f>N23/K23</f>
        <v>0.8556438791732931</v>
      </c>
      <c r="R23" s="276"/>
      <c r="S23" s="1">
        <v>0.26949074074074075</v>
      </c>
      <c r="T23" s="2">
        <v>0.29861111111111105</v>
      </c>
      <c r="U23" s="104">
        <v>6.0666666666666824</v>
      </c>
      <c r="V23" s="105">
        <v>41.933333333333223</v>
      </c>
      <c r="W23" s="106"/>
      <c r="X23" s="107"/>
      <c r="Y23" s="261"/>
      <c r="Z23" s="262"/>
      <c r="AA23" s="111">
        <f>M23-J23</f>
        <v>-433.06836248012041</v>
      </c>
      <c r="AB23" s="103">
        <f>M23/J23</f>
        <v>0.85564387917329321</v>
      </c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2561.9546027032693</v>
      </c>
      <c r="N38" s="139">
        <f>M38/L38</f>
        <v>222.77866110463211</v>
      </c>
      <c r="O38" s="140">
        <f>L38-I38</f>
        <v>0</v>
      </c>
      <c r="P38" s="141">
        <f>N38-K38</f>
        <v>-38.090904112759205</v>
      </c>
      <c r="Q38" s="142">
        <f>N38/K38</f>
        <v>0.85398486756775638</v>
      </c>
      <c r="R38" s="277"/>
      <c r="S38" s="143">
        <f>S22</f>
        <v>0.21626157407407406</v>
      </c>
      <c r="T38" s="144">
        <f>INDEX(T22:T37,COUNTA(T22:T37))</f>
        <v>0.29861111111111105</v>
      </c>
      <c r="U38" s="145"/>
      <c r="V38" s="156"/>
      <c r="W38" s="135"/>
      <c r="X38" s="139"/>
      <c r="Y38" s="264"/>
      <c r="Z38" s="265"/>
      <c r="AA38" s="157">
        <f>M38-J38</f>
        <v>-438.0453972967307</v>
      </c>
      <c r="AB38" s="142">
        <f>M38/J38</f>
        <v>0.85398486756775649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784</v>
      </c>
      <c r="G39" s="159">
        <f t="shared" ref="G39:G41" si="9">E39*F39</f>
        <v>11023.04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2149.5811119573464</v>
      </c>
      <c r="N39" s="163">
        <f>M39/L39</f>
        <v>358.26351865955775</v>
      </c>
      <c r="O39" s="165">
        <f>L39-I39</f>
        <v>0</v>
      </c>
      <c r="P39" s="166">
        <f>N39-K39</f>
        <v>-75.069814673775568</v>
      </c>
      <c r="Q39" s="152">
        <f>N39/K39</f>
        <v>0.82676196613744102</v>
      </c>
      <c r="R39" s="275">
        <f>Q55</f>
        <v>0.81935715256740527</v>
      </c>
      <c r="S39" s="167">
        <v>0.25008101851851849</v>
      </c>
      <c r="T39" s="168">
        <v>0.26527777777777778</v>
      </c>
      <c r="U39" s="169"/>
      <c r="V39" s="170">
        <v>21.883333333333368</v>
      </c>
      <c r="W39" s="168"/>
      <c r="X39" s="171"/>
      <c r="Y39" s="278"/>
      <c r="Z39" s="279"/>
      <c r="AA39" s="109">
        <f>M39-J39</f>
        <v>-450.41888804265363</v>
      </c>
      <c r="AB39" s="152">
        <f>M39/J39</f>
        <v>0.82676196613744091</v>
      </c>
      <c r="AC39" s="266">
        <f>AB55</f>
        <v>0.81935715256740527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893</v>
      </c>
      <c r="G40" s="95">
        <f t="shared" si="9"/>
        <v>13225.33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2156.1368209255565</v>
      </c>
      <c r="N40" s="99">
        <f>M40/L40</f>
        <v>359.35613682092611</v>
      </c>
      <c r="O40" s="101">
        <f>L40-I40</f>
        <v>0</v>
      </c>
      <c r="P40" s="102">
        <f>N40-K40</f>
        <v>-73.977196512407204</v>
      </c>
      <c r="Q40" s="103">
        <f>N40/K40</f>
        <v>0.82928339266367568</v>
      </c>
      <c r="R40" s="276"/>
      <c r="S40" s="1">
        <v>0.26815972222222223</v>
      </c>
      <c r="T40" s="2">
        <v>0.28541666666666665</v>
      </c>
      <c r="U40" s="104">
        <v>4.1500000000000092</v>
      </c>
      <c r="V40" s="105">
        <v>24.849999999999966</v>
      </c>
      <c r="W40" s="106"/>
      <c r="X40" s="113"/>
      <c r="Y40" s="261"/>
      <c r="Z40" s="262"/>
      <c r="AA40" s="111">
        <f>M40-J40</f>
        <v>-443.86317907444345</v>
      </c>
      <c r="AB40" s="103">
        <f>M40/J40</f>
        <v>0.82928339266367557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519</v>
      </c>
      <c r="G41" s="95">
        <f t="shared" si="9"/>
        <v>9274.5300000000007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2085.2678571428587</v>
      </c>
      <c r="N41" s="99">
        <f>M41/L41</f>
        <v>347.54464285714312</v>
      </c>
      <c r="O41" s="101">
        <f>L41-I41</f>
        <v>0</v>
      </c>
      <c r="P41" s="102">
        <f>N41-K41</f>
        <v>-85.788690476190197</v>
      </c>
      <c r="Q41" s="103">
        <f>N41/K41</f>
        <v>0.80202609890109955</v>
      </c>
      <c r="R41" s="276"/>
      <c r="S41" s="1">
        <v>0.28962962962962963</v>
      </c>
      <c r="T41" s="2">
        <v>0.3</v>
      </c>
      <c r="U41" s="104">
        <v>6.0666666666666824</v>
      </c>
      <c r="V41" s="105">
        <v>14.933333333333323</v>
      </c>
      <c r="W41" s="106"/>
      <c r="X41" s="113"/>
      <c r="Y41" s="261"/>
      <c r="Z41" s="262"/>
      <c r="AA41" s="111">
        <f>M41-J41</f>
        <v>-514.7321428571413</v>
      </c>
      <c r="AB41" s="103">
        <f>M41/J41</f>
        <v>0.80202609890109955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2130.3285966752537</v>
      </c>
      <c r="N55" s="139">
        <f>M55/L55</f>
        <v>355.05476611254227</v>
      </c>
      <c r="O55" s="140">
        <f>L55-I55</f>
        <v>0</v>
      </c>
      <c r="P55" s="141">
        <f>N55-K55</f>
        <v>-78.278567220791047</v>
      </c>
      <c r="Q55" s="142">
        <f>N55/K55</f>
        <v>0.81935715256740527</v>
      </c>
      <c r="R55" s="277"/>
      <c r="S55" s="143">
        <f>S39</f>
        <v>0.25008101851851849</v>
      </c>
      <c r="T55" s="144">
        <f>INDEX(T39:T54,COUNTA(T39:T54))</f>
        <v>0.3</v>
      </c>
      <c r="U55" s="145"/>
      <c r="V55" s="156"/>
      <c r="W55" s="135"/>
      <c r="X55" s="139"/>
      <c r="Y55" s="264"/>
      <c r="Z55" s="265"/>
      <c r="AA55" s="157">
        <f>M55-J55</f>
        <v>-469.67140332474628</v>
      </c>
      <c r="AB55" s="142">
        <f>M55/J55</f>
        <v>0.81935715256740527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4101</v>
      </c>
      <c r="G56" s="159">
        <f t="shared" ref="G56" si="14">E56*F56</f>
        <v>57537.03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2373.5691318327972</v>
      </c>
      <c r="N56" s="163">
        <f>M56/L56</f>
        <v>593.3922829581993</v>
      </c>
      <c r="O56" s="165">
        <f>L56-I56</f>
        <v>0</v>
      </c>
      <c r="P56" s="166">
        <f>N56-K56</f>
        <v>-81.607717041800697</v>
      </c>
      <c r="Q56" s="152">
        <f>N56/K56</f>
        <v>0.87909967845659154</v>
      </c>
      <c r="R56" s="275">
        <f>Q72</f>
        <v>0.87909967845659154</v>
      </c>
      <c r="S56" s="167">
        <v>0.2502314814814815</v>
      </c>
      <c r="T56" s="168">
        <v>0.32222222222222224</v>
      </c>
      <c r="U56" s="169"/>
      <c r="V56" s="170">
        <v>103.66666666666667</v>
      </c>
      <c r="W56" s="173"/>
      <c r="X56" s="151"/>
      <c r="Y56" s="278"/>
      <c r="Z56" s="279"/>
      <c r="AA56" s="109">
        <f>M56-J56</f>
        <v>-326.43086816720279</v>
      </c>
      <c r="AB56" s="152">
        <f>M56/J56</f>
        <v>0.87909967845659154</v>
      </c>
      <c r="AC56" s="266">
        <f>AB72</f>
        <v>0.87909967845659154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2373.5691318327972</v>
      </c>
      <c r="N72" s="139">
        <f t="shared" ref="N72:N77" si="18">M72/L72</f>
        <v>593.3922829581993</v>
      </c>
      <c r="O72" s="140">
        <f t="shared" ref="O72:O77" si="19">L72-I72</f>
        <v>0</v>
      </c>
      <c r="P72" s="141">
        <f t="shared" ref="P72:P77" si="20">N72-K72</f>
        <v>-81.607717041800697</v>
      </c>
      <c r="Q72" s="142">
        <f t="shared" ref="Q72:Q77" si="21">N72/K72</f>
        <v>0.87909967845659154</v>
      </c>
      <c r="R72" s="277"/>
      <c r="S72" s="143">
        <f>S56</f>
        <v>0.2502314814814815</v>
      </c>
      <c r="T72" s="144">
        <f>INDEX(T56:T71,COUNTA(T56:T71))</f>
        <v>0.32222222222222224</v>
      </c>
      <c r="U72" s="145"/>
      <c r="V72" s="156"/>
      <c r="W72" s="89"/>
      <c r="X72" s="91"/>
      <c r="Y72" s="264"/>
      <c r="Z72" s="265"/>
      <c r="AA72" s="157">
        <f t="shared" ref="AA72:AA77" si="22">M72-J72</f>
        <v>-326.43086816720279</v>
      </c>
      <c r="AB72" s="142">
        <f t="shared" ref="AB72:AB77" si="23">M72/J72</f>
        <v>0.87909967845659154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1251</v>
      </c>
      <c r="G73" s="159">
        <f t="shared" ref="G73:G77" si="24">E73*F73</f>
        <v>26833.95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2805.9813084112211</v>
      </c>
      <c r="N73" s="163">
        <f t="shared" si="18"/>
        <v>935.32710280374033</v>
      </c>
      <c r="O73" s="165">
        <f t="shared" si="19"/>
        <v>0</v>
      </c>
      <c r="P73" s="166">
        <f t="shared" si="20"/>
        <v>-164.67289719625967</v>
      </c>
      <c r="Q73" s="152">
        <f t="shared" si="21"/>
        <v>0.85029736618521845</v>
      </c>
      <c r="R73" s="275">
        <f>Q89</f>
        <v>0.8535083229551611</v>
      </c>
      <c r="S73" s="167">
        <v>0.25017361111111114</v>
      </c>
      <c r="T73" s="168">
        <v>0.26874999999999999</v>
      </c>
      <c r="U73" s="169"/>
      <c r="V73" s="170">
        <v>26.749999999999943</v>
      </c>
      <c r="W73" s="173"/>
      <c r="X73" s="151"/>
      <c r="Y73" s="278"/>
      <c r="Z73" s="279"/>
      <c r="AA73" s="109">
        <f t="shared" si="22"/>
        <v>-494.01869158877889</v>
      </c>
      <c r="AB73" s="152">
        <f t="shared" si="23"/>
        <v>0.85029736618521856</v>
      </c>
      <c r="AC73" s="266">
        <f>AB89</f>
        <v>0.8535083229551611</v>
      </c>
    </row>
    <row r="74" spans="1:29" ht="15.75" customHeight="1">
      <c r="A74" s="270"/>
      <c r="B74" s="92" t="s">
        <v>117</v>
      </c>
      <c r="C74" s="259" t="s">
        <v>266</v>
      </c>
      <c r="D74" s="260"/>
      <c r="E74" s="93">
        <v>15.71</v>
      </c>
      <c r="F74" s="94">
        <v>4551</v>
      </c>
      <c r="G74" s="95">
        <f t="shared" si="24"/>
        <v>71496.210000000006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2812.152420185374</v>
      </c>
      <c r="N74" s="99">
        <f t="shared" si="18"/>
        <v>937.3841400617913</v>
      </c>
      <c r="O74" s="101">
        <f t="shared" si="19"/>
        <v>0</v>
      </c>
      <c r="P74" s="102">
        <f t="shared" si="20"/>
        <v>-162.6158599382087</v>
      </c>
      <c r="Q74" s="103">
        <f t="shared" si="21"/>
        <v>0.85216740005617386</v>
      </c>
      <c r="R74" s="276"/>
      <c r="S74" s="1">
        <v>0.27291666666666664</v>
      </c>
      <c r="T74" s="2">
        <v>0.34034722222222225</v>
      </c>
      <c r="U74" s="104">
        <v>5.9999999999999787</v>
      </c>
      <c r="V74" s="105">
        <v>97.100000000000065</v>
      </c>
      <c r="W74" s="106"/>
      <c r="X74" s="107"/>
      <c r="Y74" s="261"/>
      <c r="Z74" s="262"/>
      <c r="AA74" s="111">
        <f t="shared" si="22"/>
        <v>-487.84757981462599</v>
      </c>
      <c r="AB74" s="103">
        <f t="shared" si="23"/>
        <v>0.85216740005617397</v>
      </c>
      <c r="AC74" s="267"/>
    </row>
    <row r="75" spans="1:29" ht="15.75" customHeight="1">
      <c r="A75" s="270"/>
      <c r="B75" s="92" t="s">
        <v>117</v>
      </c>
      <c r="C75" s="259" t="s">
        <v>123</v>
      </c>
      <c r="D75" s="260"/>
      <c r="E75" s="93">
        <v>17.89</v>
      </c>
      <c r="F75" s="94">
        <v>2526</v>
      </c>
      <c r="G75" s="95">
        <f t="shared" si="24"/>
        <v>45190.14</v>
      </c>
      <c r="H75" s="96"/>
      <c r="I75" s="97">
        <v>4</v>
      </c>
      <c r="J75" s="98">
        <v>3300</v>
      </c>
      <c r="K75" s="99">
        <f t="shared" si="25"/>
        <v>825</v>
      </c>
      <c r="L75" s="100">
        <v>4</v>
      </c>
      <c r="M75" s="98">
        <f>F75/V75*60</f>
        <v>2815.3560371517033</v>
      </c>
      <c r="N75" s="99">
        <f t="shared" si="18"/>
        <v>703.83900928792582</v>
      </c>
      <c r="O75" s="101">
        <f t="shared" si="19"/>
        <v>0</v>
      </c>
      <c r="P75" s="102">
        <f t="shared" si="20"/>
        <v>-121.16099071207418</v>
      </c>
      <c r="Q75" s="103">
        <f t="shared" si="21"/>
        <v>0.8531381930762737</v>
      </c>
      <c r="R75" s="276"/>
      <c r="S75" s="1">
        <v>0.34942129629629631</v>
      </c>
      <c r="T75" s="2">
        <v>0.38680555555555557</v>
      </c>
      <c r="U75" s="104">
        <v>13.066666666666658</v>
      </c>
      <c r="V75" s="105">
        <v>53.833333333333329</v>
      </c>
      <c r="W75" s="106"/>
      <c r="X75" s="107"/>
      <c r="Y75" s="261"/>
      <c r="Z75" s="262"/>
      <c r="AA75" s="111">
        <f t="shared" si="22"/>
        <v>-484.64396284829672</v>
      </c>
      <c r="AB75" s="103">
        <f t="shared" si="23"/>
        <v>0.8531381930762737</v>
      </c>
      <c r="AC75" s="267"/>
    </row>
    <row r="76" spans="1:29" ht="15.75" customHeight="1">
      <c r="A76" s="270"/>
      <c r="B76" s="92" t="s">
        <v>117</v>
      </c>
      <c r="C76" s="259" t="s">
        <v>124</v>
      </c>
      <c r="D76" s="260"/>
      <c r="E76" s="93">
        <v>16.66</v>
      </c>
      <c r="F76" s="94">
        <v>4068</v>
      </c>
      <c r="G76" s="95">
        <f t="shared" si="24"/>
        <v>67772.88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2844.2027578170514</v>
      </c>
      <c r="N76" s="99">
        <f t="shared" si="18"/>
        <v>711.05068945426285</v>
      </c>
      <c r="O76" s="101">
        <f t="shared" si="19"/>
        <v>0</v>
      </c>
      <c r="P76" s="102">
        <f t="shared" si="20"/>
        <v>-113.94931054573715</v>
      </c>
      <c r="Q76" s="103">
        <f t="shared" si="21"/>
        <v>0.86187962358092463</v>
      </c>
      <c r="R76" s="276"/>
      <c r="S76" s="1">
        <v>0.39457175925925925</v>
      </c>
      <c r="T76" s="2">
        <v>0.45416666666666666</v>
      </c>
      <c r="U76" s="104">
        <v>11.183333333333296</v>
      </c>
      <c r="V76" s="105">
        <v>85.816666666666677</v>
      </c>
      <c r="W76" s="106"/>
      <c r="X76" s="107"/>
      <c r="Y76" s="261"/>
      <c r="Z76" s="262"/>
      <c r="AA76" s="111">
        <f t="shared" si="22"/>
        <v>-455.79724218294859</v>
      </c>
      <c r="AB76" s="103">
        <f t="shared" si="23"/>
        <v>0.86187962358092463</v>
      </c>
      <c r="AC76" s="267"/>
    </row>
    <row r="77" spans="1:29" ht="15.75" customHeight="1">
      <c r="A77" s="271"/>
      <c r="B77" s="92" t="s">
        <v>117</v>
      </c>
      <c r="C77" s="259" t="s">
        <v>122</v>
      </c>
      <c r="D77" s="260"/>
      <c r="E77" s="93">
        <v>22.28</v>
      </c>
      <c r="F77" s="94">
        <v>1200</v>
      </c>
      <c r="G77" s="95">
        <f t="shared" si="24"/>
        <v>26736</v>
      </c>
      <c r="H77" s="113"/>
      <c r="I77" s="97">
        <v>5</v>
      </c>
      <c r="J77" s="98">
        <v>3300</v>
      </c>
      <c r="K77" s="99">
        <f t="shared" si="25"/>
        <v>660</v>
      </c>
      <c r="L77" s="114">
        <v>5</v>
      </c>
      <c r="M77" s="98">
        <f>F77/V77*60</f>
        <v>2805.1948051948093</v>
      </c>
      <c r="N77" s="99">
        <f t="shared" si="18"/>
        <v>561.03896103896182</v>
      </c>
      <c r="O77" s="101">
        <f t="shared" si="19"/>
        <v>0</v>
      </c>
      <c r="P77" s="102">
        <f t="shared" si="20"/>
        <v>-98.961038961038184</v>
      </c>
      <c r="Q77" s="103">
        <f t="shared" si="21"/>
        <v>0.85005903187721488</v>
      </c>
      <c r="R77" s="276"/>
      <c r="S77" s="1">
        <v>0.45787037037037037</v>
      </c>
      <c r="T77" s="2">
        <v>0.47569444444444442</v>
      </c>
      <c r="U77" s="104">
        <v>5.333333333333341</v>
      </c>
      <c r="V77" s="105">
        <v>25.666666666666629</v>
      </c>
      <c r="W77" s="106"/>
      <c r="X77" s="107"/>
      <c r="Y77" s="261"/>
      <c r="Z77" s="262"/>
      <c r="AA77" s="111">
        <f t="shared" si="22"/>
        <v>-494.80519480519069</v>
      </c>
      <c r="AB77" s="103">
        <f t="shared" si="23"/>
        <v>0.85005903187721499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2816.5774657520315</v>
      </c>
      <c r="N89" s="139">
        <f>M89/L89</f>
        <v>741.20459625053468</v>
      </c>
      <c r="O89" s="140">
        <f>L89-I89</f>
        <v>0</v>
      </c>
      <c r="P89" s="141">
        <f>N89-K89</f>
        <v>-127.21645638104428</v>
      </c>
      <c r="Q89" s="142">
        <f>N89/K89</f>
        <v>0.8535083229551611</v>
      </c>
      <c r="R89" s="277"/>
      <c r="S89" s="143">
        <f>S73</f>
        <v>0.25017361111111114</v>
      </c>
      <c r="T89" s="144">
        <f>INDEX(T73:T88,COUNTA(T73:T88))</f>
        <v>0.47569444444444442</v>
      </c>
      <c r="U89" s="145"/>
      <c r="V89" s="156"/>
      <c r="W89" s="89"/>
      <c r="X89" s="91"/>
      <c r="Y89" s="264"/>
      <c r="Z89" s="265"/>
      <c r="AA89" s="157">
        <f>M89-J89</f>
        <v>-483.42253424796854</v>
      </c>
      <c r="AB89" s="142">
        <f>M89/J89</f>
        <v>0.8535083229551611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2276</v>
      </c>
      <c r="G90" s="159">
        <f t="shared" ref="G90:G92" si="29">E90*F90</f>
        <v>41377.68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2995.8318098720306</v>
      </c>
      <c r="N90" s="163">
        <f>M90/L90</f>
        <v>998.61060329067686</v>
      </c>
      <c r="O90" s="165">
        <f>L90-I90</f>
        <v>0</v>
      </c>
      <c r="P90" s="166">
        <f>N90-K90</f>
        <v>-201.38939670932314</v>
      </c>
      <c r="Q90" s="152">
        <f>N90/K90</f>
        <v>0.83217550274223073</v>
      </c>
      <c r="R90" s="275">
        <f>Q106</f>
        <v>0.83318339270507291</v>
      </c>
      <c r="S90" s="167">
        <v>0.25028935185185186</v>
      </c>
      <c r="T90" s="168">
        <v>0.28194444444444444</v>
      </c>
      <c r="U90" s="169"/>
      <c r="V90" s="170">
        <v>45.583333333333314</v>
      </c>
      <c r="W90" s="173"/>
      <c r="X90" s="151"/>
      <c r="Y90" s="278"/>
      <c r="Z90" s="279"/>
      <c r="AA90" s="109">
        <f>M90-J90</f>
        <v>-604.16819012796941</v>
      </c>
      <c r="AB90" s="152">
        <f>M90/J90</f>
        <v>0.83217550274223073</v>
      </c>
      <c r="AC90" s="266">
        <f>AB106</f>
        <v>0.83318339270507291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2131</v>
      </c>
      <c r="G91" s="95">
        <f t="shared" si="29"/>
        <v>38741.58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2994.3793911007001</v>
      </c>
      <c r="N91" s="99">
        <f>M91/L91</f>
        <v>998.12646370023333</v>
      </c>
      <c r="O91" s="101">
        <f>L91-I91</f>
        <v>0</v>
      </c>
      <c r="P91" s="102">
        <f>N91-K91</f>
        <v>-201.87353629976667</v>
      </c>
      <c r="Q91" s="103">
        <f>N91/K91</f>
        <v>0.83177205308352775</v>
      </c>
      <c r="R91" s="276"/>
      <c r="S91" s="1">
        <v>0.29604166666666665</v>
      </c>
      <c r="T91" s="2">
        <v>0.32569444444444445</v>
      </c>
      <c r="U91" s="104">
        <v>20.299999999999976</v>
      </c>
      <c r="V91" s="105">
        <v>42.700000000000038</v>
      </c>
      <c r="W91" s="106"/>
      <c r="X91" s="107"/>
      <c r="Y91" s="261"/>
      <c r="Z91" s="262"/>
      <c r="AA91" s="111">
        <f>M91-J91</f>
        <v>-605.6206088992999</v>
      </c>
      <c r="AB91" s="103">
        <f>M91/J91</f>
        <v>0.83177205308352775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4971</v>
      </c>
      <c r="G92" s="95">
        <f t="shared" si="29"/>
        <v>70985.87999999999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3008.1694402420576</v>
      </c>
      <c r="N92" s="99">
        <f>M92/L92</f>
        <v>1002.7231467473525</v>
      </c>
      <c r="O92" s="101">
        <f>L92-I92</f>
        <v>0</v>
      </c>
      <c r="P92" s="102">
        <f>N92-K92</f>
        <v>-197.27685325264747</v>
      </c>
      <c r="Q92" s="103">
        <f>N92/K92</f>
        <v>0.83560262228946047</v>
      </c>
      <c r="R92" s="276"/>
      <c r="S92" s="1">
        <v>0.33958333333333335</v>
      </c>
      <c r="T92" s="2">
        <v>0.40843750000000001</v>
      </c>
      <c r="U92" s="104">
        <v>20.000000000000007</v>
      </c>
      <c r="V92" s="105">
        <v>99.149999999999991</v>
      </c>
      <c r="W92" s="106"/>
      <c r="X92" s="107"/>
      <c r="Y92" s="261"/>
      <c r="Z92" s="262"/>
      <c r="AA92" s="111">
        <f>M92-J92</f>
        <v>-591.83055975794241</v>
      </c>
      <c r="AB92" s="103">
        <f>M92/J92</f>
        <v>0.83560262228946047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2999.4602137382626</v>
      </c>
      <c r="N106" s="139">
        <f>M106/L106</f>
        <v>999.82007124608754</v>
      </c>
      <c r="O106" s="140">
        <f>L106-I106</f>
        <v>0</v>
      </c>
      <c r="P106" s="141">
        <f>N106-K106</f>
        <v>-200.17992875391246</v>
      </c>
      <c r="Q106" s="142">
        <f>N106/K106</f>
        <v>0.83318339270507291</v>
      </c>
      <c r="R106" s="277"/>
      <c r="S106" s="143">
        <f>S90</f>
        <v>0.25028935185185186</v>
      </c>
      <c r="T106" s="144">
        <f>INDEX(T90:T105,COUNTA(T90:T105))</f>
        <v>0.40843750000000001</v>
      </c>
      <c r="U106" s="145"/>
      <c r="V106" s="156"/>
      <c r="W106" s="89"/>
      <c r="X106" s="91"/>
      <c r="Y106" s="264"/>
      <c r="Z106" s="265"/>
      <c r="AA106" s="157">
        <f>M106-J106</f>
        <v>-600.53978626173739</v>
      </c>
      <c r="AB106" s="142">
        <f>M106/J106</f>
        <v>0.83318339270507291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129</v>
      </c>
      <c r="D107" s="274"/>
      <c r="E107" s="158">
        <v>25.03</v>
      </c>
      <c r="F107" s="87">
        <v>1594</v>
      </c>
      <c r="G107" s="159">
        <f t="shared" ref="G107:G110" si="34">E107*F107</f>
        <v>39897.82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2782.9291949563558</v>
      </c>
      <c r="N107" s="163">
        <f>M107/L107</f>
        <v>695.73229873908895</v>
      </c>
      <c r="O107" s="165">
        <f>L107-I107</f>
        <v>0</v>
      </c>
      <c r="P107" s="166">
        <f>N107-K107</f>
        <v>-129.26770126091105</v>
      </c>
      <c r="Q107" s="152">
        <f>N107/K107</f>
        <v>0.84331187725950174</v>
      </c>
      <c r="R107" s="275">
        <f>Q123</f>
        <v>0.84946955389878775</v>
      </c>
      <c r="S107" s="167">
        <v>0.29166666666666669</v>
      </c>
      <c r="T107" s="168">
        <v>0.3155324074074074</v>
      </c>
      <c r="U107" s="169"/>
      <c r="V107" s="170">
        <v>34.366666666666632</v>
      </c>
      <c r="W107" s="168"/>
      <c r="X107" s="171"/>
      <c r="Y107" s="278"/>
      <c r="Z107" s="279"/>
      <c r="AA107" s="109">
        <f>M107-J107</f>
        <v>-517.07080504364421</v>
      </c>
      <c r="AB107" s="152">
        <f>M107/J107</f>
        <v>0.84331187725950174</v>
      </c>
      <c r="AC107" s="266">
        <f>AB123</f>
        <v>0.84946955389878764</v>
      </c>
    </row>
    <row r="108" spans="1:29" ht="15.75" customHeight="1">
      <c r="A108" s="270"/>
      <c r="B108" s="92" t="s">
        <v>117</v>
      </c>
      <c r="C108" s="259" t="s">
        <v>128</v>
      </c>
      <c r="D108" s="260"/>
      <c r="E108" s="93">
        <v>24.83</v>
      </c>
      <c r="F108" s="94">
        <v>1945</v>
      </c>
      <c r="G108" s="95">
        <f t="shared" si="34"/>
        <v>48294.35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2810.9193095142482</v>
      </c>
      <c r="N108" s="99">
        <f>M108/L108</f>
        <v>702.72982737856205</v>
      </c>
      <c r="O108" s="101">
        <f>L108-I108</f>
        <v>0</v>
      </c>
      <c r="P108" s="102">
        <f>N108-K108</f>
        <v>-122.27017262143795</v>
      </c>
      <c r="Q108" s="103">
        <f>N108/K108</f>
        <v>0.85179373015583282</v>
      </c>
      <c r="R108" s="276"/>
      <c r="S108" s="1">
        <v>0.32950231481481479</v>
      </c>
      <c r="T108" s="2">
        <v>0.35833333333333334</v>
      </c>
      <c r="U108" s="104">
        <v>20.116666666666639</v>
      </c>
      <c r="V108" s="105">
        <v>41.516666666666708</v>
      </c>
      <c r="W108" s="106"/>
      <c r="X108" s="113"/>
      <c r="Y108" s="261"/>
      <c r="Z108" s="262"/>
      <c r="AA108" s="111">
        <f>M108-J108</f>
        <v>-489.0806904857518</v>
      </c>
      <c r="AB108" s="103">
        <f>M108/J108</f>
        <v>0.85179373015583282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860</v>
      </c>
      <c r="G109" s="95">
        <f t="shared" si="34"/>
        <v>24002.6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2543.9605587510237</v>
      </c>
      <c r="N109" s="99">
        <f>M109/L109</f>
        <v>635.99013968775591</v>
      </c>
      <c r="O109" s="101">
        <f>L109-I109</f>
        <v>0</v>
      </c>
      <c r="P109" s="102">
        <f>N109-K109</f>
        <v>-114.00986031224409</v>
      </c>
      <c r="Q109" s="103">
        <f>N109/K109</f>
        <v>0.84798685291700793</v>
      </c>
      <c r="R109" s="276"/>
      <c r="S109" s="1">
        <v>0.3888888888888889</v>
      </c>
      <c r="T109" s="2">
        <v>0.40297453703703706</v>
      </c>
      <c r="U109" s="104">
        <v>44</v>
      </c>
      <c r="V109" s="105">
        <v>20.28333333333336</v>
      </c>
      <c r="W109" s="106"/>
      <c r="X109" s="113"/>
      <c r="Y109" s="261"/>
      <c r="Z109" s="262"/>
      <c r="AA109" s="111">
        <f>M109-J109</f>
        <v>-456.03944124897635</v>
      </c>
      <c r="AB109" s="103">
        <f>M109/J109</f>
        <v>0.84798685291700793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2971</v>
      </c>
      <c r="G110" s="95">
        <f t="shared" si="34"/>
        <v>89130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2565.5073159030958</v>
      </c>
      <c r="N110" s="99">
        <f>M110/L110</f>
        <v>855.16910530103189</v>
      </c>
      <c r="O110" s="101">
        <f>L110-I110</f>
        <v>0</v>
      </c>
      <c r="P110" s="102">
        <f>N110-K110</f>
        <v>-144.83089469896811</v>
      </c>
      <c r="Q110" s="103">
        <f>N110/K110</f>
        <v>0.85516910530103185</v>
      </c>
      <c r="R110" s="276"/>
      <c r="S110" s="1">
        <v>0.41666666666666669</v>
      </c>
      <c r="T110" s="2">
        <v>0.46491898148148147</v>
      </c>
      <c r="U110" s="104">
        <v>19.716666666666658</v>
      </c>
      <c r="V110" s="105">
        <v>69.483333333333292</v>
      </c>
      <c r="W110" s="106"/>
      <c r="X110" s="107"/>
      <c r="Y110" s="261"/>
      <c r="Z110" s="262"/>
      <c r="AA110" s="111">
        <f>M110-J110</f>
        <v>-434.49268409690421</v>
      </c>
      <c r="AB110" s="103">
        <f>M110/J110</f>
        <v>0.85516910530103196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2675.8290947811811</v>
      </c>
      <c r="N123" s="139">
        <f>M123/L123</f>
        <v>713.55442527498167</v>
      </c>
      <c r="O123" s="140">
        <f>L123-I123</f>
        <v>0</v>
      </c>
      <c r="P123" s="141">
        <f>N123-K123</f>
        <v>-126.44557472501833</v>
      </c>
      <c r="Q123" s="142">
        <f>N123/K123</f>
        <v>0.84946955389878775</v>
      </c>
      <c r="R123" s="277"/>
      <c r="S123" s="143">
        <f>S107</f>
        <v>0.29166666666666669</v>
      </c>
      <c r="T123" s="144">
        <f>INDEX(T107:T122,COUNTA(T107:T122))</f>
        <v>0.46491898148148147</v>
      </c>
      <c r="U123" s="145"/>
      <c r="V123" s="156"/>
      <c r="W123" s="135"/>
      <c r="X123" s="139"/>
      <c r="Y123" s="264"/>
      <c r="Z123" s="265"/>
      <c r="AA123" s="157">
        <f>M123-J123</f>
        <v>-474.17090521881892</v>
      </c>
      <c r="AB123" s="142">
        <f>M123/J123</f>
        <v>0.84946955389878764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2001</v>
      </c>
      <c r="G124" s="159">
        <f t="shared" ref="G124:G127" si="38">E124*F124</f>
        <v>59069.52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2798.6013986013991</v>
      </c>
      <c r="N124" s="163">
        <f>M124/L124</f>
        <v>164.62361168243524</v>
      </c>
      <c r="O124" s="165">
        <f>L124-I124</f>
        <v>0</v>
      </c>
      <c r="P124" s="166">
        <f>N124-K124</f>
        <v>-27.905800082270645</v>
      </c>
      <c r="Q124" s="152">
        <f>N124/K124</f>
        <v>0.85505695038234009</v>
      </c>
      <c r="R124" s="275">
        <f>Q140</f>
        <v>0.85011576270028455</v>
      </c>
      <c r="S124" s="167">
        <v>0.70840277777777783</v>
      </c>
      <c r="T124" s="168">
        <v>0.73819444444444449</v>
      </c>
      <c r="U124" s="169"/>
      <c r="V124" s="170">
        <v>42.899999999999991</v>
      </c>
      <c r="W124" s="168"/>
      <c r="X124" s="171"/>
      <c r="Y124" s="278"/>
      <c r="Z124" s="279"/>
      <c r="AA124" s="109">
        <f>M124-J124</f>
        <v>-474.39860139860093</v>
      </c>
      <c r="AB124" s="152">
        <f>M124/J124</f>
        <v>0.85505695038234009</v>
      </c>
      <c r="AC124" s="266">
        <f>AB140</f>
        <v>0.85011576270028455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2052</v>
      </c>
      <c r="G125" s="95">
        <f t="shared" si="38"/>
        <v>61252.200000000004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2799.242137173168</v>
      </c>
      <c r="N125" s="99">
        <f>M125/L125</f>
        <v>164.66130218665694</v>
      </c>
      <c r="O125" s="101">
        <f>L125-I125</f>
        <v>0</v>
      </c>
      <c r="P125" s="102">
        <f>N125-K125</f>
        <v>-27.868109578048944</v>
      </c>
      <c r="Q125" s="103">
        <f>N125/K125</f>
        <v>0.85525271529885971</v>
      </c>
      <c r="R125" s="276"/>
      <c r="S125" s="1">
        <v>0.74238425925925922</v>
      </c>
      <c r="T125" s="2">
        <v>0.77292824074074074</v>
      </c>
      <c r="U125" s="104">
        <v>6.0333333333332106</v>
      </c>
      <c r="V125" s="105">
        <v>43.983333333333391</v>
      </c>
      <c r="W125" s="106"/>
      <c r="X125" s="113"/>
      <c r="Y125" s="261"/>
      <c r="Z125" s="262"/>
      <c r="AA125" s="111">
        <f>M125-J125</f>
        <v>-473.75786282683202</v>
      </c>
      <c r="AB125" s="103">
        <f>M125/J125</f>
        <v>0.85525271529885971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1613</v>
      </c>
      <c r="G126" s="95">
        <f t="shared" si="38"/>
        <v>46083.41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3008.7046632124334</v>
      </c>
      <c r="N126" s="99">
        <f>M126/L126</f>
        <v>231.43882024711027</v>
      </c>
      <c r="O126" s="101">
        <f>L126-I126</f>
        <v>0</v>
      </c>
      <c r="P126" s="102">
        <f>N126-K126</f>
        <v>-45.484256675966634</v>
      </c>
      <c r="Q126" s="103">
        <f>N126/K126</f>
        <v>0.83575129533678716</v>
      </c>
      <c r="R126" s="276"/>
      <c r="S126" s="1">
        <v>0.77569444444444446</v>
      </c>
      <c r="T126" s="2">
        <v>0.79803240740740744</v>
      </c>
      <c r="U126" s="104">
        <v>3.9833333333333698</v>
      </c>
      <c r="V126" s="105">
        <v>32.166666666666686</v>
      </c>
      <c r="W126" s="106"/>
      <c r="X126" s="113"/>
      <c r="Y126" s="261"/>
      <c r="Z126" s="262"/>
      <c r="AA126" s="111">
        <f>M126-J126</f>
        <v>-591.29533678756661</v>
      </c>
      <c r="AB126" s="103">
        <f>M126/J126</f>
        <v>0.83575129533678705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2026</v>
      </c>
      <c r="G127" s="95">
        <f t="shared" si="38"/>
        <v>51946.64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2569.0736174709409</v>
      </c>
      <c r="N127" s="99">
        <f>M127/L127</f>
        <v>233.55214704281281</v>
      </c>
      <c r="O127" s="101">
        <f>L127-I127</f>
        <v>0</v>
      </c>
      <c r="P127" s="102">
        <f>N127-K127</f>
        <v>-39.175125684459942</v>
      </c>
      <c r="Q127" s="103">
        <f>N127/K127</f>
        <v>0.85635787249031359</v>
      </c>
      <c r="R127" s="276"/>
      <c r="S127" s="1">
        <v>0.80277777777777781</v>
      </c>
      <c r="T127" s="2">
        <v>0.8356365740740741</v>
      </c>
      <c r="U127" s="104">
        <v>6.8333333333333357</v>
      </c>
      <c r="V127" s="105">
        <v>47.316666666666656</v>
      </c>
      <c r="W127" s="106"/>
      <c r="X127" s="107"/>
      <c r="Y127" s="261"/>
      <c r="Z127" s="262"/>
      <c r="AA127" s="111">
        <f>M127-J127</f>
        <v>-430.92638252905908</v>
      </c>
      <c r="AB127" s="103">
        <f>M127/J127</f>
        <v>0.85635787249031359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2793.9054541144851</v>
      </c>
      <c r="N140" s="139">
        <f>M140/L140</f>
        <v>192.68313476651622</v>
      </c>
      <c r="O140" s="140">
        <f>L140-I140</f>
        <v>0</v>
      </c>
      <c r="P140" s="141">
        <f>N140-K140</f>
        <v>-33.972037647276892</v>
      </c>
      <c r="Q140" s="142">
        <f>N140/K140</f>
        <v>0.85011576270028455</v>
      </c>
      <c r="R140" s="277"/>
      <c r="S140" s="143">
        <f>S124</f>
        <v>0.70840277777777783</v>
      </c>
      <c r="T140" s="144">
        <f>INDEX(T124:T139,COUNTA(T124:T139))</f>
        <v>0.8356365740740741</v>
      </c>
      <c r="U140" s="145"/>
      <c r="V140" s="156"/>
      <c r="W140" s="135"/>
      <c r="X140" s="139"/>
      <c r="Y140" s="264"/>
      <c r="Z140" s="265"/>
      <c r="AA140" s="157">
        <f>M140-J140</f>
        <v>-492.59454588551489</v>
      </c>
      <c r="AB140" s="142">
        <f>M140/J140</f>
        <v>0.85011576270028455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8069</v>
      </c>
      <c r="G141" s="159">
        <f t="shared" ref="G141" si="42">E141*F141</f>
        <v>113208.06999999999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2399.7026022304826</v>
      </c>
      <c r="N141" s="163">
        <f>M141/L141</f>
        <v>599.92565055762066</v>
      </c>
      <c r="O141" s="165">
        <f>L141-I141</f>
        <v>0</v>
      </c>
      <c r="P141" s="166">
        <f>N141-K141</f>
        <v>-75.074349442379344</v>
      </c>
      <c r="Q141" s="152">
        <f>N141/K141</f>
        <v>0.88877874156684544</v>
      </c>
      <c r="R141" s="275">
        <f>Q157</f>
        <v>0.88877874156684544</v>
      </c>
      <c r="S141" s="167">
        <v>0.7085069444444444</v>
      </c>
      <c r="T141" s="168">
        <v>0.84861111111111109</v>
      </c>
      <c r="U141" s="169"/>
      <c r="V141" s="170">
        <v>201.75000000000006</v>
      </c>
      <c r="W141" s="168"/>
      <c r="X141" s="171"/>
      <c r="Y141" s="278"/>
      <c r="Z141" s="279"/>
      <c r="AA141" s="109">
        <f>M141-J141</f>
        <v>-300.29739776951737</v>
      </c>
      <c r="AB141" s="152">
        <f>M141/J141</f>
        <v>0.88877874156684544</v>
      </c>
      <c r="AC141" s="266">
        <f>AB157</f>
        <v>0.88877874156684544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2399.7026022304826</v>
      </c>
      <c r="N157" s="139">
        <f>M157/L157</f>
        <v>599.92565055762066</v>
      </c>
      <c r="O157" s="140">
        <f>L157-I157</f>
        <v>0</v>
      </c>
      <c r="P157" s="141">
        <f>N157-K157</f>
        <v>-75.074349442379344</v>
      </c>
      <c r="Q157" s="142">
        <f>N157/K157</f>
        <v>0.88877874156684544</v>
      </c>
      <c r="R157" s="277"/>
      <c r="S157" s="143">
        <f>S141</f>
        <v>0.7085069444444444</v>
      </c>
      <c r="T157" s="144">
        <f>INDEX(T141:T156,COUNTA(T141:T156))</f>
        <v>0.84861111111111109</v>
      </c>
      <c r="U157" s="145"/>
      <c r="V157" s="156"/>
      <c r="W157" s="135"/>
      <c r="X157" s="139"/>
      <c r="Y157" s="264"/>
      <c r="Z157" s="265"/>
      <c r="AA157" s="157">
        <f>M157-J157</f>
        <v>-300.29739776951737</v>
      </c>
      <c r="AB157" s="142">
        <f>M157/J157</f>
        <v>0.88877874156684544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1325</v>
      </c>
      <c r="G158" s="159">
        <f t="shared" ref="G158:G161" si="46">E158*F158</f>
        <v>36543.5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2511.8483412322284</v>
      </c>
      <c r="N158" s="163">
        <f>M158/L158</f>
        <v>627.96208530805711</v>
      </c>
      <c r="O158" s="165">
        <f>L158-I158</f>
        <v>0</v>
      </c>
      <c r="P158" s="166">
        <f>N158-K158</f>
        <v>-122.03791469194289</v>
      </c>
      <c r="Q158" s="152">
        <f>N158/K158</f>
        <v>0.83728278041074278</v>
      </c>
      <c r="R158" s="275">
        <f>Q174</f>
        <v>0.84587059182220081</v>
      </c>
      <c r="S158" s="167">
        <v>0.70857638888888885</v>
      </c>
      <c r="T158" s="168">
        <v>0.73055555555555551</v>
      </c>
      <c r="U158" s="169"/>
      <c r="V158" s="170">
        <v>31.649999999999991</v>
      </c>
      <c r="W158" s="173"/>
      <c r="X158" s="151"/>
      <c r="Y158" s="278"/>
      <c r="Z158" s="279"/>
      <c r="AA158" s="109">
        <f>M158-J158</f>
        <v>-488.15165876777155</v>
      </c>
      <c r="AB158" s="152">
        <f>M158/J158</f>
        <v>0.83728278041074278</v>
      </c>
      <c r="AC158" s="266">
        <f>AB174</f>
        <v>0.84587059182220081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1057</v>
      </c>
      <c r="G159" s="95">
        <f t="shared" si="46"/>
        <v>25526.55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2506.7193675889371</v>
      </c>
      <c r="N159" s="99">
        <f>M159/L159</f>
        <v>626.67984189723427</v>
      </c>
      <c r="O159" s="101">
        <f>L159-I159</f>
        <v>0</v>
      </c>
      <c r="P159" s="102">
        <f>N159-K159</f>
        <v>-123.32015810276573</v>
      </c>
      <c r="Q159" s="103">
        <f>N159/K159</f>
        <v>0.83557312252964566</v>
      </c>
      <c r="R159" s="276"/>
      <c r="S159" s="1">
        <v>0.73346064814814815</v>
      </c>
      <c r="T159" s="2">
        <v>0.75103009259259257</v>
      </c>
      <c r="U159" s="104">
        <v>4.1833333333334011</v>
      </c>
      <c r="V159" s="105">
        <v>25.299999999999958</v>
      </c>
      <c r="W159" s="106"/>
      <c r="X159" s="107"/>
      <c r="Y159" s="261"/>
      <c r="Z159" s="262"/>
      <c r="AA159" s="111">
        <f>M159-J159</f>
        <v>-493.28063241106292</v>
      </c>
      <c r="AB159" s="103">
        <f>M159/J159</f>
        <v>0.83557312252964566</v>
      </c>
      <c r="AC159" s="267"/>
    </row>
    <row r="160" spans="1:29" ht="15.75" customHeight="1">
      <c r="A160" s="281"/>
      <c r="B160" s="92" t="s">
        <v>117</v>
      </c>
      <c r="C160" s="259" t="s">
        <v>271</v>
      </c>
      <c r="D160" s="260"/>
      <c r="E160" s="93">
        <v>15.71</v>
      </c>
      <c r="F160" s="94">
        <v>3666</v>
      </c>
      <c r="G160" s="95">
        <f t="shared" si="46"/>
        <v>57592.86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2808.0000000000064</v>
      </c>
      <c r="N160" s="99">
        <f>M160/L160</f>
        <v>936.00000000000216</v>
      </c>
      <c r="O160" s="101">
        <f>L160-I160</f>
        <v>0</v>
      </c>
      <c r="P160" s="102">
        <f>N160-K160</f>
        <v>-163.99999999999784</v>
      </c>
      <c r="Q160" s="103">
        <f>N160/K160</f>
        <v>0.85090909090909284</v>
      </c>
      <c r="R160" s="276"/>
      <c r="S160" s="1">
        <v>0.75555555555555565</v>
      </c>
      <c r="T160" s="2">
        <v>0.80995370370370368</v>
      </c>
      <c r="U160" s="104">
        <v>6.5166666666668327</v>
      </c>
      <c r="V160" s="105">
        <v>78.333333333333158</v>
      </c>
      <c r="W160" s="106">
        <v>0.80995370370370368</v>
      </c>
      <c r="X160" s="107">
        <v>0.81460648148148151</v>
      </c>
      <c r="Y160" s="261"/>
      <c r="Z160" s="262"/>
      <c r="AA160" s="111">
        <f>M160-J160</f>
        <v>-491.99999999999363</v>
      </c>
      <c r="AB160" s="103">
        <f>M160/J160</f>
        <v>0.85090909090909284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4859</v>
      </c>
      <c r="G161" s="95">
        <f t="shared" si="46"/>
        <v>86927.510000000009</v>
      </c>
      <c r="H161" s="96"/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2831.401748138559</v>
      </c>
      <c r="N161" s="99">
        <f>M161/L161</f>
        <v>707.85043703463975</v>
      </c>
      <c r="O161" s="101">
        <f>L161-I161</f>
        <v>0</v>
      </c>
      <c r="P161" s="102">
        <f>N161-K161</f>
        <v>-117.14956296536025</v>
      </c>
      <c r="Q161" s="103">
        <f>N161/K161</f>
        <v>0.85800052973895724</v>
      </c>
      <c r="R161" s="276"/>
      <c r="S161" s="1">
        <v>0.81460648148148151</v>
      </c>
      <c r="T161" s="2">
        <v>0.88611111111111107</v>
      </c>
      <c r="U161" s="104">
        <v>6.7000000000000881</v>
      </c>
      <c r="V161" s="105">
        <v>102.96666666666655</v>
      </c>
      <c r="W161" s="106"/>
      <c r="X161" s="107"/>
      <c r="Y161" s="261"/>
      <c r="Z161" s="262"/>
      <c r="AA161" s="111">
        <f>M161-J161</f>
        <v>-468.59825186144099</v>
      </c>
      <c r="AB161" s="103">
        <f>M161/J161</f>
        <v>0.85800052973895724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2664.4923642399326</v>
      </c>
      <c r="N174" s="139">
        <f>M174/L174</f>
        <v>710.53129713064868</v>
      </c>
      <c r="O174" s="140">
        <f>L174-I174</f>
        <v>0</v>
      </c>
      <c r="P174" s="141">
        <f>N174-K174</f>
        <v>-129.46870286935132</v>
      </c>
      <c r="Q174" s="142">
        <f>N174/K174</f>
        <v>0.84587059182220081</v>
      </c>
      <c r="R174" s="277"/>
      <c r="S174" s="143">
        <f>S158</f>
        <v>0.70857638888888885</v>
      </c>
      <c r="T174" s="144">
        <f>INDEX(T158:T173,COUNTA(T158:T173))</f>
        <v>0.88611111111111107</v>
      </c>
      <c r="U174" s="145"/>
      <c r="V174" s="156"/>
      <c r="W174" s="89"/>
      <c r="X174" s="91"/>
      <c r="Y174" s="264"/>
      <c r="Z174" s="265"/>
      <c r="AA174" s="157">
        <f>M174-J174</f>
        <v>-485.50763576006739</v>
      </c>
      <c r="AB174" s="142">
        <f>M174/J174</f>
        <v>0.84587059182220081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1683</v>
      </c>
      <c r="G175" s="159">
        <f t="shared" ref="G175:G177" si="51">E175*F175</f>
        <v>37497.240000000005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2812.8133704735492</v>
      </c>
      <c r="N175" s="163">
        <f>M175/L175</f>
        <v>562.56267409470979</v>
      </c>
      <c r="O175" s="165">
        <f>L175-I175</f>
        <v>0</v>
      </c>
      <c r="P175" s="166">
        <f>N175-K175</f>
        <v>-97.437325905290209</v>
      </c>
      <c r="Q175" s="152">
        <f>N175/K175</f>
        <v>0.85236768802228757</v>
      </c>
      <c r="R175" s="275">
        <f>Q191</f>
        <v>0.85571092201755783</v>
      </c>
      <c r="S175" s="167">
        <v>0.70840277777777783</v>
      </c>
      <c r="T175" s="168">
        <v>0.73333333333333328</v>
      </c>
      <c r="U175" s="169"/>
      <c r="V175" s="170">
        <v>35.899999999999856</v>
      </c>
      <c r="W175" s="173"/>
      <c r="X175" s="151"/>
      <c r="Y175" s="278"/>
      <c r="Z175" s="279"/>
      <c r="AA175" s="109">
        <f>M175-J175</f>
        <v>-487.18662952645082</v>
      </c>
      <c r="AB175" s="152">
        <f>M175/J175</f>
        <v>0.85236768802228768</v>
      </c>
      <c r="AC175" s="266">
        <f>AB191</f>
        <v>0.85571092201755783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1882</v>
      </c>
      <c r="G176" s="95">
        <f t="shared" si="51"/>
        <v>34214.76</v>
      </c>
      <c r="H176" s="96"/>
      <c r="I176" s="97">
        <v>4</v>
      </c>
      <c r="J176" s="98">
        <v>3300</v>
      </c>
      <c r="K176" s="99">
        <f t="shared" ref="K176:K213" si="52">J176/I176</f>
        <v>825</v>
      </c>
      <c r="L176" s="100">
        <v>4</v>
      </c>
      <c r="M176" s="98">
        <f>F176/V176*60</f>
        <v>2817.1309771309825</v>
      </c>
      <c r="N176" s="99">
        <f>M176/L176</f>
        <v>704.28274428274563</v>
      </c>
      <c r="O176" s="101">
        <f>L176-I176</f>
        <v>0</v>
      </c>
      <c r="P176" s="102">
        <f>N176-K176</f>
        <v>-120.71725571725437</v>
      </c>
      <c r="Q176" s="103">
        <f>N176/K176</f>
        <v>0.85367605367605526</v>
      </c>
      <c r="R176" s="276"/>
      <c r="S176" s="1">
        <v>0.73750000000000004</v>
      </c>
      <c r="T176" s="2">
        <v>0.76533564814814814</v>
      </c>
      <c r="U176" s="104">
        <v>6.0000000000001386</v>
      </c>
      <c r="V176" s="105">
        <v>40.083333333333258</v>
      </c>
      <c r="W176" s="106"/>
      <c r="X176" s="107"/>
      <c r="Y176" s="261"/>
      <c r="Z176" s="262"/>
      <c r="AA176" s="111">
        <f>M176-J176</f>
        <v>-482.8690228690175</v>
      </c>
      <c r="AB176" s="103">
        <f>M176/J176</f>
        <v>0.85367605367605526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7310</v>
      </c>
      <c r="G177" s="95">
        <f t="shared" si="51"/>
        <v>121784.6</v>
      </c>
      <c r="H177" s="96"/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>F177/V177*60</f>
        <v>2841.5937803692909</v>
      </c>
      <c r="N177" s="99">
        <f>M177/L177</f>
        <v>710.39844509232273</v>
      </c>
      <c r="O177" s="101">
        <f>L177-I177</f>
        <v>0</v>
      </c>
      <c r="P177" s="102">
        <f>N177-K177</f>
        <v>-114.60155490767727</v>
      </c>
      <c r="Q177" s="103">
        <f>N177/K177</f>
        <v>0.86108902435433055</v>
      </c>
      <c r="R177" s="276"/>
      <c r="S177" s="1">
        <v>0.77083333333333337</v>
      </c>
      <c r="T177" s="2">
        <v>0.87802083333333336</v>
      </c>
      <c r="U177" s="104">
        <v>7.9166666666667318</v>
      </c>
      <c r="V177" s="105">
        <v>154.35</v>
      </c>
      <c r="W177" s="106"/>
      <c r="X177" s="107"/>
      <c r="Y177" s="261"/>
      <c r="Z177" s="262"/>
      <c r="AA177" s="111">
        <f>M177-J177</f>
        <v>-458.40621963070907</v>
      </c>
      <c r="AB177" s="103">
        <f>M177/J177</f>
        <v>0.86108902435433055</v>
      </c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4.333333333333333</v>
      </c>
      <c r="J191" s="138">
        <f t="shared" si="53"/>
        <v>3300</v>
      </c>
      <c r="K191" s="139">
        <f t="shared" ref="K191" si="54">J191/I191</f>
        <v>761.53846153846155</v>
      </c>
      <c r="L191" s="137">
        <f t="shared" ref="L191:M191" si="55">AVERAGE(L175:L190)</f>
        <v>4.333333333333333</v>
      </c>
      <c r="M191" s="138">
        <f t="shared" si="55"/>
        <v>2823.8460426579409</v>
      </c>
      <c r="N191" s="139">
        <f>M191/L191</f>
        <v>651.65677907490942</v>
      </c>
      <c r="O191" s="140">
        <f>L191-I191</f>
        <v>0</v>
      </c>
      <c r="P191" s="141">
        <f>N191-K191</f>
        <v>-109.88168246355212</v>
      </c>
      <c r="Q191" s="142">
        <f>N191/K191</f>
        <v>0.85571092201755783</v>
      </c>
      <c r="R191" s="277"/>
      <c r="S191" s="143">
        <f>S175</f>
        <v>0.70840277777777783</v>
      </c>
      <c r="T191" s="144">
        <f>INDEX(T175:T190,COUNTA(T175:T190))</f>
        <v>0.87802083333333336</v>
      </c>
      <c r="U191" s="145"/>
      <c r="V191" s="156"/>
      <c r="W191" s="89"/>
      <c r="X191" s="91"/>
      <c r="Y191" s="264"/>
      <c r="Z191" s="265"/>
      <c r="AA191" s="157">
        <f>M191-J191</f>
        <v>-476.15395734205913</v>
      </c>
      <c r="AB191" s="142">
        <f>M191/J191</f>
        <v>0.85571092201755783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2250</v>
      </c>
      <c r="G192" s="159">
        <f t="shared" ref="G192:G194" si="56">E192*F192</f>
        <v>40905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2555.2050473186123</v>
      </c>
      <c r="N192" s="163">
        <f>M192/L192</f>
        <v>638.80126182965307</v>
      </c>
      <c r="O192" s="165">
        <f>L192-I192</f>
        <v>0</v>
      </c>
      <c r="P192" s="166">
        <f>N192-K192</f>
        <v>-111.19873817034693</v>
      </c>
      <c r="Q192" s="152">
        <f>N192/K192</f>
        <v>0.85173501577287081</v>
      </c>
      <c r="R192" s="275">
        <f>Q208</f>
        <v>0.84150504376216606</v>
      </c>
      <c r="S192" s="167">
        <v>0.70844907407407409</v>
      </c>
      <c r="T192" s="168">
        <v>0.74513888888888891</v>
      </c>
      <c r="U192" s="169"/>
      <c r="V192" s="170">
        <v>52.833333333333329</v>
      </c>
      <c r="W192" s="173"/>
      <c r="X192" s="151"/>
      <c r="Y192" s="278"/>
      <c r="Z192" s="279"/>
      <c r="AA192" s="109">
        <f>M192-J192</f>
        <v>-444.79495268138771</v>
      </c>
      <c r="AB192" s="152">
        <f>M192/J192</f>
        <v>0.85173501577287081</v>
      </c>
      <c r="AC192" s="266">
        <f>AB208</f>
        <v>0.84150504376216617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6389</v>
      </c>
      <c r="G193" s="95">
        <f t="shared" si="56"/>
        <v>91234.92</v>
      </c>
      <c r="H193" s="96">
        <v>2</v>
      </c>
      <c r="I193" s="97">
        <v>3</v>
      </c>
      <c r="J193" s="98">
        <v>3600</v>
      </c>
      <c r="K193" s="99">
        <f t="shared" si="52"/>
        <v>1200</v>
      </c>
      <c r="L193" s="100">
        <v>3</v>
      </c>
      <c r="M193" s="98">
        <f>F193/V193*60</f>
        <v>3017.2373081463979</v>
      </c>
      <c r="N193" s="99">
        <f>M193/L193</f>
        <v>1005.7457693821326</v>
      </c>
      <c r="O193" s="101">
        <f>L193-I193</f>
        <v>0</v>
      </c>
      <c r="P193" s="102">
        <f>N193-K193</f>
        <v>-194.25423061786739</v>
      </c>
      <c r="Q193" s="103">
        <f>N193/K193</f>
        <v>0.83812147448511054</v>
      </c>
      <c r="R193" s="276"/>
      <c r="S193" s="1">
        <v>0.75763888888888886</v>
      </c>
      <c r="T193" s="2">
        <v>0.84586805555555555</v>
      </c>
      <c r="U193" s="104">
        <v>17.999999999999936</v>
      </c>
      <c r="V193" s="105">
        <v>127.05000000000004</v>
      </c>
      <c r="W193" s="106">
        <v>0.84586805555555555</v>
      </c>
      <c r="X193" s="107">
        <v>0.90069444444444435</v>
      </c>
      <c r="Y193" s="261"/>
      <c r="Z193" s="262"/>
      <c r="AA193" s="111">
        <f>M193-J193</f>
        <v>-582.76269185360206</v>
      </c>
      <c r="AB193" s="103">
        <f>M193/J193</f>
        <v>0.83812147448511054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2668</v>
      </c>
      <c r="G194" s="95">
        <f t="shared" si="56"/>
        <v>38099.040000000001</v>
      </c>
      <c r="H194" s="96"/>
      <c r="I194" s="97">
        <v>3</v>
      </c>
      <c r="J194" s="98">
        <v>3600</v>
      </c>
      <c r="K194" s="99">
        <f t="shared" si="52"/>
        <v>1200</v>
      </c>
      <c r="L194" s="100">
        <v>3</v>
      </c>
      <c r="M194" s="98">
        <f>F194/V194*60</f>
        <v>3010.9090909090846</v>
      </c>
      <c r="N194" s="99">
        <f>M194/L194</f>
        <v>1003.6363636363616</v>
      </c>
      <c r="O194" s="101">
        <f>L194-I194</f>
        <v>0</v>
      </c>
      <c r="P194" s="102">
        <f>N194-K194</f>
        <v>-196.36363636363842</v>
      </c>
      <c r="Q194" s="103">
        <f>N194/K194</f>
        <v>0.83636363636363464</v>
      </c>
      <c r="R194" s="276"/>
      <c r="S194" s="1">
        <v>0.90069444444444435</v>
      </c>
      <c r="T194" s="2">
        <v>0.93761574074074072</v>
      </c>
      <c r="U194" s="104">
        <v>78.949999999999875</v>
      </c>
      <c r="V194" s="105">
        <v>53.166666666666771</v>
      </c>
      <c r="W194" s="106"/>
      <c r="X194" s="107"/>
      <c r="Y194" s="261"/>
      <c r="Z194" s="262"/>
      <c r="AA194" s="111">
        <f>M194-J194</f>
        <v>-589.09090909091537</v>
      </c>
      <c r="AB194" s="103">
        <f>M194/J194</f>
        <v>0.83636363636363464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7">AVERAGE(I192:I207)</f>
        <v>3.3333333333333335</v>
      </c>
      <c r="J208" s="138">
        <f t="shared" si="57"/>
        <v>3400</v>
      </c>
      <c r="K208" s="139">
        <f t="shared" ref="K208" si="58">J208/I208</f>
        <v>1020</v>
      </c>
      <c r="L208" s="137">
        <f t="shared" ref="L208:M208" si="59">AVERAGE(L192:L207)</f>
        <v>3.3333333333333335</v>
      </c>
      <c r="M208" s="138">
        <f t="shared" si="59"/>
        <v>2861.1171487913648</v>
      </c>
      <c r="N208" s="139">
        <f t="shared" ref="N208:N213" si="60">M208/L208</f>
        <v>858.33514463740937</v>
      </c>
      <c r="O208" s="140">
        <f t="shared" ref="O208:O213" si="61">L208-I208</f>
        <v>0</v>
      </c>
      <c r="P208" s="141">
        <f t="shared" ref="P208:P213" si="62">N208-K208</f>
        <v>-161.66485536259063</v>
      </c>
      <c r="Q208" s="142">
        <f t="shared" ref="Q208:Q213" si="63">N208/K208</f>
        <v>0.84150504376216606</v>
      </c>
      <c r="R208" s="277"/>
      <c r="S208" s="143">
        <f>S192</f>
        <v>0.70844907407407409</v>
      </c>
      <c r="T208" s="144">
        <f>INDEX(T192:T207,COUNTA(T192:T207))</f>
        <v>0.93761574074074072</v>
      </c>
      <c r="U208" s="145"/>
      <c r="V208" s="156"/>
      <c r="W208" s="89"/>
      <c r="X208" s="91"/>
      <c r="Y208" s="264"/>
      <c r="Z208" s="265"/>
      <c r="AA208" s="157">
        <f t="shared" ref="AA208:AA213" si="64">M208-J208</f>
        <v>-538.8828512086352</v>
      </c>
      <c r="AB208" s="142">
        <f t="shared" ref="AB208:AB213" si="65">M208/J208</f>
        <v>0.84150504376216617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561</v>
      </c>
      <c r="G209" s="159">
        <f t="shared" ref="G209:G213" si="66">E209*F209</f>
        <v>10198.98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2970.0000000000246</v>
      </c>
      <c r="N209" s="163">
        <f t="shared" si="60"/>
        <v>990.00000000000819</v>
      </c>
      <c r="O209" s="165">
        <f t="shared" si="61"/>
        <v>0</v>
      </c>
      <c r="P209" s="166">
        <f t="shared" si="62"/>
        <v>-209.99999999999181</v>
      </c>
      <c r="Q209" s="152">
        <f t="shared" si="63"/>
        <v>0.82500000000000684</v>
      </c>
      <c r="R209" s="275">
        <f>Q225</f>
        <v>0.83690062999128889</v>
      </c>
      <c r="S209" s="167">
        <v>0.70833333333333337</v>
      </c>
      <c r="T209" s="168">
        <v>0.71620370370370368</v>
      </c>
      <c r="U209" s="169"/>
      <c r="V209" s="170">
        <v>11.33333333333324</v>
      </c>
      <c r="W209" s="168"/>
      <c r="X209" s="171"/>
      <c r="Y209" s="278"/>
      <c r="Z209" s="279"/>
      <c r="AA209" s="174">
        <f t="shared" si="64"/>
        <v>-629.99999999997544</v>
      </c>
      <c r="AB209" s="152">
        <f t="shared" si="65"/>
        <v>0.82500000000000684</v>
      </c>
      <c r="AC209" s="266">
        <f>AB225</f>
        <v>0.83690062999128889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2794</v>
      </c>
      <c r="G210" s="95">
        <f t="shared" si="66"/>
        <v>69375.01999999999</v>
      </c>
      <c r="H210" s="96"/>
      <c r="I210" s="97">
        <v>4</v>
      </c>
      <c r="J210" s="98">
        <v>3300</v>
      </c>
      <c r="K210" s="99">
        <f t="shared" si="52"/>
        <v>825</v>
      </c>
      <c r="L210" s="100">
        <v>4</v>
      </c>
      <c r="M210" s="98">
        <f>F210/V210*60</f>
        <v>2805.690376569034</v>
      </c>
      <c r="N210" s="99">
        <f t="shared" si="60"/>
        <v>701.4225941422585</v>
      </c>
      <c r="O210" s="101">
        <f t="shared" si="61"/>
        <v>0</v>
      </c>
      <c r="P210" s="102">
        <f t="shared" si="62"/>
        <v>-123.5774058577415</v>
      </c>
      <c r="Q210" s="103">
        <f t="shared" si="63"/>
        <v>0.85020920502091935</v>
      </c>
      <c r="R210" s="276"/>
      <c r="S210" s="1">
        <v>0.7265625</v>
      </c>
      <c r="T210" s="2">
        <v>0.7680555555555556</v>
      </c>
      <c r="U210" s="104">
        <v>14.916666666666707</v>
      </c>
      <c r="V210" s="105">
        <v>59.750000000000071</v>
      </c>
      <c r="W210" s="106"/>
      <c r="X210" s="113"/>
      <c r="Y210" s="261"/>
      <c r="Z210" s="262"/>
      <c r="AA210" s="175">
        <f t="shared" si="64"/>
        <v>-494.30962343096598</v>
      </c>
      <c r="AB210" s="103">
        <f t="shared" si="65"/>
        <v>0.85020920502091935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2173</v>
      </c>
      <c r="G211" s="95">
        <f t="shared" si="66"/>
        <v>39505.14</v>
      </c>
      <c r="H211" s="96"/>
      <c r="I211" s="97">
        <v>3</v>
      </c>
      <c r="J211" s="98">
        <v>3600</v>
      </c>
      <c r="K211" s="99">
        <f t="shared" si="52"/>
        <v>1200</v>
      </c>
      <c r="L211" s="100">
        <v>3</v>
      </c>
      <c r="M211" s="98">
        <f>F211/V211*60</f>
        <v>2993.8002296211412</v>
      </c>
      <c r="N211" s="99">
        <f t="shared" si="60"/>
        <v>997.93340987371369</v>
      </c>
      <c r="O211" s="101">
        <f t="shared" si="61"/>
        <v>0</v>
      </c>
      <c r="P211" s="102">
        <f t="shared" si="62"/>
        <v>-202.06659012628631</v>
      </c>
      <c r="Q211" s="103">
        <f t="shared" si="63"/>
        <v>0.83161117489476144</v>
      </c>
      <c r="R211" s="276"/>
      <c r="S211" s="1">
        <v>0.78086805555555561</v>
      </c>
      <c r="T211" s="2">
        <v>0.81111111111111101</v>
      </c>
      <c r="U211" s="104">
        <v>18.450000000000006</v>
      </c>
      <c r="V211" s="105">
        <v>43.54999999999977</v>
      </c>
      <c r="W211" s="106"/>
      <c r="X211" s="113"/>
      <c r="Y211" s="261"/>
      <c r="Z211" s="262"/>
      <c r="AA211" s="175">
        <f t="shared" si="64"/>
        <v>-606.19977037885883</v>
      </c>
      <c r="AB211" s="103">
        <f t="shared" si="65"/>
        <v>0.83161117489476144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2043</v>
      </c>
      <c r="G212" s="95">
        <f t="shared" si="66"/>
        <v>51136.29</v>
      </c>
      <c r="H212" s="96"/>
      <c r="I212" s="97">
        <v>4</v>
      </c>
      <c r="J212" s="98">
        <v>3300</v>
      </c>
      <c r="K212" s="99">
        <f t="shared" si="52"/>
        <v>825</v>
      </c>
      <c r="L212" s="100">
        <v>4</v>
      </c>
      <c r="M212" s="98">
        <f>F212/V212*60</f>
        <v>2797.5656143020205</v>
      </c>
      <c r="N212" s="99">
        <f t="shared" si="60"/>
        <v>699.39140357550514</v>
      </c>
      <c r="O212" s="101">
        <f t="shared" si="61"/>
        <v>0</v>
      </c>
      <c r="P212" s="102">
        <f t="shared" si="62"/>
        <v>-125.60859642449486</v>
      </c>
      <c r="Q212" s="103">
        <f t="shared" si="63"/>
        <v>0.8477471558490971</v>
      </c>
      <c r="R212" s="276"/>
      <c r="S212" s="1">
        <v>0.82234953703703706</v>
      </c>
      <c r="T212" s="2">
        <v>0.85277777777777775</v>
      </c>
      <c r="U212" s="104">
        <v>16.183333333333518</v>
      </c>
      <c r="V212" s="105">
        <v>43.816666666666592</v>
      </c>
      <c r="W212" s="106">
        <v>0.85277777777777775</v>
      </c>
      <c r="X212" s="107">
        <v>0.90902777777777777</v>
      </c>
      <c r="Y212" s="261"/>
      <c r="Z212" s="262"/>
      <c r="AA212" s="175">
        <f t="shared" si="64"/>
        <v>-502.43438569797945</v>
      </c>
      <c r="AB212" s="103">
        <f t="shared" si="65"/>
        <v>0.8477471558490971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3104</v>
      </c>
      <c r="G213" s="95">
        <f t="shared" si="66"/>
        <v>56430.720000000001</v>
      </c>
      <c r="H213" s="113"/>
      <c r="I213" s="97">
        <v>3</v>
      </c>
      <c r="J213" s="98">
        <v>3600</v>
      </c>
      <c r="K213" s="99">
        <f t="shared" si="52"/>
        <v>1200</v>
      </c>
      <c r="L213" s="114">
        <v>3</v>
      </c>
      <c r="M213" s="98">
        <f>F213/V213*60</f>
        <v>2995.014741356204</v>
      </c>
      <c r="N213" s="99">
        <f t="shared" si="60"/>
        <v>998.33824711873467</v>
      </c>
      <c r="O213" s="101">
        <f t="shared" si="61"/>
        <v>0</v>
      </c>
      <c r="P213" s="102">
        <f t="shared" si="62"/>
        <v>-201.66175288126533</v>
      </c>
      <c r="Q213" s="103">
        <f t="shared" si="63"/>
        <v>0.83194853926561219</v>
      </c>
      <c r="R213" s="276"/>
      <c r="S213" s="1">
        <v>0.90902777777777777</v>
      </c>
      <c r="T213" s="2">
        <v>0.95221064814814815</v>
      </c>
      <c r="U213" s="104">
        <v>81.000000000000028</v>
      </c>
      <c r="V213" s="105">
        <v>62.183333333333351</v>
      </c>
      <c r="W213" s="106"/>
      <c r="X213" s="107"/>
      <c r="Y213" s="261"/>
      <c r="Z213" s="262"/>
      <c r="AA213" s="175">
        <f t="shared" si="64"/>
        <v>-604.98525864379599</v>
      </c>
      <c r="AB213" s="103">
        <f t="shared" si="65"/>
        <v>0.83194853926561219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7">AVERAGE(I209:I224)</f>
        <v>3.4</v>
      </c>
      <c r="J225" s="138">
        <f t="shared" si="67"/>
        <v>3480</v>
      </c>
      <c r="K225" s="139">
        <f t="shared" ref="K225" si="68">J225/I225</f>
        <v>1023.5294117647059</v>
      </c>
      <c r="L225" s="137">
        <f t="shared" ref="L225:M225" si="69">AVERAGE(L209:L224)</f>
        <v>3.4</v>
      </c>
      <c r="M225" s="138">
        <f t="shared" si="69"/>
        <v>2912.4141923696852</v>
      </c>
      <c r="N225" s="139">
        <f>M225/L225</f>
        <v>856.59240952049572</v>
      </c>
      <c r="O225" s="140">
        <f>L225-I225</f>
        <v>0</v>
      </c>
      <c r="P225" s="141">
        <f>N225-K225</f>
        <v>-166.93700224421013</v>
      </c>
      <c r="Q225" s="142">
        <f>N225/K225</f>
        <v>0.83690062999128889</v>
      </c>
      <c r="R225" s="277"/>
      <c r="S225" s="143">
        <f>S209</f>
        <v>0.70833333333333337</v>
      </c>
      <c r="T225" s="144">
        <f>INDEX(T209:T224,COUNTA(T209:T224))</f>
        <v>0.95221064814814815</v>
      </c>
      <c r="U225" s="145"/>
      <c r="V225" s="156"/>
      <c r="W225" s="135"/>
      <c r="X225" s="139"/>
      <c r="Y225" s="264"/>
      <c r="Z225" s="265"/>
      <c r="AA225" s="177">
        <f>M225-J225</f>
        <v>-567.58580763031478</v>
      </c>
      <c r="AB225" s="142">
        <f>M225/J225</f>
        <v>0.83690062999128889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645" priority="1" operator="greaterThan">
      <formula>0</formula>
    </cfRule>
  </conditionalFormatting>
  <conditionalFormatting sqref="P5:P225 AA5:AA225">
    <cfRule type="cellIs" dxfId="644" priority="4" operator="lessThan">
      <formula>0</formula>
    </cfRule>
  </conditionalFormatting>
  <conditionalFormatting sqref="Q5:Q225 AB5:AB225">
    <cfRule type="cellIs" dxfId="643" priority="2" operator="greaterThan">
      <formula>1</formula>
    </cfRule>
    <cfRule type="cellIs" dxfId="642" priority="3" operator="lessThan">
      <formula>0.8</formula>
    </cfRule>
  </conditionalFormatting>
  <conditionalFormatting sqref="AC5:AC23 R5:R225 AC124:AC129">
    <cfRule type="cellIs" dxfId="641" priority="5" operator="lessThan">
      <formula>0.8</formula>
    </cfRule>
  </conditionalFormatting>
  <conditionalFormatting sqref="AC29:AC37">
    <cfRule type="cellIs" dxfId="640" priority="15" operator="lessThan">
      <formula>0.8</formula>
    </cfRule>
  </conditionalFormatting>
  <conditionalFormatting sqref="AC39:AC44">
    <cfRule type="cellIs" dxfId="639" priority="14" operator="lessThan">
      <formula>0.8</formula>
    </cfRule>
  </conditionalFormatting>
  <conditionalFormatting sqref="AC56">
    <cfRule type="cellIs" dxfId="638" priority="16" operator="lessThan">
      <formula>0.8</formula>
    </cfRule>
  </conditionalFormatting>
  <conditionalFormatting sqref="AC73">
    <cfRule type="cellIs" dxfId="637" priority="13" operator="lessThan">
      <formula>0.8</formula>
    </cfRule>
  </conditionalFormatting>
  <conditionalFormatting sqref="AC90">
    <cfRule type="cellIs" dxfId="636" priority="7" operator="lessThan">
      <formula>0.8</formula>
    </cfRule>
  </conditionalFormatting>
  <conditionalFormatting sqref="AC107:AC112">
    <cfRule type="cellIs" dxfId="635" priority="6" operator="lessThan">
      <formula>0.8</formula>
    </cfRule>
  </conditionalFormatting>
  <conditionalFormatting sqref="AC141:AC146">
    <cfRule type="cellIs" dxfId="634" priority="12" operator="lessThan">
      <formula>0.8</formula>
    </cfRule>
  </conditionalFormatting>
  <conditionalFormatting sqref="AC158">
    <cfRule type="cellIs" dxfId="633" priority="11" operator="lessThan">
      <formula>0.8</formula>
    </cfRule>
  </conditionalFormatting>
  <conditionalFormatting sqref="AC175">
    <cfRule type="cellIs" dxfId="632" priority="10" operator="lessThan">
      <formula>0.8</formula>
    </cfRule>
  </conditionalFormatting>
  <conditionalFormatting sqref="AC192">
    <cfRule type="cellIs" dxfId="631" priority="9" operator="lessThan">
      <formula>0.8</formula>
    </cfRule>
  </conditionalFormatting>
  <conditionalFormatting sqref="AC209:AC214">
    <cfRule type="cellIs" dxfId="630" priority="8" operator="lessThan">
      <formula>0.8</formula>
    </cfRule>
  </conditionalFormatting>
  <dataValidations count="1">
    <dataValidation type="list" allowBlank="1" showInputMessage="1" showErrorMessage="1" sqref="Y5:Z225" xr:uid="{4F861049-3683-4487-A6E9-005B081B2D1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CF90-050D-4F65-BA8E-1361371CF565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39" sqref="V39"/>
      <selection pane="bottomLeft" activeCell="V39" sqref="V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90044</v>
      </c>
      <c r="E1" s="77" t="s">
        <v>3</v>
      </c>
      <c r="F1" s="78">
        <f>SUM(G5:G157)</f>
        <v>3878932.6800000006</v>
      </c>
      <c r="G1" s="79" t="s">
        <v>74</v>
      </c>
      <c r="H1" s="80">
        <f>L21+L38+L55+L72+L89+L106+L123+L140+L157</f>
        <v>170.95000000000002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45891</v>
      </c>
      <c r="B2" s="325"/>
      <c r="C2" s="82" t="s">
        <v>35</v>
      </c>
      <c r="D2" s="83">
        <f>AVERAGE(N21,N38,N55,N72,N89,N106,N123,N140,N157)</f>
        <v>133.69562529081873</v>
      </c>
      <c r="E2" s="83" t="s">
        <v>81</v>
      </c>
      <c r="F2" s="84">
        <f>F1/D1</f>
        <v>43.078191550797392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3288</v>
      </c>
      <c r="G5" s="159">
        <f t="shared" ref="G5:G7" si="0">E5*F5</f>
        <v>64773.599999999999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1058.4637396047572</v>
      </c>
      <c r="N5" s="163">
        <f>M5/L5</f>
        <v>81.420287661904396</v>
      </c>
      <c r="O5" s="179">
        <f>L5-I5</f>
        <v>0</v>
      </c>
      <c r="P5" s="180">
        <f>N5-K5</f>
        <v>-10.88740464578791</v>
      </c>
      <c r="Q5" s="132">
        <f>N5/K5</f>
        <v>0.88205311633729766</v>
      </c>
      <c r="R5" s="276">
        <f>Q21</f>
        <v>0.85682234002339319</v>
      </c>
      <c r="S5" s="167">
        <v>0.25</v>
      </c>
      <c r="T5" s="168">
        <v>0.37943287037037038</v>
      </c>
      <c r="U5" s="169"/>
      <c r="V5" s="170">
        <v>186.38333333333335</v>
      </c>
      <c r="W5" s="87"/>
      <c r="X5" s="88"/>
      <c r="Y5" s="278"/>
      <c r="Z5" s="279"/>
      <c r="AA5" s="109">
        <f>M5-J5</f>
        <v>-141.53626039524283</v>
      </c>
      <c r="AB5" s="110">
        <f>M5/J5</f>
        <v>0.88205311633729766</v>
      </c>
      <c r="AC5" s="291">
        <f>AB21</f>
        <v>0.85682234002339319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689</v>
      </c>
      <c r="G6" s="95">
        <f t="shared" si="0"/>
        <v>41202.199999999997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1652.4983344437028</v>
      </c>
      <c r="N6" s="99">
        <f>M6/L6</f>
        <v>118.03559531740734</v>
      </c>
      <c r="O6" s="101">
        <f>L6-I6</f>
        <v>0</v>
      </c>
      <c r="P6" s="102">
        <f>N6-K6</f>
        <v>-24.821547539735519</v>
      </c>
      <c r="Q6" s="103">
        <f>N6/K6</f>
        <v>0.82624916722185138</v>
      </c>
      <c r="R6" s="276"/>
      <c r="S6" s="1">
        <v>0.50070601851851848</v>
      </c>
      <c r="T6" s="2">
        <v>0.51807870370370368</v>
      </c>
      <c r="U6" s="104">
        <v>56.01666666666658</v>
      </c>
      <c r="V6" s="105">
        <v>25.016666666666687</v>
      </c>
      <c r="W6" s="106"/>
      <c r="X6" s="107"/>
      <c r="Y6" s="261"/>
      <c r="Z6" s="262"/>
      <c r="AA6" s="111">
        <f>M6-J6</f>
        <v>-347.50166555629721</v>
      </c>
      <c r="AB6" s="112">
        <f>M6/J6</f>
        <v>0.82624916722185138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1640</v>
      </c>
      <c r="G7" s="115">
        <f t="shared" si="0"/>
        <v>49150.799999999996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2258.6074980872208</v>
      </c>
      <c r="N7" s="99">
        <f>M7/L7</f>
        <v>112.93037490436105</v>
      </c>
      <c r="O7" s="101">
        <f>L7-I7</f>
        <v>0</v>
      </c>
      <c r="P7" s="102">
        <f>N7-K7</f>
        <v>-17.069625095638955</v>
      </c>
      <c r="Q7" s="103">
        <f>N7/K7</f>
        <v>0.86869519157200803</v>
      </c>
      <c r="R7" s="276"/>
      <c r="S7" s="117">
        <v>0.5232175925925926</v>
      </c>
      <c r="T7" s="118">
        <v>0.55347222222222225</v>
      </c>
      <c r="U7" s="104">
        <v>7.4000000000000377</v>
      </c>
      <c r="V7" s="105">
        <v>43.566666666666706</v>
      </c>
      <c r="W7" s="106"/>
      <c r="X7" s="107"/>
      <c r="Y7" s="261"/>
      <c r="Z7" s="262"/>
      <c r="AA7" s="111">
        <f>M7-J7</f>
        <v>-341.39250191277915</v>
      </c>
      <c r="AB7" s="112">
        <f>M7/J7</f>
        <v>0.86869519157200803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23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1656.5231907118934</v>
      </c>
      <c r="N21" s="139">
        <f t="shared" ref="N21:N27" si="5">M21/L21</f>
        <v>105.73552281139746</v>
      </c>
      <c r="O21" s="140">
        <f t="shared" ref="O21:O27" si="6">L21-I21</f>
        <v>0</v>
      </c>
      <c r="P21" s="141">
        <f t="shared" ref="P21:P27" si="7">N21-K21</f>
        <v>-17.668732507751471</v>
      </c>
      <c r="Q21" s="142">
        <f t="shared" ref="Q21:Q27" si="8">N21/K21</f>
        <v>0.85682234002339319</v>
      </c>
      <c r="R21" s="277"/>
      <c r="S21" s="143">
        <f>S5</f>
        <v>0.25</v>
      </c>
      <c r="T21" s="144">
        <f>INDEX(T5:T20,COUNTA(T5:T20))</f>
        <v>0.55347222222222225</v>
      </c>
      <c r="U21" s="145"/>
      <c r="V21" s="145"/>
      <c r="W21" s="146"/>
      <c r="X21" s="147"/>
      <c r="Y21" s="264"/>
      <c r="Z21" s="265"/>
      <c r="AA21" s="148">
        <f t="shared" ref="AA21:AA27" si="9">M21-J21</f>
        <v>-276.81014262143981</v>
      </c>
      <c r="AB21" s="149">
        <f t="shared" ref="AB21:AB27" si="10">M21/J21</f>
        <v>0.85682234002339319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238</v>
      </c>
      <c r="D22" s="290"/>
      <c r="E22" s="158">
        <v>57.3</v>
      </c>
      <c r="F22" s="162">
        <v>1707</v>
      </c>
      <c r="G22" s="159">
        <f t="shared" ref="G22:G27" si="11">E22*F22</f>
        <v>97811.099999999991</v>
      </c>
      <c r="H22" s="160"/>
      <c r="I22" s="161">
        <v>25</v>
      </c>
      <c r="J22" s="162">
        <v>2000</v>
      </c>
      <c r="K22" s="163">
        <f>J22/I22</f>
        <v>80</v>
      </c>
      <c r="L22" s="164">
        <v>25</v>
      </c>
      <c r="M22" s="162">
        <f t="shared" ref="M22:M27" si="12">F22/V22*60</f>
        <v>1705.1054384017762</v>
      </c>
      <c r="N22" s="163">
        <f t="shared" si="5"/>
        <v>68.204217536071042</v>
      </c>
      <c r="O22" s="165">
        <f t="shared" si="6"/>
        <v>0</v>
      </c>
      <c r="P22" s="166">
        <f t="shared" si="7"/>
        <v>-11.795782463928958</v>
      </c>
      <c r="Q22" s="152">
        <f t="shared" si="8"/>
        <v>0.85255271920088804</v>
      </c>
      <c r="R22" s="275">
        <f>Q38</f>
        <v>0.85240138450361835</v>
      </c>
      <c r="S22" s="167">
        <v>0.25</v>
      </c>
      <c r="T22" s="168">
        <v>0.29171296296296295</v>
      </c>
      <c r="U22" s="169"/>
      <c r="V22" s="170">
        <v>60.066666666666649</v>
      </c>
      <c r="W22" s="181"/>
      <c r="X22" s="163"/>
      <c r="Y22" s="278"/>
      <c r="Z22" s="279"/>
      <c r="AA22" s="109">
        <f t="shared" si="9"/>
        <v>-294.89456159822385</v>
      </c>
      <c r="AB22" s="152">
        <f t="shared" si="10"/>
        <v>0.85255271920088804</v>
      </c>
      <c r="AC22" s="347">
        <f>AB38</f>
        <v>0.85240138450361846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1420</v>
      </c>
      <c r="G23" s="95">
        <f t="shared" si="11"/>
        <v>102069.59999999999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1698.3388704318925</v>
      </c>
      <c r="N23" s="99">
        <f t="shared" si="5"/>
        <v>65.320725785842015</v>
      </c>
      <c r="O23" s="101">
        <f t="shared" si="6"/>
        <v>0</v>
      </c>
      <c r="P23" s="102">
        <f t="shared" si="7"/>
        <v>-11.602351137234905</v>
      </c>
      <c r="Q23" s="103">
        <f t="shared" si="8"/>
        <v>0.84916943521594623</v>
      </c>
      <c r="R23" s="276"/>
      <c r="S23" s="1">
        <v>0.2986111111111111</v>
      </c>
      <c r="T23" s="2">
        <v>0.33344907407407409</v>
      </c>
      <c r="U23" s="104">
        <v>9.9333333333333407</v>
      </c>
      <c r="V23" s="105">
        <v>50.1666666666667</v>
      </c>
      <c r="W23" s="106"/>
      <c r="X23" s="107"/>
      <c r="Y23" s="261"/>
      <c r="Z23" s="262"/>
      <c r="AA23" s="111">
        <f t="shared" si="9"/>
        <v>-301.66112956810753</v>
      </c>
      <c r="AB23" s="103">
        <f t="shared" si="10"/>
        <v>0.84916943521594623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4005</v>
      </c>
      <c r="G24" s="95">
        <f t="shared" si="11"/>
        <v>227363.85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1740.2534701267352</v>
      </c>
      <c r="N24" s="99">
        <f t="shared" si="5"/>
        <v>66.932825774105197</v>
      </c>
      <c r="O24" s="101">
        <f t="shared" si="6"/>
        <v>0</v>
      </c>
      <c r="P24" s="102">
        <f t="shared" si="7"/>
        <v>-9.9902511489717227</v>
      </c>
      <c r="Q24" s="103">
        <f t="shared" si="8"/>
        <v>0.87012673506336757</v>
      </c>
      <c r="R24" s="276"/>
      <c r="S24" s="1">
        <v>0.34583333333333333</v>
      </c>
      <c r="T24" s="2">
        <v>0.44172453703703701</v>
      </c>
      <c r="U24" s="104">
        <v>17.833333333333297</v>
      </c>
      <c r="V24" s="105">
        <v>138.08333333333331</v>
      </c>
      <c r="W24" s="106"/>
      <c r="X24" s="107"/>
      <c r="Y24" s="261"/>
      <c r="Z24" s="262"/>
      <c r="AA24" s="111">
        <f t="shared" si="9"/>
        <v>-259.74652987326476</v>
      </c>
      <c r="AB24" s="103">
        <f t="shared" si="10"/>
        <v>0.87012673506336757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1270</v>
      </c>
      <c r="G25" s="95">
        <f t="shared" si="11"/>
        <v>65862.2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1679.0304810870382</v>
      </c>
      <c r="N25" s="99">
        <f t="shared" si="5"/>
        <v>64.578095426424539</v>
      </c>
      <c r="O25" s="101">
        <f t="shared" si="6"/>
        <v>0</v>
      </c>
      <c r="P25" s="102">
        <f t="shared" si="7"/>
        <v>-12.34498149665238</v>
      </c>
      <c r="Q25" s="103">
        <f t="shared" si="8"/>
        <v>0.839515240543519</v>
      </c>
      <c r="R25" s="276"/>
      <c r="S25" s="1">
        <v>0.44583333333333336</v>
      </c>
      <c r="T25" s="2">
        <v>0.47734953703703703</v>
      </c>
      <c r="U25" s="104">
        <v>5.9166666666667389</v>
      </c>
      <c r="V25" s="105">
        <v>45.383333333333283</v>
      </c>
      <c r="W25" s="106">
        <v>0.47734953703703703</v>
      </c>
      <c r="X25" s="107">
        <v>0.51611111111111108</v>
      </c>
      <c r="Y25" s="261"/>
      <c r="Z25" s="262"/>
      <c r="AA25" s="111">
        <f t="shared" si="9"/>
        <v>-320.9695189129618</v>
      </c>
      <c r="AB25" s="103">
        <f t="shared" si="10"/>
        <v>0.83951524054351911</v>
      </c>
      <c r="AC25" s="293"/>
    </row>
    <row r="26" spans="1:43" ht="15.75" customHeight="1">
      <c r="A26" s="281"/>
      <c r="B26" s="92" t="s">
        <v>176</v>
      </c>
      <c r="C26" s="285" t="s">
        <v>237</v>
      </c>
      <c r="D26" s="285"/>
      <c r="E26" s="93">
        <v>57.3</v>
      </c>
      <c r="F26" s="94">
        <v>1325</v>
      </c>
      <c r="G26" s="95">
        <f t="shared" si="11"/>
        <v>75922.5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1698.7179487179442</v>
      </c>
      <c r="N26" s="99">
        <f t="shared" si="5"/>
        <v>65.335305719920925</v>
      </c>
      <c r="O26" s="101">
        <f t="shared" si="6"/>
        <v>0</v>
      </c>
      <c r="P26" s="102">
        <f t="shared" si="7"/>
        <v>-11.587771203155995</v>
      </c>
      <c r="Q26" s="103">
        <f t="shared" si="8"/>
        <v>0.84935897435897201</v>
      </c>
      <c r="R26" s="276"/>
      <c r="S26" s="1">
        <v>0.51611111111111108</v>
      </c>
      <c r="T26" s="2">
        <v>0.54861111111111116</v>
      </c>
      <c r="U26" s="104">
        <v>55.816666666666627</v>
      </c>
      <c r="V26" s="105">
        <v>46.800000000000125</v>
      </c>
      <c r="W26" s="106"/>
      <c r="X26" s="107"/>
      <c r="Y26" s="261"/>
      <c r="Z26" s="262"/>
      <c r="AA26" s="111">
        <f t="shared" si="9"/>
        <v>-301.28205128205582</v>
      </c>
      <c r="AB26" s="103">
        <f t="shared" si="10"/>
        <v>0.84935897435897212</v>
      </c>
      <c r="AC26" s="293"/>
    </row>
    <row r="27" spans="1:43" ht="15.75" customHeight="1">
      <c r="A27" s="281"/>
      <c r="B27" s="92" t="s">
        <v>176</v>
      </c>
      <c r="C27" s="285" t="s">
        <v>250</v>
      </c>
      <c r="D27" s="285"/>
      <c r="E27" s="93">
        <v>56.43</v>
      </c>
      <c r="F27" s="94">
        <v>2516</v>
      </c>
      <c r="G27" s="115">
        <f t="shared" si="11"/>
        <v>141977.88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1707.3704052780363</v>
      </c>
      <c r="N27" s="99">
        <f t="shared" si="5"/>
        <v>77.607745694456199</v>
      </c>
      <c r="O27" s="101">
        <f t="shared" si="6"/>
        <v>0</v>
      </c>
      <c r="P27" s="102">
        <f t="shared" si="7"/>
        <v>-13.301345214634708</v>
      </c>
      <c r="Q27" s="103">
        <f t="shared" si="8"/>
        <v>0.85368520263901826</v>
      </c>
      <c r="R27" s="276"/>
      <c r="S27" s="1">
        <v>0.5527777777777777</v>
      </c>
      <c r="T27" s="2">
        <v>0.61417824074074079</v>
      </c>
      <c r="U27" s="104">
        <v>5.9999999999998188</v>
      </c>
      <c r="V27" s="105">
        <v>88.416666666666842</v>
      </c>
      <c r="W27" s="106"/>
      <c r="X27" s="107"/>
      <c r="Y27" s="261"/>
      <c r="Z27" s="262"/>
      <c r="AA27" s="111">
        <f t="shared" si="9"/>
        <v>-292.62959472196371</v>
      </c>
      <c r="AB27" s="103">
        <f t="shared" si="10"/>
        <v>0.85368520263901815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1704.802769007237</v>
      </c>
      <c r="N38" s="139">
        <f>M38/L38</f>
        <v>67.740507377770996</v>
      </c>
      <c r="O38" s="140">
        <f>L38-I38</f>
        <v>0</v>
      </c>
      <c r="P38" s="141">
        <f>N38-K38</f>
        <v>-11.729691297725694</v>
      </c>
      <c r="Q38" s="142">
        <f>N38/K38</f>
        <v>0.85240138450361835</v>
      </c>
      <c r="R38" s="277"/>
      <c r="S38" s="143">
        <f>S22</f>
        <v>0.25</v>
      </c>
      <c r="T38" s="144">
        <f>INDEX(T22:T37,COUNTA(T22:T37))</f>
        <v>0.61417824074074079</v>
      </c>
      <c r="U38" s="145"/>
      <c r="V38" s="156"/>
      <c r="W38" s="135"/>
      <c r="X38" s="139"/>
      <c r="Y38" s="264"/>
      <c r="Z38" s="265"/>
      <c r="AA38" s="157">
        <f t="shared" ref="AA38:AA43" si="17">M38-J38</f>
        <v>-295.19723099276302</v>
      </c>
      <c r="AB38" s="142">
        <f t="shared" ref="AB38:AB43" si="18">M38/J38</f>
        <v>0.85240138450361846</v>
      </c>
      <c r="AC38" s="294"/>
    </row>
    <row r="39" spans="1:29" ht="15.75" customHeight="1">
      <c r="A39" s="269" t="s">
        <v>183</v>
      </c>
      <c r="B39" s="183" t="s">
        <v>180</v>
      </c>
      <c r="C39" s="273" t="s">
        <v>188</v>
      </c>
      <c r="D39" s="274"/>
      <c r="E39" s="158">
        <v>59.34</v>
      </c>
      <c r="F39" s="169">
        <v>1483</v>
      </c>
      <c r="G39" s="159">
        <f t="shared" ref="G39:G42" si="19">E39*F39</f>
        <v>88001.22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1703.5098915124447</v>
      </c>
      <c r="N39" s="163">
        <f>M39/L39</f>
        <v>70.979578813018534</v>
      </c>
      <c r="O39" s="165">
        <f>L39-I39</f>
        <v>0</v>
      </c>
      <c r="P39" s="166">
        <f>N39-K39</f>
        <v>-12.353754520314794</v>
      </c>
      <c r="Q39" s="152">
        <f>N39/K39</f>
        <v>0.85175494575622246</v>
      </c>
      <c r="R39" s="275">
        <f>Q55</f>
        <v>0.85629701001216274</v>
      </c>
      <c r="S39" s="167">
        <v>0.25</v>
      </c>
      <c r="T39" s="168">
        <v>0.28627314814814814</v>
      </c>
      <c r="U39" s="169"/>
      <c r="V39" s="170">
        <v>52.23333333333332</v>
      </c>
      <c r="W39" s="87"/>
      <c r="X39" s="88"/>
      <c r="Y39" s="278"/>
      <c r="Z39" s="279"/>
      <c r="AA39" s="109">
        <f t="shared" si="17"/>
        <v>-296.49010848755529</v>
      </c>
      <c r="AB39" s="152">
        <f t="shared" si="18"/>
        <v>0.85175494575622235</v>
      </c>
      <c r="AC39" s="347">
        <f>AB55</f>
        <v>0.85629701001216274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1906</v>
      </c>
      <c r="G40" s="95">
        <f t="shared" si="19"/>
        <v>98768.92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1540.8937794745109</v>
      </c>
      <c r="N40" s="99">
        <f>M40/L40</f>
        <v>66.995381716283077</v>
      </c>
      <c r="O40" s="101">
        <f>L40-I40</f>
        <v>0</v>
      </c>
      <c r="P40" s="102">
        <f>N40-K40</f>
        <v>-11.265487848934313</v>
      </c>
      <c r="Q40" s="103">
        <f>N40/K40</f>
        <v>0.85605209970806151</v>
      </c>
      <c r="R40" s="276"/>
      <c r="S40" s="1">
        <v>0.2895833333333333</v>
      </c>
      <c r="T40" s="2">
        <v>0.34112268518518518</v>
      </c>
      <c r="U40" s="104">
        <v>4.7666666666666391</v>
      </c>
      <c r="V40" s="105">
        <v>74.216666666666697</v>
      </c>
      <c r="W40" s="106"/>
      <c r="X40" s="107"/>
      <c r="Y40" s="261"/>
      <c r="Z40" s="262"/>
      <c r="AA40" s="111">
        <f t="shared" si="17"/>
        <v>-259.10622052548911</v>
      </c>
      <c r="AB40" s="103">
        <f t="shared" si="18"/>
        <v>0.85605209970806162</v>
      </c>
      <c r="AC40" s="293"/>
    </row>
    <row r="41" spans="1:29" ht="15.75" customHeight="1">
      <c r="A41" s="270"/>
      <c r="B41" s="153" t="s">
        <v>180</v>
      </c>
      <c r="C41" s="259" t="s">
        <v>198</v>
      </c>
      <c r="D41" s="260"/>
      <c r="E41" s="93">
        <v>58.67</v>
      </c>
      <c r="F41" s="104">
        <v>2824</v>
      </c>
      <c r="G41" s="95">
        <f t="shared" si="19"/>
        <v>165684.08000000002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1724.287652645861</v>
      </c>
      <c r="N41" s="99">
        <f>M41/L41</f>
        <v>71.845318860244205</v>
      </c>
      <c r="O41" s="101">
        <f>L41-I41</f>
        <v>0</v>
      </c>
      <c r="P41" s="102">
        <f>N41-K41</f>
        <v>-11.488014473089123</v>
      </c>
      <c r="Q41" s="103">
        <f>N41/K41</f>
        <v>0.86214382632293052</v>
      </c>
      <c r="R41" s="276"/>
      <c r="S41" s="1">
        <v>0.34444444444444444</v>
      </c>
      <c r="T41" s="2">
        <v>0.41268518518518521</v>
      </c>
      <c r="U41" s="104">
        <v>4.783333333333335</v>
      </c>
      <c r="V41" s="105">
        <v>98.266666666666708</v>
      </c>
      <c r="W41" s="106"/>
      <c r="X41" s="107"/>
      <c r="Y41" s="261"/>
      <c r="Z41" s="262"/>
      <c r="AA41" s="111">
        <f t="shared" si="17"/>
        <v>-275.71234735413896</v>
      </c>
      <c r="AB41" s="103">
        <f t="shared" si="18"/>
        <v>0.86214382632293052</v>
      </c>
      <c r="AC41" s="293"/>
    </row>
    <row r="42" spans="1:29" ht="15.75" customHeight="1">
      <c r="A42" s="270"/>
      <c r="B42" s="153" t="s">
        <v>184</v>
      </c>
      <c r="C42" s="259" t="s">
        <v>185</v>
      </c>
      <c r="D42" s="260"/>
      <c r="E42" s="93">
        <v>49.52</v>
      </c>
      <c r="F42" s="104">
        <v>1709</v>
      </c>
      <c r="G42" s="95">
        <f t="shared" si="19"/>
        <v>84629.680000000008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1710.4253544620533</v>
      </c>
      <c r="N42" s="99">
        <f>M42/L42</f>
        <v>71.267723102585549</v>
      </c>
      <c r="O42" s="101">
        <f>L42-I42</f>
        <v>0</v>
      </c>
      <c r="P42" s="102">
        <f>N42-K42</f>
        <v>-12.065610230747779</v>
      </c>
      <c r="Q42" s="103">
        <f>N42/K42</f>
        <v>0.85521267723102667</v>
      </c>
      <c r="R42" s="276"/>
      <c r="S42" s="1">
        <v>0.41600694444444447</v>
      </c>
      <c r="T42" s="2">
        <v>0.45763888888888887</v>
      </c>
      <c r="U42" s="104">
        <v>4.783333333333335</v>
      </c>
      <c r="V42" s="105">
        <v>59.949999999999939</v>
      </c>
      <c r="W42" s="106"/>
      <c r="X42" s="107"/>
      <c r="Y42" s="261"/>
      <c r="Z42" s="262"/>
      <c r="AA42" s="111">
        <f t="shared" si="17"/>
        <v>-289.57464553794671</v>
      </c>
      <c r="AB42" s="103">
        <f t="shared" si="18"/>
        <v>0.85521267723102667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>
        <f t="shared" si="17"/>
        <v>0</v>
      </c>
      <c r="AB43" s="103" t="e">
        <f t="shared" si="18"/>
        <v>#DIV/0!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0">AVERAGE(I39:I54)</f>
        <v>23.75</v>
      </c>
      <c r="J55" s="138">
        <f t="shared" si="20"/>
        <v>1950</v>
      </c>
      <c r="K55" s="139">
        <f t="shared" ref="K55" si="21">J55/I55</f>
        <v>82.10526315789474</v>
      </c>
      <c r="L55" s="137">
        <f t="shared" ref="L55:M55" si="22">AVERAGE(L39:L54)</f>
        <v>23.75</v>
      </c>
      <c r="M55" s="138">
        <f t="shared" si="22"/>
        <v>1669.7791695237174</v>
      </c>
      <c r="N55" s="139">
        <f t="shared" ref="N55:N60" si="23">M55/L55</f>
        <v>70.306491348367047</v>
      </c>
      <c r="O55" s="140">
        <f t="shared" ref="O55:O60" si="24">L55-I55</f>
        <v>0</v>
      </c>
      <c r="P55" s="141">
        <f t="shared" ref="P55:P60" si="25">N55-K55</f>
        <v>-11.798771809527693</v>
      </c>
      <c r="Q55" s="142">
        <f t="shared" ref="Q55:Q60" si="26">N55/K55</f>
        <v>0.85629701001216274</v>
      </c>
      <c r="R55" s="277"/>
      <c r="S55" s="143">
        <f>S39</f>
        <v>0.25</v>
      </c>
      <c r="T55" s="144">
        <f>INDEX(T39:T54,COUNTA(T39:T54))</f>
        <v>0.45763888888888887</v>
      </c>
      <c r="U55" s="145"/>
      <c r="V55" s="156"/>
      <c r="W55" s="188"/>
      <c r="X55" s="189"/>
      <c r="Y55" s="264"/>
      <c r="Z55" s="265"/>
      <c r="AA55" s="157">
        <f t="shared" ref="AA55:AA60" si="27">M55-J55</f>
        <v>-280.22083047628257</v>
      </c>
      <c r="AB55" s="142">
        <f t="shared" ref="AB55:AB60" si="28">M55/J55</f>
        <v>0.85629701001216274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1150</v>
      </c>
      <c r="G56" s="159">
        <f t="shared" ref="G56:G60" si="29">E56*F56</f>
        <v>68264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1691.8675929709866</v>
      </c>
      <c r="N56" s="163">
        <f t="shared" si="23"/>
        <v>73.559460563955938</v>
      </c>
      <c r="O56" s="165">
        <f t="shared" si="24"/>
        <v>0</v>
      </c>
      <c r="P56" s="166">
        <f t="shared" si="25"/>
        <v>-13.3970611751745</v>
      </c>
      <c r="Q56" s="152">
        <f t="shared" si="26"/>
        <v>0.84593379648549327</v>
      </c>
      <c r="R56" s="275">
        <f>Q72</f>
        <v>0.85203918955094993</v>
      </c>
      <c r="S56" s="167">
        <v>0.29181712962962963</v>
      </c>
      <c r="T56" s="168">
        <v>0.32013888888888886</v>
      </c>
      <c r="U56" s="169"/>
      <c r="V56" s="170">
        <v>40.783333333333289</v>
      </c>
      <c r="W56" s="168"/>
      <c r="X56" s="171"/>
      <c r="Y56" s="278"/>
      <c r="Z56" s="279"/>
      <c r="AA56" s="109">
        <f t="shared" si="27"/>
        <v>-308.13240702901339</v>
      </c>
      <c r="AB56" s="152">
        <f t="shared" si="28"/>
        <v>0.84593379648549327</v>
      </c>
      <c r="AC56" s="266">
        <f>AB72</f>
        <v>0.85203918955094993</v>
      </c>
    </row>
    <row r="57" spans="1:29" ht="15.75" customHeight="1">
      <c r="A57" s="281"/>
      <c r="B57" s="153" t="s">
        <v>180</v>
      </c>
      <c r="C57" s="259" t="s">
        <v>182</v>
      </c>
      <c r="D57" s="260"/>
      <c r="E57" s="93">
        <v>59.52</v>
      </c>
      <c r="F57" s="94">
        <v>3950</v>
      </c>
      <c r="G57" s="95">
        <f t="shared" si="29"/>
        <v>235104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1746.4996315401618</v>
      </c>
      <c r="N57" s="99">
        <f t="shared" si="23"/>
        <v>69.859985261606468</v>
      </c>
      <c r="O57" s="101">
        <f t="shared" si="24"/>
        <v>0</v>
      </c>
      <c r="P57" s="102">
        <f t="shared" si="25"/>
        <v>-10.140014738393532</v>
      </c>
      <c r="Q57" s="103">
        <f t="shared" si="26"/>
        <v>0.87324981577008087</v>
      </c>
      <c r="R57" s="276"/>
      <c r="S57" s="1">
        <v>0.32381944444444444</v>
      </c>
      <c r="T57" s="2">
        <v>0.41805555555555557</v>
      </c>
      <c r="U57" s="104">
        <v>5.3000000000000291</v>
      </c>
      <c r="V57" s="105">
        <v>135.70000000000002</v>
      </c>
      <c r="W57" s="106"/>
      <c r="X57" s="107"/>
      <c r="Y57" s="261"/>
      <c r="Z57" s="262"/>
      <c r="AA57" s="111">
        <f t="shared" si="27"/>
        <v>-253.50036845983823</v>
      </c>
      <c r="AB57" s="103">
        <f t="shared" si="28"/>
        <v>0.87324981577008087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1323</v>
      </c>
      <c r="G58" s="95">
        <f t="shared" si="29"/>
        <v>62670.509999999995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>F58/V58*60</f>
        <v>1695.550017799929</v>
      </c>
      <c r="N58" s="99">
        <f t="shared" si="23"/>
        <v>80.740477038091854</v>
      </c>
      <c r="O58" s="101">
        <f t="shared" si="24"/>
        <v>0</v>
      </c>
      <c r="P58" s="102">
        <f t="shared" si="25"/>
        <v>-14.497618200003387</v>
      </c>
      <c r="Q58" s="103">
        <f t="shared" si="26"/>
        <v>0.84777500889996449</v>
      </c>
      <c r="R58" s="276"/>
      <c r="S58" s="1">
        <v>0.42443287037037036</v>
      </c>
      <c r="T58" s="2">
        <v>0.45694444444444443</v>
      </c>
      <c r="U58" s="104">
        <v>9.1833333333333034</v>
      </c>
      <c r="V58" s="105">
        <v>46.816666666666656</v>
      </c>
      <c r="W58" s="106">
        <v>0.45694444444444443</v>
      </c>
      <c r="X58" s="107">
        <v>0.49791666666666662</v>
      </c>
      <c r="Y58" s="261"/>
      <c r="Z58" s="262"/>
      <c r="AA58" s="111">
        <f t="shared" si="27"/>
        <v>-304.44998220007096</v>
      </c>
      <c r="AB58" s="103">
        <f t="shared" si="28"/>
        <v>0.84777500889996449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797</v>
      </c>
      <c r="G59" s="95">
        <f t="shared" si="29"/>
        <v>42535.89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1680.8435852372552</v>
      </c>
      <c r="N59" s="99">
        <f t="shared" si="23"/>
        <v>67.233743409490202</v>
      </c>
      <c r="O59" s="101">
        <f t="shared" si="24"/>
        <v>0</v>
      </c>
      <c r="P59" s="102">
        <f t="shared" si="25"/>
        <v>-12.766256590509798</v>
      </c>
      <c r="Q59" s="103">
        <f t="shared" si="26"/>
        <v>0.84042179261862748</v>
      </c>
      <c r="R59" s="276"/>
      <c r="S59" s="1">
        <v>0.49791666666666662</v>
      </c>
      <c r="T59" s="2">
        <v>0.5176736111111111</v>
      </c>
      <c r="U59" s="104">
        <v>58.99999999999995</v>
      </c>
      <c r="V59" s="105">
        <v>28.450000000000053</v>
      </c>
      <c r="W59" s="106"/>
      <c r="X59" s="107"/>
      <c r="Y59" s="261"/>
      <c r="Z59" s="262"/>
      <c r="AA59" s="111">
        <f t="shared" si="27"/>
        <v>-319.15641476274482</v>
      </c>
      <c r="AB59" s="103">
        <f t="shared" si="28"/>
        <v>0.84042179261862759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1952</v>
      </c>
      <c r="G60" s="95">
        <f t="shared" si="29"/>
        <v>150967.67999999999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>F60/V60*60</f>
        <v>1705.6310679611661</v>
      </c>
      <c r="N60" s="99">
        <f t="shared" si="23"/>
        <v>68.225242718446637</v>
      </c>
      <c r="O60" s="101">
        <f t="shared" si="24"/>
        <v>0</v>
      </c>
      <c r="P60" s="102">
        <f t="shared" si="25"/>
        <v>-11.774757281553363</v>
      </c>
      <c r="Q60" s="103">
        <f t="shared" si="26"/>
        <v>0.85281553398058296</v>
      </c>
      <c r="R60" s="276"/>
      <c r="S60" s="1">
        <v>0.5224537037037037</v>
      </c>
      <c r="T60" s="2">
        <v>0.57013888888888886</v>
      </c>
      <c r="U60" s="104">
        <v>6.8833333333333435</v>
      </c>
      <c r="V60" s="105">
        <v>68.666666666666629</v>
      </c>
      <c r="W60" s="106"/>
      <c r="X60" s="107"/>
      <c r="Y60" s="261"/>
      <c r="Z60" s="262"/>
      <c r="AA60" s="111">
        <f t="shared" si="27"/>
        <v>-294.36893203883392</v>
      </c>
      <c r="AB60" s="103">
        <f t="shared" si="28"/>
        <v>0.85281553398058307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0">AVERAGE(I56:I71)</f>
        <v>23.8</v>
      </c>
      <c r="J72" s="138">
        <f t="shared" si="30"/>
        <v>2000</v>
      </c>
      <c r="K72" s="139">
        <f t="shared" ref="K72" si="31">J72/I72</f>
        <v>84.033613445378151</v>
      </c>
      <c r="L72" s="137">
        <f t="shared" ref="L72:M72" si="32">AVERAGE(L56:L71)</f>
        <v>23.8</v>
      </c>
      <c r="M72" s="138">
        <f t="shared" si="32"/>
        <v>1704.0783791018998</v>
      </c>
      <c r="N72" s="139">
        <f t="shared" ref="N72:N82" si="33">M72/L72</f>
        <v>71.599931895037813</v>
      </c>
      <c r="O72" s="140">
        <f t="shared" ref="O72:O82" si="34">L72-I72</f>
        <v>0</v>
      </c>
      <c r="P72" s="141">
        <f t="shared" ref="P72:P82" si="35">N72-K72</f>
        <v>-12.433681550340339</v>
      </c>
      <c r="Q72" s="142">
        <f t="shared" ref="Q72:Q82" si="36">N72/K72</f>
        <v>0.85203918955094993</v>
      </c>
      <c r="R72" s="277"/>
      <c r="S72" s="143">
        <f>S56</f>
        <v>0.29181712962962963</v>
      </c>
      <c r="T72" s="144">
        <f>INDEX(T56:T71,COUNTA(T56:T71))</f>
        <v>0.57013888888888886</v>
      </c>
      <c r="U72" s="145"/>
      <c r="V72" s="156"/>
      <c r="W72" s="135"/>
      <c r="X72" s="139"/>
      <c r="Y72" s="264"/>
      <c r="Z72" s="265"/>
      <c r="AA72" s="157">
        <f t="shared" ref="AA72:AA82" si="37">M72-J72</f>
        <v>-295.92162089810017</v>
      </c>
      <c r="AB72" s="142">
        <f t="shared" ref="AB72:AB82" si="38">M72/J72</f>
        <v>0.85203918955094993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970</v>
      </c>
      <c r="G73" s="159">
        <f t="shared" ref="G73:G82" si="39">E73*F73</f>
        <v>36801.799999999996</v>
      </c>
      <c r="H73" s="160">
        <v>2</v>
      </c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40">F73/V73*60</f>
        <v>2994.85420240137</v>
      </c>
      <c r="N73" s="163">
        <f t="shared" si="33"/>
        <v>142.61210487625573</v>
      </c>
      <c r="O73" s="165">
        <f t="shared" si="34"/>
        <v>0</v>
      </c>
      <c r="P73" s="166">
        <f t="shared" si="35"/>
        <v>-28.816466552315688</v>
      </c>
      <c r="Q73" s="152">
        <f t="shared" si="36"/>
        <v>0.83190394511149179</v>
      </c>
      <c r="R73" s="275">
        <f>Q89</f>
        <v>0.84774564749082992</v>
      </c>
      <c r="S73" s="167">
        <v>0.16666666666666666</v>
      </c>
      <c r="T73" s="168">
        <v>0.18016203703703704</v>
      </c>
      <c r="U73" s="169"/>
      <c r="V73" s="170">
        <v>19.433333333333348</v>
      </c>
      <c r="W73" s="168"/>
      <c r="X73" s="171"/>
      <c r="Y73" s="278"/>
      <c r="Z73" s="279"/>
      <c r="AA73" s="109">
        <f t="shared" si="37"/>
        <v>-605.14579759863</v>
      </c>
      <c r="AB73" s="152">
        <f t="shared" si="38"/>
        <v>0.83190394511149168</v>
      </c>
      <c r="AC73" s="266">
        <f>AB89</f>
        <v>0.84774564749082992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2698</v>
      </c>
      <c r="G74" s="95">
        <f t="shared" si="39"/>
        <v>86497.88</v>
      </c>
      <c r="H74" s="96"/>
      <c r="I74" s="97">
        <v>21</v>
      </c>
      <c r="J74" s="98">
        <v>3600</v>
      </c>
      <c r="K74" s="99">
        <f t="shared" ref="K74:K111" si="41">J74/I74</f>
        <v>171.42857142857142</v>
      </c>
      <c r="L74" s="100">
        <v>21</v>
      </c>
      <c r="M74" s="98">
        <f t="shared" si="40"/>
        <v>2997.7777777777774</v>
      </c>
      <c r="N74" s="99">
        <f t="shared" si="33"/>
        <v>142.75132275132273</v>
      </c>
      <c r="O74" s="101">
        <f t="shared" si="34"/>
        <v>0</v>
      </c>
      <c r="P74" s="102">
        <f t="shared" si="35"/>
        <v>-28.677248677248684</v>
      </c>
      <c r="Q74" s="103">
        <f t="shared" si="36"/>
        <v>0.83271604938271604</v>
      </c>
      <c r="R74" s="276"/>
      <c r="S74" s="1">
        <v>0.18541666666666667</v>
      </c>
      <c r="T74" s="2">
        <v>0.22291666666666668</v>
      </c>
      <c r="U74" s="104">
        <v>7.5666666666666771</v>
      </c>
      <c r="V74" s="105">
        <v>54.000000000000007</v>
      </c>
      <c r="W74" s="106"/>
      <c r="X74" s="107"/>
      <c r="Y74" s="261"/>
      <c r="Z74" s="262"/>
      <c r="AA74" s="111">
        <f t="shared" si="37"/>
        <v>-602.22222222222263</v>
      </c>
      <c r="AB74" s="103">
        <f t="shared" si="38"/>
        <v>0.83271604938271593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3884</v>
      </c>
      <c r="G75" s="95">
        <f t="shared" si="39"/>
        <v>109878.36</v>
      </c>
      <c r="H75" s="96"/>
      <c r="I75" s="97">
        <v>19</v>
      </c>
      <c r="J75" s="98">
        <v>3600</v>
      </c>
      <c r="K75" s="99">
        <f t="shared" si="41"/>
        <v>189.47368421052633</v>
      </c>
      <c r="L75" s="100">
        <v>19</v>
      </c>
      <c r="M75" s="98">
        <f t="shared" si="40"/>
        <v>3001.8033490768571</v>
      </c>
      <c r="N75" s="99">
        <f t="shared" si="33"/>
        <v>157.98964995141353</v>
      </c>
      <c r="O75" s="101">
        <f t="shared" si="34"/>
        <v>0</v>
      </c>
      <c r="P75" s="102">
        <f t="shared" si="35"/>
        <v>-31.484034259112804</v>
      </c>
      <c r="Q75" s="103">
        <f t="shared" si="36"/>
        <v>0.83383426363246027</v>
      </c>
      <c r="R75" s="276"/>
      <c r="S75" s="1">
        <v>0.22872685185185185</v>
      </c>
      <c r="T75" s="2">
        <v>0.28263888888888888</v>
      </c>
      <c r="U75" s="104">
        <v>8.3666666666666423</v>
      </c>
      <c r="V75" s="105">
        <v>77.633333333333326</v>
      </c>
      <c r="W75" s="106"/>
      <c r="X75" s="107"/>
      <c r="Y75" s="261"/>
      <c r="Z75" s="262"/>
      <c r="AA75" s="111">
        <f t="shared" si="37"/>
        <v>-598.1966509231429</v>
      </c>
      <c r="AB75" s="103">
        <f t="shared" si="38"/>
        <v>0.83383426363246027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2171</v>
      </c>
      <c r="G76" s="95">
        <f t="shared" si="39"/>
        <v>84647.290000000008</v>
      </c>
      <c r="H76" s="96"/>
      <c r="I76" s="97">
        <v>19</v>
      </c>
      <c r="J76" s="98">
        <v>3600</v>
      </c>
      <c r="K76" s="99">
        <f t="shared" si="41"/>
        <v>189.47368421052633</v>
      </c>
      <c r="L76" s="100">
        <v>19</v>
      </c>
      <c r="M76" s="98">
        <f t="shared" si="40"/>
        <v>2989.9005355776617</v>
      </c>
      <c r="N76" s="99">
        <f t="shared" si="33"/>
        <v>157.36318608303483</v>
      </c>
      <c r="O76" s="101">
        <f t="shared" si="34"/>
        <v>0</v>
      </c>
      <c r="P76" s="102">
        <f t="shared" si="35"/>
        <v>-32.110498127491496</v>
      </c>
      <c r="Q76" s="103">
        <f t="shared" si="36"/>
        <v>0.83052792654935048</v>
      </c>
      <c r="R76" s="276"/>
      <c r="S76" s="1">
        <v>0.28849537037037037</v>
      </c>
      <c r="T76" s="2">
        <v>0.31874999999999998</v>
      </c>
      <c r="U76" s="104">
        <v>8.433333333333346</v>
      </c>
      <c r="V76" s="105">
        <v>43.566666666666627</v>
      </c>
      <c r="W76" s="106"/>
      <c r="X76" s="107"/>
      <c r="Y76" s="261"/>
      <c r="Z76" s="262"/>
      <c r="AA76" s="191">
        <f t="shared" si="37"/>
        <v>-610.09946442233831</v>
      </c>
      <c r="AB76" s="192">
        <f t="shared" si="38"/>
        <v>0.83052792654935048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869</v>
      </c>
      <c r="G77" s="95">
        <f t="shared" si="39"/>
        <v>27173.63</v>
      </c>
      <c r="H77" s="113">
        <v>2</v>
      </c>
      <c r="I77" s="97">
        <v>19</v>
      </c>
      <c r="J77" s="98">
        <v>3600</v>
      </c>
      <c r="K77" s="99">
        <f t="shared" si="41"/>
        <v>189.47368421052633</v>
      </c>
      <c r="L77" s="114">
        <v>19</v>
      </c>
      <c r="M77" s="98">
        <f t="shared" si="40"/>
        <v>2990.8221797323031</v>
      </c>
      <c r="N77" s="99">
        <f t="shared" si="33"/>
        <v>157.41169367012122</v>
      </c>
      <c r="O77" s="101">
        <f t="shared" si="34"/>
        <v>0</v>
      </c>
      <c r="P77" s="102">
        <f t="shared" si="35"/>
        <v>-32.061990540405105</v>
      </c>
      <c r="Q77" s="103">
        <f t="shared" si="36"/>
        <v>0.83078393881452861</v>
      </c>
      <c r="R77" s="276"/>
      <c r="S77" s="1">
        <v>0.32430555555555551</v>
      </c>
      <c r="T77" s="2">
        <v>0.33641203703703704</v>
      </c>
      <c r="U77" s="104">
        <v>7.9999999999999716</v>
      </c>
      <c r="V77" s="105">
        <v>17.433333333333394</v>
      </c>
      <c r="W77" s="106"/>
      <c r="X77" s="107"/>
      <c r="Y77" s="261"/>
      <c r="Z77" s="262"/>
      <c r="AA77" s="191">
        <f t="shared" si="37"/>
        <v>-609.17782026769692</v>
      </c>
      <c r="AB77" s="192">
        <f t="shared" si="38"/>
        <v>0.83078393881452861</v>
      </c>
      <c r="AC77" s="267"/>
    </row>
    <row r="78" spans="1:29" ht="15.75" customHeight="1">
      <c r="A78" s="271"/>
      <c r="B78" s="92" t="s">
        <v>189</v>
      </c>
      <c r="C78" s="285" t="s">
        <v>209</v>
      </c>
      <c r="D78" s="285"/>
      <c r="E78" s="93">
        <v>38</v>
      </c>
      <c r="F78" s="98">
        <v>5930</v>
      </c>
      <c r="G78" s="115">
        <f t="shared" si="39"/>
        <v>225340</v>
      </c>
      <c r="H78" s="116"/>
      <c r="I78" s="97">
        <v>21</v>
      </c>
      <c r="J78" s="98">
        <v>3600</v>
      </c>
      <c r="K78" s="99">
        <f t="shared" si="41"/>
        <v>171.42857142857142</v>
      </c>
      <c r="L78" s="100">
        <v>21</v>
      </c>
      <c r="M78" s="98">
        <f t="shared" si="40"/>
        <v>3183.4178347748289</v>
      </c>
      <c r="N78" s="99">
        <f t="shared" si="33"/>
        <v>151.59132546546803</v>
      </c>
      <c r="O78" s="101">
        <f t="shared" si="34"/>
        <v>0</v>
      </c>
      <c r="P78" s="102">
        <f t="shared" si="35"/>
        <v>-19.837245963103385</v>
      </c>
      <c r="Q78" s="103">
        <f t="shared" si="36"/>
        <v>0.88428273188189688</v>
      </c>
      <c r="R78" s="276"/>
      <c r="S78" s="1">
        <v>0.34738425925925925</v>
      </c>
      <c r="T78" s="2">
        <v>0.42499999999999999</v>
      </c>
      <c r="U78" s="104">
        <v>15.799999999999992</v>
      </c>
      <c r="V78" s="105">
        <v>111.76666666666665</v>
      </c>
      <c r="W78" s="106"/>
      <c r="X78" s="107"/>
      <c r="Y78" s="261"/>
      <c r="Z78" s="262"/>
      <c r="AA78" s="191">
        <f t="shared" si="37"/>
        <v>-416.58216522517114</v>
      </c>
      <c r="AB78" s="192">
        <f t="shared" si="38"/>
        <v>0.88428273188189688</v>
      </c>
      <c r="AC78" s="267"/>
    </row>
    <row r="79" spans="1:29" ht="15.75" customHeight="1">
      <c r="A79" s="271"/>
      <c r="B79" s="92" t="s">
        <v>189</v>
      </c>
      <c r="C79" s="285" t="s">
        <v>208</v>
      </c>
      <c r="D79" s="285"/>
      <c r="E79" s="93">
        <v>38.630000000000003</v>
      </c>
      <c r="F79" s="98">
        <v>3731</v>
      </c>
      <c r="G79" s="115">
        <f t="shared" si="39"/>
        <v>144128.53</v>
      </c>
      <c r="H79" s="119"/>
      <c r="I79" s="97">
        <v>20</v>
      </c>
      <c r="J79" s="98">
        <v>3600</v>
      </c>
      <c r="K79" s="99">
        <f t="shared" si="41"/>
        <v>180</v>
      </c>
      <c r="L79" s="114">
        <v>20</v>
      </c>
      <c r="M79" s="98">
        <f t="shared" si="40"/>
        <v>3181.3358597820902</v>
      </c>
      <c r="N79" s="99">
        <f t="shared" si="33"/>
        <v>159.0667929891045</v>
      </c>
      <c r="O79" s="120">
        <f t="shared" si="34"/>
        <v>0</v>
      </c>
      <c r="P79" s="121">
        <f t="shared" si="35"/>
        <v>-20.933207010895501</v>
      </c>
      <c r="Q79" s="122">
        <f t="shared" si="36"/>
        <v>0.88370440549502505</v>
      </c>
      <c r="R79" s="276"/>
      <c r="S79" s="1">
        <v>0.42916666666666664</v>
      </c>
      <c r="T79" s="2">
        <v>0.47803240740740743</v>
      </c>
      <c r="U79" s="104">
        <v>5.9999999999999787</v>
      </c>
      <c r="V79" s="105">
        <v>70.366666666666745</v>
      </c>
      <c r="W79" s="106">
        <v>0.47803240740740743</v>
      </c>
      <c r="X79" s="107">
        <v>0.51839120370370373</v>
      </c>
      <c r="Y79" s="261"/>
      <c r="Z79" s="262"/>
      <c r="AA79" s="191">
        <f t="shared" si="37"/>
        <v>-418.66414021790979</v>
      </c>
      <c r="AB79" s="192">
        <f t="shared" si="38"/>
        <v>0.88370440549502505</v>
      </c>
      <c r="AC79" s="267"/>
    </row>
    <row r="80" spans="1:29" ht="15.75" customHeight="1">
      <c r="A80" s="271"/>
      <c r="B80" s="92" t="s">
        <v>189</v>
      </c>
      <c r="C80" s="285" t="s">
        <v>206</v>
      </c>
      <c r="D80" s="285"/>
      <c r="E80" s="93">
        <v>36.86</v>
      </c>
      <c r="F80" s="98">
        <v>2939</v>
      </c>
      <c r="G80" s="115">
        <f t="shared" si="39"/>
        <v>108331.54</v>
      </c>
      <c r="H80" s="119"/>
      <c r="I80" s="97">
        <v>21</v>
      </c>
      <c r="J80" s="98">
        <v>3600</v>
      </c>
      <c r="K80" s="99">
        <f t="shared" si="41"/>
        <v>171.42857142857142</v>
      </c>
      <c r="L80" s="114">
        <v>21</v>
      </c>
      <c r="M80" s="98">
        <f t="shared" si="40"/>
        <v>3176.3434404082864</v>
      </c>
      <c r="N80" s="99">
        <f t="shared" si="33"/>
        <v>151.25444954325172</v>
      </c>
      <c r="O80" s="120">
        <f t="shared" si="34"/>
        <v>0</v>
      </c>
      <c r="P80" s="121">
        <f t="shared" si="35"/>
        <v>-20.174121885319693</v>
      </c>
      <c r="Q80" s="122">
        <f t="shared" si="36"/>
        <v>0.88231762233563515</v>
      </c>
      <c r="R80" s="276"/>
      <c r="S80" s="1">
        <v>0.51839120370370373</v>
      </c>
      <c r="T80" s="2">
        <v>0.55694444444444446</v>
      </c>
      <c r="U80" s="104">
        <v>58.116666666666667</v>
      </c>
      <c r="V80" s="105">
        <v>55.516666666666659</v>
      </c>
      <c r="W80" s="106"/>
      <c r="X80" s="107"/>
      <c r="Y80" s="261"/>
      <c r="Z80" s="262"/>
      <c r="AA80" s="191">
        <f t="shared" si="37"/>
        <v>-423.65655959171363</v>
      </c>
      <c r="AB80" s="192">
        <f t="shared" si="38"/>
        <v>0.88231762233563515</v>
      </c>
      <c r="AC80" s="267"/>
    </row>
    <row r="81" spans="1:29" ht="15.75" customHeight="1">
      <c r="A81" s="271"/>
      <c r="B81" s="92" t="s">
        <v>189</v>
      </c>
      <c r="C81" s="285" t="s">
        <v>200</v>
      </c>
      <c r="D81" s="285"/>
      <c r="E81" s="93">
        <v>37.94</v>
      </c>
      <c r="F81" s="98">
        <v>2739</v>
      </c>
      <c r="G81" s="115">
        <f t="shared" si="39"/>
        <v>103917.65999999999</v>
      </c>
      <c r="H81" s="119"/>
      <c r="I81" s="97">
        <v>21</v>
      </c>
      <c r="J81" s="98">
        <v>3600</v>
      </c>
      <c r="K81" s="99">
        <f t="shared" si="41"/>
        <v>171.42857142857142</v>
      </c>
      <c r="L81" s="114">
        <v>21</v>
      </c>
      <c r="M81" s="98">
        <f t="shared" si="40"/>
        <v>3003.4724337496264</v>
      </c>
      <c r="N81" s="99">
        <f t="shared" si="33"/>
        <v>143.0224968452203</v>
      </c>
      <c r="O81" s="120">
        <f t="shared" si="34"/>
        <v>0</v>
      </c>
      <c r="P81" s="121">
        <f t="shared" si="35"/>
        <v>-28.406074583351113</v>
      </c>
      <c r="Q81" s="122">
        <f t="shared" si="36"/>
        <v>0.8342978982637852</v>
      </c>
      <c r="R81" s="276"/>
      <c r="S81" s="1">
        <v>0.55991898148148145</v>
      </c>
      <c r="T81" s="2">
        <v>0.59791666666666654</v>
      </c>
      <c r="U81" s="104">
        <v>4.2833333333332568</v>
      </c>
      <c r="V81" s="105">
        <v>54.716666666666534</v>
      </c>
      <c r="W81" s="106"/>
      <c r="X81" s="107"/>
      <c r="Y81" s="261"/>
      <c r="Z81" s="262"/>
      <c r="AA81" s="191">
        <f t="shared" si="37"/>
        <v>-596.52756625037364</v>
      </c>
      <c r="AB81" s="192">
        <f t="shared" si="38"/>
        <v>0.83429789826378509</v>
      </c>
      <c r="AC81" s="267"/>
    </row>
    <row r="82" spans="1:29" ht="15.75" customHeight="1">
      <c r="A82" s="271"/>
      <c r="B82" s="92" t="s">
        <v>189</v>
      </c>
      <c r="C82" s="285" t="s">
        <v>205</v>
      </c>
      <c r="D82" s="285"/>
      <c r="E82" s="93">
        <v>31.27</v>
      </c>
      <c r="F82" s="98">
        <v>2261</v>
      </c>
      <c r="G82" s="115">
        <f t="shared" si="39"/>
        <v>70701.47</v>
      </c>
      <c r="H82" s="119"/>
      <c r="I82" s="97">
        <v>19</v>
      </c>
      <c r="J82" s="98">
        <v>3600</v>
      </c>
      <c r="K82" s="99">
        <f t="shared" si="41"/>
        <v>189.47368421052633</v>
      </c>
      <c r="L82" s="114">
        <v>19</v>
      </c>
      <c r="M82" s="98">
        <f t="shared" si="40"/>
        <v>2999.1156963890771</v>
      </c>
      <c r="N82" s="99">
        <f t="shared" si="33"/>
        <v>157.84819454679354</v>
      </c>
      <c r="O82" s="120">
        <f t="shared" si="34"/>
        <v>0</v>
      </c>
      <c r="P82" s="121">
        <f t="shared" si="35"/>
        <v>-31.625489663732793</v>
      </c>
      <c r="Q82" s="122">
        <f t="shared" si="36"/>
        <v>0.83308769344141032</v>
      </c>
      <c r="R82" s="276"/>
      <c r="S82" s="1">
        <v>0.60138888888888875</v>
      </c>
      <c r="T82" s="2">
        <v>0.63280092592592596</v>
      </c>
      <c r="U82" s="104">
        <v>4.9999999999999822</v>
      </c>
      <c r="V82" s="105">
        <v>45.233333333333583</v>
      </c>
      <c r="W82" s="106"/>
      <c r="X82" s="107"/>
      <c r="Y82" s="261"/>
      <c r="Z82" s="262"/>
      <c r="AA82" s="191">
        <f t="shared" si="37"/>
        <v>-600.88430361092287</v>
      </c>
      <c r="AB82" s="192">
        <f t="shared" si="38"/>
        <v>0.83308769344141032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2">AVERAGE(I73:I88)</f>
        <v>20.100000000000001</v>
      </c>
      <c r="J89" s="138">
        <f t="shared" si="42"/>
        <v>3600</v>
      </c>
      <c r="K89" s="139">
        <f t="shared" ref="K89" si="43">J89/I89</f>
        <v>179.1044776119403</v>
      </c>
      <c r="L89" s="137">
        <f t="shared" ref="L89:M89" si="44">AVERAGE(L73:L88)</f>
        <v>20.100000000000001</v>
      </c>
      <c r="M89" s="138">
        <f t="shared" si="44"/>
        <v>3051.8843309669878</v>
      </c>
      <c r="N89" s="139">
        <f t="shared" ref="N89:N94" si="45">M89/L89</f>
        <v>151.83504134164119</v>
      </c>
      <c r="O89" s="140">
        <f t="shared" ref="O89:O94" si="46">L89-I89</f>
        <v>0</v>
      </c>
      <c r="P89" s="141">
        <f t="shared" ref="P89:P94" si="47">N89-K89</f>
        <v>-27.26943627029911</v>
      </c>
      <c r="Q89" s="142">
        <f t="shared" ref="Q89:Q94" si="48">N89/K89</f>
        <v>0.84774564749082992</v>
      </c>
      <c r="R89" s="277"/>
      <c r="S89" s="143">
        <f>S73</f>
        <v>0.16666666666666666</v>
      </c>
      <c r="T89" s="144">
        <f>INDEX(T73:T88,COUNTA(T73:T88))</f>
        <v>0.63280092592592596</v>
      </c>
      <c r="U89" s="145"/>
      <c r="V89" s="156"/>
      <c r="W89" s="135"/>
      <c r="X89" s="139"/>
      <c r="Y89" s="264"/>
      <c r="Z89" s="265"/>
      <c r="AA89" s="157">
        <f t="shared" ref="AA89:AA94" si="49">M89-J89</f>
        <v>-548.11566903301218</v>
      </c>
      <c r="AB89" s="142">
        <f t="shared" ref="AB89:AB94" si="50">M89/J89</f>
        <v>0.84774564749082992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1497</v>
      </c>
      <c r="G90" s="159">
        <f t="shared" ref="G90:G94" si="51">E90*F90</f>
        <v>51242.31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2533.7094499294762</v>
      </c>
      <c r="N90" s="163">
        <f t="shared" si="45"/>
        <v>158.35684062059227</v>
      </c>
      <c r="O90" s="165">
        <f t="shared" si="46"/>
        <v>0</v>
      </c>
      <c r="P90" s="166">
        <f t="shared" si="47"/>
        <v>-29.143159379407734</v>
      </c>
      <c r="Q90" s="152">
        <f t="shared" si="48"/>
        <v>0.84456981664315878</v>
      </c>
      <c r="R90" s="275">
        <f>Q106</f>
        <v>0.85485924552775405</v>
      </c>
      <c r="S90" s="167">
        <v>0.16666666666666666</v>
      </c>
      <c r="T90" s="168">
        <v>0.19128472222222223</v>
      </c>
      <c r="U90" s="169"/>
      <c r="V90" s="170">
        <v>35.450000000000024</v>
      </c>
      <c r="W90" s="173"/>
      <c r="X90" s="151"/>
      <c r="Y90" s="278"/>
      <c r="Z90" s="279"/>
      <c r="AA90" s="109">
        <f t="shared" si="49"/>
        <v>-466.29055007052375</v>
      </c>
      <c r="AB90" s="152">
        <f t="shared" si="50"/>
        <v>0.84456981664315878</v>
      </c>
      <c r="AC90" s="266">
        <f>AB106</f>
        <v>0.85485924552775405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1132</v>
      </c>
      <c r="G91" s="95">
        <f t="shared" si="51"/>
        <v>39359.640000000007</v>
      </c>
      <c r="H91" s="96"/>
      <c r="I91" s="97">
        <v>11</v>
      </c>
      <c r="J91" s="98">
        <v>3000</v>
      </c>
      <c r="K91" s="99">
        <f t="shared" si="41"/>
        <v>272.72727272727275</v>
      </c>
      <c r="L91" s="100">
        <v>11</v>
      </c>
      <c r="M91" s="98">
        <f>F91/V91*60</f>
        <v>2523.343653250774</v>
      </c>
      <c r="N91" s="99">
        <f t="shared" si="45"/>
        <v>229.39487756825218</v>
      </c>
      <c r="O91" s="101">
        <f t="shared" si="46"/>
        <v>0</v>
      </c>
      <c r="P91" s="102">
        <f t="shared" si="47"/>
        <v>-43.332395159020564</v>
      </c>
      <c r="Q91" s="103">
        <f t="shared" si="48"/>
        <v>0.84111455108359123</v>
      </c>
      <c r="R91" s="276"/>
      <c r="S91" s="1">
        <v>0.19450231481481481</v>
      </c>
      <c r="T91" s="2">
        <v>0.21319444444444444</v>
      </c>
      <c r="U91" s="104">
        <v>4.6333333333333115</v>
      </c>
      <c r="V91" s="105">
        <v>26.916666666666664</v>
      </c>
      <c r="W91" s="106"/>
      <c r="X91" s="107"/>
      <c r="Y91" s="261"/>
      <c r="Z91" s="262"/>
      <c r="AA91" s="111">
        <f t="shared" si="49"/>
        <v>-476.65634674922603</v>
      </c>
      <c r="AB91" s="103">
        <f t="shared" si="50"/>
        <v>0.84111455108359134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1879</v>
      </c>
      <c r="G92" s="95">
        <f t="shared" si="51"/>
        <v>50037.77</v>
      </c>
      <c r="H92" s="113"/>
      <c r="I92" s="97">
        <v>9</v>
      </c>
      <c r="J92" s="98">
        <v>2600</v>
      </c>
      <c r="K92" s="99">
        <f t="shared" si="41"/>
        <v>288.88888888888891</v>
      </c>
      <c r="L92" s="114">
        <v>9</v>
      </c>
      <c r="M92" s="98">
        <f>F92/V92*60</f>
        <v>2221.4778325123143</v>
      </c>
      <c r="N92" s="99">
        <f t="shared" si="45"/>
        <v>246.83087027914604</v>
      </c>
      <c r="O92" s="101">
        <f t="shared" si="46"/>
        <v>0</v>
      </c>
      <c r="P92" s="102">
        <f t="shared" si="47"/>
        <v>-42.058018609742874</v>
      </c>
      <c r="Q92" s="103">
        <f t="shared" si="48"/>
        <v>0.85441455096627472</v>
      </c>
      <c r="R92" s="276"/>
      <c r="S92" s="1">
        <v>0.30225694444444445</v>
      </c>
      <c r="T92" s="2">
        <v>0.33750000000000002</v>
      </c>
      <c r="U92" s="104">
        <v>5.2500000000001013</v>
      </c>
      <c r="V92" s="105">
        <v>50.750000000000021</v>
      </c>
      <c r="W92" s="106"/>
      <c r="X92" s="107"/>
      <c r="Y92" s="261"/>
      <c r="Z92" s="262"/>
      <c r="AA92" s="111">
        <f t="shared" si="49"/>
        <v>-378.52216748768569</v>
      </c>
      <c r="AB92" s="103">
        <f t="shared" si="50"/>
        <v>0.85441455096627472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3861</v>
      </c>
      <c r="G93" s="115">
        <f t="shared" si="51"/>
        <v>138339.63</v>
      </c>
      <c r="H93" s="116"/>
      <c r="I93" s="97">
        <v>12</v>
      </c>
      <c r="J93" s="98">
        <v>3273</v>
      </c>
      <c r="K93" s="99">
        <f t="shared" si="41"/>
        <v>272.75</v>
      </c>
      <c r="L93" s="100">
        <v>12</v>
      </c>
      <c r="M93" s="98">
        <f>F93/V93*60</f>
        <v>2840.1307723743366</v>
      </c>
      <c r="N93" s="99">
        <f t="shared" si="45"/>
        <v>236.67756436452805</v>
      </c>
      <c r="O93" s="101">
        <f t="shared" si="46"/>
        <v>0</v>
      </c>
      <c r="P93" s="102">
        <f t="shared" si="47"/>
        <v>-36.072435635471948</v>
      </c>
      <c r="Q93" s="103">
        <f t="shared" si="48"/>
        <v>0.86774542388461251</v>
      </c>
      <c r="R93" s="276"/>
      <c r="S93" s="1">
        <v>0.34057870370370369</v>
      </c>
      <c r="T93" s="2">
        <v>0.3972222222222222</v>
      </c>
      <c r="U93" s="104">
        <v>4.4333333333332803</v>
      </c>
      <c r="V93" s="105">
        <v>81.566666666666649</v>
      </c>
      <c r="W93" s="106"/>
      <c r="X93" s="107"/>
      <c r="Y93" s="261"/>
      <c r="Z93" s="262"/>
      <c r="AA93" s="111">
        <f t="shared" si="49"/>
        <v>-432.86922762566337</v>
      </c>
      <c r="AB93" s="103">
        <f t="shared" si="50"/>
        <v>0.86774542388461251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3042</v>
      </c>
      <c r="G94" s="115">
        <f t="shared" si="51"/>
        <v>110759.21999999999</v>
      </c>
      <c r="H94" s="119"/>
      <c r="I94" s="97">
        <v>11</v>
      </c>
      <c r="J94" s="98">
        <v>3273</v>
      </c>
      <c r="K94" s="99">
        <f t="shared" si="41"/>
        <v>297.54545454545456</v>
      </c>
      <c r="L94" s="114">
        <v>11</v>
      </c>
      <c r="M94" s="98">
        <f>F94/V94*60</f>
        <v>2829.0364246964591</v>
      </c>
      <c r="N94" s="99">
        <f t="shared" si="45"/>
        <v>257.18512951785993</v>
      </c>
      <c r="O94" s="120">
        <f t="shared" si="46"/>
        <v>0</v>
      </c>
      <c r="P94" s="121">
        <f t="shared" si="47"/>
        <v>-40.360325027594627</v>
      </c>
      <c r="Q94" s="122">
        <f t="shared" si="48"/>
        <v>0.86435576678779691</v>
      </c>
      <c r="R94" s="276"/>
      <c r="S94" s="1">
        <v>0.40172453703703703</v>
      </c>
      <c r="T94" s="2">
        <v>0.4465277777777778</v>
      </c>
      <c r="U94" s="104">
        <v>6.4833333333333609</v>
      </c>
      <c r="V94" s="105">
        <v>64.516666666666708</v>
      </c>
      <c r="W94" s="106"/>
      <c r="X94" s="107"/>
      <c r="Y94" s="261"/>
      <c r="Z94" s="262"/>
      <c r="AA94" s="111">
        <f t="shared" si="49"/>
        <v>-443.96357530354089</v>
      </c>
      <c r="AB94" s="103">
        <f t="shared" si="50"/>
        <v>0.86435576678779691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24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2">AVERAGE(I90:I105)</f>
        <v>11.8</v>
      </c>
      <c r="J106" s="138">
        <f t="shared" si="52"/>
        <v>3029.2</v>
      </c>
      <c r="K106" s="139">
        <f t="shared" ref="K106" si="53">J106/I106</f>
        <v>256.71186440677963</v>
      </c>
      <c r="L106" s="137">
        <f t="shared" ref="L106:M106" si="54">AVERAGE(L90:L105)</f>
        <v>11.8</v>
      </c>
      <c r="M106" s="138">
        <f t="shared" si="54"/>
        <v>2589.5396265526724</v>
      </c>
      <c r="N106" s="139">
        <f t="shared" ref="N106:N111" si="55">M106/L106</f>
        <v>219.45251072480272</v>
      </c>
      <c r="O106" s="140">
        <f t="shared" ref="O106:O111" si="56">L106-I106</f>
        <v>0</v>
      </c>
      <c r="P106" s="141">
        <f t="shared" ref="P106:P111" si="57">N106-K106</f>
        <v>-37.259353681976904</v>
      </c>
      <c r="Q106" s="142">
        <f t="shared" ref="Q106:Q111" si="58">N106/K106</f>
        <v>0.85485924552775405</v>
      </c>
      <c r="R106" s="277"/>
      <c r="S106" s="143">
        <f>S90</f>
        <v>0.16666666666666666</v>
      </c>
      <c r="T106" s="144">
        <f>INDEX(T90:T105,COUNTA(T90:T105))</f>
        <v>0.4465277777777778</v>
      </c>
      <c r="U106" s="145"/>
      <c r="V106" s="156"/>
      <c r="W106" s="135"/>
      <c r="X106" s="139"/>
      <c r="Y106" s="264"/>
      <c r="Z106" s="265"/>
      <c r="AA106" s="157">
        <f t="shared" ref="AA106:AA111" si="59">M106-J106</f>
        <v>-439.6603734473274</v>
      </c>
      <c r="AB106" s="142">
        <f t="shared" ref="AB106:AB111" si="60">M106/J106</f>
        <v>0.85485924552775405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640</v>
      </c>
      <c r="G107" s="159">
        <f t="shared" ref="G107:G111" si="61">E107*F107</f>
        <v>17043.2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2096.4513193812545</v>
      </c>
      <c r="N107" s="163">
        <f t="shared" si="55"/>
        <v>349.40855323020907</v>
      </c>
      <c r="O107" s="165">
        <f t="shared" si="56"/>
        <v>0</v>
      </c>
      <c r="P107" s="166">
        <f t="shared" si="57"/>
        <v>-83.924780103124249</v>
      </c>
      <c r="Q107" s="152">
        <f t="shared" si="58"/>
        <v>0.80632743053125178</v>
      </c>
      <c r="R107" s="275">
        <f>Q123</f>
        <v>0.8376566740685073</v>
      </c>
      <c r="S107" s="193">
        <v>0.30486111111111108</v>
      </c>
      <c r="T107" s="194">
        <v>0.3175810185185185</v>
      </c>
      <c r="U107" s="169"/>
      <c r="V107" s="170">
        <v>18.316666666666677</v>
      </c>
      <c r="W107" s="168"/>
      <c r="X107" s="171"/>
      <c r="Y107" s="278"/>
      <c r="Z107" s="279"/>
      <c r="AA107" s="109">
        <f t="shared" si="59"/>
        <v>-503.54868061874549</v>
      </c>
      <c r="AB107" s="152">
        <f t="shared" si="60"/>
        <v>0.80632743053125178</v>
      </c>
      <c r="AC107" s="266">
        <f>AB123</f>
        <v>0.8376566740685073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2286</v>
      </c>
      <c r="G108" s="95">
        <f t="shared" si="61"/>
        <v>69951.600000000006</v>
      </c>
      <c r="H108" s="96"/>
      <c r="I108" s="97">
        <v>6</v>
      </c>
      <c r="J108" s="98">
        <v>2600</v>
      </c>
      <c r="K108" s="99">
        <f t="shared" si="41"/>
        <v>433.33333333333331</v>
      </c>
      <c r="L108" s="100">
        <v>6</v>
      </c>
      <c r="M108" s="98">
        <f>F108/V108*60</f>
        <v>2229.6396640476846</v>
      </c>
      <c r="N108" s="99">
        <f t="shared" si="55"/>
        <v>371.6066106746141</v>
      </c>
      <c r="O108" s="101">
        <f t="shared" si="56"/>
        <v>0</v>
      </c>
      <c r="P108" s="102">
        <f t="shared" si="57"/>
        <v>-61.726722658719211</v>
      </c>
      <c r="Q108" s="103">
        <f t="shared" si="58"/>
        <v>0.85755371694141724</v>
      </c>
      <c r="R108" s="276"/>
      <c r="S108" s="1">
        <v>0.32325231481481481</v>
      </c>
      <c r="T108" s="2">
        <v>0.3659722222222222</v>
      </c>
      <c r="U108" s="104">
        <v>8.1666666666666909</v>
      </c>
      <c r="V108" s="105">
        <v>61.516666666666637</v>
      </c>
      <c r="W108" s="106"/>
      <c r="X108" s="113"/>
      <c r="Y108" s="261"/>
      <c r="Z108" s="262"/>
      <c r="AA108" s="111">
        <f t="shared" si="59"/>
        <v>-370.36033595231538</v>
      </c>
      <c r="AB108" s="103">
        <f t="shared" si="60"/>
        <v>0.85755371694141713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1269</v>
      </c>
      <c r="G109" s="95">
        <f t="shared" si="61"/>
        <v>31382.37</v>
      </c>
      <c r="H109" s="96"/>
      <c r="I109" s="97">
        <v>6</v>
      </c>
      <c r="J109" s="98">
        <v>2600</v>
      </c>
      <c r="K109" s="99">
        <f t="shared" si="41"/>
        <v>433.33333333333331</v>
      </c>
      <c r="L109" s="100">
        <v>6</v>
      </c>
      <c r="M109" s="98">
        <f>F109/V109*60</f>
        <v>2185.8373205741636</v>
      </c>
      <c r="N109" s="99">
        <f t="shared" si="55"/>
        <v>364.30622009569396</v>
      </c>
      <c r="O109" s="101">
        <f t="shared" si="56"/>
        <v>0</v>
      </c>
      <c r="P109" s="102">
        <f t="shared" si="57"/>
        <v>-69.027113237639355</v>
      </c>
      <c r="Q109" s="103">
        <f t="shared" si="58"/>
        <v>0.84070666175929376</v>
      </c>
      <c r="R109" s="276"/>
      <c r="S109" s="1">
        <v>0.36886574074074074</v>
      </c>
      <c r="T109" s="2">
        <v>0.39305555555555555</v>
      </c>
      <c r="U109" s="104">
        <v>4.1666666666667052</v>
      </c>
      <c r="V109" s="105">
        <v>34.833333333333314</v>
      </c>
      <c r="W109" s="106">
        <v>0.39305555555555555</v>
      </c>
      <c r="X109" s="107">
        <v>0.39607638888888891</v>
      </c>
      <c r="Y109" s="261"/>
      <c r="Z109" s="262"/>
      <c r="AA109" s="111">
        <f t="shared" si="59"/>
        <v>-414.16267942583636</v>
      </c>
      <c r="AB109" s="103">
        <f t="shared" si="60"/>
        <v>0.84070666175929376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894</v>
      </c>
      <c r="G110" s="95">
        <f t="shared" si="61"/>
        <v>22296.36</v>
      </c>
      <c r="H110" s="96"/>
      <c r="I110" s="97">
        <v>6</v>
      </c>
      <c r="J110" s="98">
        <v>2600</v>
      </c>
      <c r="K110" s="99">
        <f t="shared" si="41"/>
        <v>433.33333333333331</v>
      </c>
      <c r="L110" s="100">
        <v>6</v>
      </c>
      <c r="M110" s="98">
        <f>F110/V110*60</f>
        <v>2176.064908722115</v>
      </c>
      <c r="N110" s="99">
        <f t="shared" si="55"/>
        <v>362.67748478701918</v>
      </c>
      <c r="O110" s="101">
        <f t="shared" si="56"/>
        <v>0</v>
      </c>
      <c r="P110" s="102">
        <f t="shared" si="57"/>
        <v>-70.655848546314132</v>
      </c>
      <c r="Q110" s="103">
        <f t="shared" si="58"/>
        <v>0.8369480418161982</v>
      </c>
      <c r="R110" s="276"/>
      <c r="S110" s="1">
        <v>0.39607638888888891</v>
      </c>
      <c r="T110" s="2">
        <v>0.41319444444444442</v>
      </c>
      <c r="U110" s="104">
        <v>4.3500000000000405</v>
      </c>
      <c r="V110" s="105">
        <v>24.649999999999935</v>
      </c>
      <c r="W110" s="106"/>
      <c r="X110" s="113"/>
      <c r="Y110" s="261"/>
      <c r="Z110" s="262"/>
      <c r="AA110" s="111">
        <f t="shared" si="59"/>
        <v>-423.93509127788502</v>
      </c>
      <c r="AB110" s="103">
        <f t="shared" si="60"/>
        <v>0.83694804181619809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1664</v>
      </c>
      <c r="G111" s="95">
        <f t="shared" si="61"/>
        <v>41150.720000000001</v>
      </c>
      <c r="H111" s="113"/>
      <c r="I111" s="97">
        <v>6</v>
      </c>
      <c r="J111" s="98">
        <v>2600</v>
      </c>
      <c r="K111" s="99">
        <f t="shared" si="41"/>
        <v>433.33333333333331</v>
      </c>
      <c r="L111" s="114">
        <v>6</v>
      </c>
      <c r="M111" s="98">
        <f>F111/V111*60</f>
        <v>2201.5435501653778</v>
      </c>
      <c r="N111" s="99">
        <f t="shared" si="55"/>
        <v>366.92392502756297</v>
      </c>
      <c r="O111" s="101">
        <f t="shared" si="56"/>
        <v>0</v>
      </c>
      <c r="P111" s="102">
        <f t="shared" si="57"/>
        <v>-66.409408305770341</v>
      </c>
      <c r="Q111" s="103">
        <f t="shared" si="58"/>
        <v>0.84674751929437608</v>
      </c>
      <c r="R111" s="276"/>
      <c r="S111" s="1">
        <v>0.41810185185185184</v>
      </c>
      <c r="T111" s="2">
        <v>0.44959490740740743</v>
      </c>
      <c r="U111" s="104">
        <v>7.0666666666666789</v>
      </c>
      <c r="V111" s="105">
        <v>45.350000000000051</v>
      </c>
      <c r="W111" s="106"/>
      <c r="X111" s="113"/>
      <c r="Y111" s="261"/>
      <c r="Z111" s="262"/>
      <c r="AA111" s="111">
        <f t="shared" si="59"/>
        <v>-398.45644983462216</v>
      </c>
      <c r="AB111" s="103">
        <f t="shared" si="60"/>
        <v>0.84674751929437608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2">AVERAGE(I107:I122)</f>
        <v>6</v>
      </c>
      <c r="J123" s="138">
        <f t="shared" si="62"/>
        <v>2600</v>
      </c>
      <c r="K123" s="139">
        <f t="shared" ref="K123" si="63">J123/I123</f>
        <v>433.33333333333331</v>
      </c>
      <c r="L123" s="137">
        <f t="shared" ref="L123:M123" si="64">AVERAGE(L107:L122)</f>
        <v>6</v>
      </c>
      <c r="M123" s="138">
        <f t="shared" si="64"/>
        <v>2177.9073525781191</v>
      </c>
      <c r="N123" s="139">
        <f>M123/L123</f>
        <v>362.98455876301983</v>
      </c>
      <c r="O123" s="140">
        <f>L123-I123</f>
        <v>0</v>
      </c>
      <c r="P123" s="141">
        <f>N123-K123</f>
        <v>-70.348774570313481</v>
      </c>
      <c r="Q123" s="142">
        <f>N123/K123</f>
        <v>0.8376566740685073</v>
      </c>
      <c r="R123" s="277"/>
      <c r="S123" s="143">
        <f>S107</f>
        <v>0.30486111111111108</v>
      </c>
      <c r="T123" s="144">
        <f>INDEX(T107:T122,COUNTA(T107:T122))</f>
        <v>0.44959490740740743</v>
      </c>
      <c r="U123" s="145"/>
      <c r="V123" s="156"/>
      <c r="W123" s="135"/>
      <c r="X123" s="139"/>
      <c r="Y123" s="264"/>
      <c r="Z123" s="265"/>
      <c r="AA123" s="157">
        <f>M123-J123</f>
        <v>-422.09264742188088</v>
      </c>
      <c r="AB123" s="142">
        <f>M123/J123</f>
        <v>0.8376566740685073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223</v>
      </c>
      <c r="D124" s="274"/>
      <c r="E124" s="158">
        <v>49.91</v>
      </c>
      <c r="F124" s="169">
        <v>1139</v>
      </c>
      <c r="G124" s="159">
        <f t="shared" ref="G124:G126" si="65">E124*F124</f>
        <v>56847.49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1700.0000000000045</v>
      </c>
      <c r="N124" s="163">
        <f>M124/L124</f>
        <v>65.384615384615557</v>
      </c>
      <c r="O124" s="165">
        <f>L124-I124</f>
        <v>0</v>
      </c>
      <c r="P124" s="166">
        <f>N124-K124</f>
        <v>-11.538461538461362</v>
      </c>
      <c r="Q124" s="152">
        <f>N124/K124</f>
        <v>0.85000000000000231</v>
      </c>
      <c r="R124" s="275">
        <f>Q140</f>
        <v>0.85341328026948138</v>
      </c>
      <c r="S124" s="167">
        <v>0.70833333333333337</v>
      </c>
      <c r="T124" s="168">
        <v>0.73624999999999996</v>
      </c>
      <c r="U124" s="169"/>
      <c r="V124" s="170">
        <v>40.199999999999889</v>
      </c>
      <c r="W124" s="87"/>
      <c r="X124" s="88"/>
      <c r="Y124" s="278"/>
      <c r="Z124" s="279"/>
      <c r="AA124" s="109">
        <f>M124-J124</f>
        <v>-299.99999999999545</v>
      </c>
      <c r="AB124" s="152">
        <f>M124/J124</f>
        <v>0.85000000000000231</v>
      </c>
      <c r="AC124" s="347">
        <f>AB140</f>
        <v>0.85341328026948138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104">
        <v>1878</v>
      </c>
      <c r="G125" s="95">
        <f t="shared" si="65"/>
        <v>106651.62</v>
      </c>
      <c r="H125" s="96"/>
      <c r="I125" s="97">
        <v>23</v>
      </c>
      <c r="J125" s="98">
        <v>2000</v>
      </c>
      <c r="K125" s="99">
        <f t="shared" ref="K125:K126" si="66">J125/I125</f>
        <v>86.956521739130437</v>
      </c>
      <c r="L125" s="100">
        <v>23</v>
      </c>
      <c r="M125" s="98">
        <f>F125/V125*60</f>
        <v>1714.6335277707333</v>
      </c>
      <c r="N125" s="99">
        <f>M125/L125</f>
        <v>74.549283816118844</v>
      </c>
      <c r="O125" s="101">
        <f>L125-I125</f>
        <v>0</v>
      </c>
      <c r="P125" s="102">
        <f>N125-K125</f>
        <v>-12.407237923011593</v>
      </c>
      <c r="Q125" s="103">
        <f>N125/K125</f>
        <v>0.85731676388536671</v>
      </c>
      <c r="R125" s="276"/>
      <c r="S125" s="1">
        <v>0.74047453703703703</v>
      </c>
      <c r="T125" s="2">
        <v>0.78611111111111109</v>
      </c>
      <c r="U125" s="104">
        <v>6.0833333333333783</v>
      </c>
      <c r="V125" s="105">
        <v>65.716666666666654</v>
      </c>
      <c r="W125" s="106"/>
      <c r="X125" s="107"/>
      <c r="Y125" s="261"/>
      <c r="Z125" s="262"/>
      <c r="AA125" s="111">
        <f>M125-J125</f>
        <v>-285.36647222926672</v>
      </c>
      <c r="AB125" s="103">
        <f>M125/J125</f>
        <v>0.8573167638853666</v>
      </c>
      <c r="AC125" s="293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104">
        <v>1540</v>
      </c>
      <c r="G126" s="95">
        <f t="shared" si="65"/>
        <v>87579.8</v>
      </c>
      <c r="H126" s="96"/>
      <c r="I126" s="97">
        <v>23</v>
      </c>
      <c r="J126" s="98">
        <v>2000</v>
      </c>
      <c r="K126" s="99">
        <f t="shared" si="66"/>
        <v>86.956521739130437</v>
      </c>
      <c r="L126" s="100">
        <v>23</v>
      </c>
      <c r="M126" s="98">
        <f>F126/V126*60</f>
        <v>1705.8461538461506</v>
      </c>
      <c r="N126" s="99">
        <f>M126/L126</f>
        <v>74.167224080267417</v>
      </c>
      <c r="O126" s="101">
        <f>L126-I126</f>
        <v>0</v>
      </c>
      <c r="P126" s="102">
        <f>N126-K126</f>
        <v>-12.789297658863021</v>
      </c>
      <c r="Q126" s="103">
        <f>N126/K126</f>
        <v>0.85292307692307523</v>
      </c>
      <c r="R126" s="276"/>
      <c r="S126" s="1">
        <v>0.79027777777777775</v>
      </c>
      <c r="T126" s="2">
        <v>0.82789351851851856</v>
      </c>
      <c r="U126" s="104">
        <v>5.9999999999999787</v>
      </c>
      <c r="V126" s="105">
        <v>54.166666666666771</v>
      </c>
      <c r="W126" s="106"/>
      <c r="X126" s="107"/>
      <c r="Y126" s="261"/>
      <c r="Z126" s="262"/>
      <c r="AA126" s="111">
        <f>M126-J126</f>
        <v>-294.15384615384937</v>
      </c>
      <c r="AB126" s="103">
        <f>M126/J126</f>
        <v>0.85292307692307534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7">AVERAGE(I124:I139)</f>
        <v>24</v>
      </c>
      <c r="J140" s="138">
        <f t="shared" si="67"/>
        <v>2000</v>
      </c>
      <c r="K140" s="139">
        <f t="shared" ref="K140" si="68">J140/I140</f>
        <v>83.333333333333329</v>
      </c>
      <c r="L140" s="137">
        <f t="shared" ref="L140:M140" si="69">AVERAGE(L124:L139)</f>
        <v>24</v>
      </c>
      <c r="M140" s="138">
        <f t="shared" si="69"/>
        <v>1706.8265605389627</v>
      </c>
      <c r="N140" s="139">
        <f>M140/L140</f>
        <v>71.117773355790106</v>
      </c>
      <c r="O140" s="140">
        <f>L140-I140</f>
        <v>0</v>
      </c>
      <c r="P140" s="141">
        <f>N140-K140</f>
        <v>-12.215559977543222</v>
      </c>
      <c r="Q140" s="142">
        <f>N140/K140</f>
        <v>0.85341328026948138</v>
      </c>
      <c r="R140" s="277"/>
      <c r="S140" s="143">
        <f>S124</f>
        <v>0.70833333333333337</v>
      </c>
      <c r="T140" s="144">
        <f>INDEX(T124:T139,COUNTA(T124:T139))</f>
        <v>0.82789351851851856</v>
      </c>
      <c r="U140" s="145"/>
      <c r="V140" s="156"/>
      <c r="W140" s="188"/>
      <c r="X140" s="189"/>
      <c r="Y140" s="264"/>
      <c r="Z140" s="265"/>
      <c r="AA140" s="157">
        <f>M140-J140</f>
        <v>-293.17343946103733</v>
      </c>
      <c r="AB140" s="142">
        <f>M140/J140</f>
        <v>0.85341328026948138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1514</v>
      </c>
      <c r="G141" s="159">
        <f t="shared" ref="G141:G143" si="70">E141*F141</f>
        <v>67070.2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1706.9840275602896</v>
      </c>
      <c r="N141" s="163">
        <f>M141/L141</f>
        <v>100.41082515060528</v>
      </c>
      <c r="O141" s="165">
        <f>L141-I141</f>
        <v>0</v>
      </c>
      <c r="P141" s="166">
        <f>N141-K141</f>
        <v>-17.236233672924129</v>
      </c>
      <c r="Q141" s="152">
        <f>N141/K141</f>
        <v>0.85349201378014494</v>
      </c>
      <c r="R141" s="275">
        <f>Q157</f>
        <v>0.85237899666192751</v>
      </c>
      <c r="S141" s="167">
        <v>0.70833333333333337</v>
      </c>
      <c r="T141" s="168">
        <v>0.74528935185185186</v>
      </c>
      <c r="U141" s="169"/>
      <c r="V141" s="170">
        <v>53.216666666666619</v>
      </c>
      <c r="W141" s="168"/>
      <c r="X141" s="171"/>
      <c r="Y141" s="278"/>
      <c r="Z141" s="279"/>
      <c r="AA141" s="109">
        <f>M141-J141</f>
        <v>-293.01597243971037</v>
      </c>
      <c r="AB141" s="152">
        <f>M141/J141</f>
        <v>0.85349201378014483</v>
      </c>
      <c r="AC141" s="266">
        <f>AB157</f>
        <v>0.85237899666192751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744</v>
      </c>
      <c r="G142" s="95">
        <f t="shared" si="70"/>
        <v>37698.480000000003</v>
      </c>
      <c r="H142" s="96"/>
      <c r="I142" s="97">
        <v>22</v>
      </c>
      <c r="J142" s="98">
        <v>2000</v>
      </c>
      <c r="K142" s="99">
        <f t="shared" ref="K142:K143" si="71">J142/I142</f>
        <v>90.909090909090907</v>
      </c>
      <c r="L142" s="100">
        <v>22</v>
      </c>
      <c r="M142" s="98">
        <f>F142/V142*60</f>
        <v>1693.0467762326125</v>
      </c>
      <c r="N142" s="99">
        <f>M142/L142</f>
        <v>76.956671646936925</v>
      </c>
      <c r="O142" s="101">
        <f>L142-I142</f>
        <v>0</v>
      </c>
      <c r="P142" s="102">
        <f>N142-K142</f>
        <v>-13.952419262153981</v>
      </c>
      <c r="Q142" s="103">
        <f>N142/K142</f>
        <v>0.84652338811630623</v>
      </c>
      <c r="R142" s="276"/>
      <c r="S142" s="1">
        <v>0.74930555555555556</v>
      </c>
      <c r="T142" s="2">
        <v>0.76761574074074079</v>
      </c>
      <c r="U142" s="104">
        <v>5.7833333333333314</v>
      </c>
      <c r="V142" s="105">
        <v>26.366666666666738</v>
      </c>
      <c r="W142" s="106"/>
      <c r="X142" s="107"/>
      <c r="Y142" s="261"/>
      <c r="Z142" s="262"/>
      <c r="AA142" s="111">
        <f>M142-J142</f>
        <v>-306.9532237673875</v>
      </c>
      <c r="AB142" s="103">
        <f>M142/J142</f>
        <v>0.84652338811630623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1919</v>
      </c>
      <c r="G143" s="95">
        <f t="shared" si="70"/>
        <v>91344.400000000009</v>
      </c>
      <c r="H143" s="96"/>
      <c r="I143" s="97">
        <v>23</v>
      </c>
      <c r="J143" s="98">
        <v>2000</v>
      </c>
      <c r="K143" s="99">
        <f t="shared" si="71"/>
        <v>86.956521739130437</v>
      </c>
      <c r="L143" s="100">
        <v>23</v>
      </c>
      <c r="M143" s="98">
        <f>F143/V143*60</f>
        <v>1714.2431761786629</v>
      </c>
      <c r="N143" s="99">
        <f>M143/L143</f>
        <v>74.532312007767956</v>
      </c>
      <c r="O143" s="101">
        <f>L143-I143</f>
        <v>0</v>
      </c>
      <c r="P143" s="102">
        <f>N143-K143</f>
        <v>-12.424209731362481</v>
      </c>
      <c r="Q143" s="103">
        <f>N143/K143</f>
        <v>0.85712158808933148</v>
      </c>
      <c r="R143" s="276"/>
      <c r="S143" s="1">
        <v>0.77222222222222225</v>
      </c>
      <c r="T143" s="2">
        <v>0.8188657407407407</v>
      </c>
      <c r="U143" s="104">
        <v>6.6333333333333044</v>
      </c>
      <c r="V143" s="105">
        <v>67.166666666666558</v>
      </c>
      <c r="W143" s="106"/>
      <c r="X143" s="107"/>
      <c r="Y143" s="261"/>
      <c r="Z143" s="262"/>
      <c r="AA143" s="111">
        <f>M143-J143</f>
        <v>-285.75682382133709</v>
      </c>
      <c r="AB143" s="103">
        <f>M143/J143</f>
        <v>0.85712158808933148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2">AVERAGE(I141:I156)</f>
        <v>20.666666666666668</v>
      </c>
      <c r="J157" s="138">
        <f t="shared" si="72"/>
        <v>2000</v>
      </c>
      <c r="K157" s="139">
        <f t="shared" ref="K157" si="73">J157/I157</f>
        <v>96.774193548387089</v>
      </c>
      <c r="L157" s="137">
        <f t="shared" ref="L157:M157" si="74">AVERAGE(L141:L156)</f>
        <v>20.666666666666668</v>
      </c>
      <c r="M157" s="138">
        <f t="shared" si="74"/>
        <v>1704.7579933238551</v>
      </c>
      <c r="N157" s="139">
        <f>M157/L157</f>
        <v>82.488289999541365</v>
      </c>
      <c r="O157" s="140">
        <f>L157-I157</f>
        <v>0</v>
      </c>
      <c r="P157" s="141">
        <f>N157-K157</f>
        <v>-14.285903548845724</v>
      </c>
      <c r="Q157" s="142">
        <f>N157/K157</f>
        <v>0.85237899666192751</v>
      </c>
      <c r="R157" s="277"/>
      <c r="S157" s="143">
        <f>S141</f>
        <v>0.70833333333333337</v>
      </c>
      <c r="T157" s="144">
        <f>INDEX(T141:T156,COUNTA(T141:T156))</f>
        <v>0.8188657407407407</v>
      </c>
      <c r="U157" s="145"/>
      <c r="V157" s="156"/>
      <c r="W157" s="135"/>
      <c r="X157" s="139"/>
      <c r="Y157" s="264"/>
      <c r="Z157" s="265"/>
      <c r="AA157" s="157">
        <f>M157-J157</f>
        <v>-295.24200667614491</v>
      </c>
      <c r="AB157" s="142">
        <f>M157/J157</f>
        <v>0.85237899666192751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29" priority="3" operator="greaterThan">
      <formula>0</formula>
    </cfRule>
  </conditionalFormatting>
  <conditionalFormatting sqref="P5:P157 AA5:AA157">
    <cfRule type="cellIs" dxfId="628" priority="6" operator="lessThan">
      <formula>0</formula>
    </cfRule>
  </conditionalFormatting>
  <conditionalFormatting sqref="Q5:Q157 AB5:AB157">
    <cfRule type="cellIs" dxfId="627" priority="4" operator="greaterThan">
      <formula>1</formula>
    </cfRule>
    <cfRule type="cellIs" dxfId="626" priority="5" operator="lessThan">
      <formula>0.8</formula>
    </cfRule>
  </conditionalFormatting>
  <conditionalFormatting sqref="R5:R157 AC124">
    <cfRule type="cellIs" dxfId="625" priority="7" operator="lessThan">
      <formula>0.8</formula>
    </cfRule>
  </conditionalFormatting>
  <conditionalFormatting sqref="AC5:AC22 AC56:AC91">
    <cfRule type="cellIs" dxfId="624" priority="9" operator="lessThan">
      <formula>0.8</formula>
    </cfRule>
  </conditionalFormatting>
  <conditionalFormatting sqref="AC39">
    <cfRule type="cellIs" dxfId="623" priority="12" operator="lessThan">
      <formula>0.8</formula>
    </cfRule>
  </conditionalFormatting>
  <conditionalFormatting sqref="AC54">
    <cfRule type="cellIs" dxfId="622" priority="11" operator="lessThan">
      <formula>0.8</formula>
    </cfRule>
  </conditionalFormatting>
  <conditionalFormatting sqref="AC97:AC105">
    <cfRule type="cellIs" dxfId="621" priority="10" operator="lessThan">
      <formula>0.8</formula>
    </cfRule>
  </conditionalFormatting>
  <conditionalFormatting sqref="AC107:AC112">
    <cfRule type="cellIs" dxfId="620" priority="8" operator="lessThan">
      <formula>0.8</formula>
    </cfRule>
  </conditionalFormatting>
  <conditionalFormatting sqref="AC139">
    <cfRule type="cellIs" dxfId="619" priority="2" operator="lessThan">
      <formula>0.8</formula>
    </cfRule>
  </conditionalFormatting>
  <conditionalFormatting sqref="AC141:AC157">
    <cfRule type="cellIs" dxfId="618" priority="1" operator="lessThan">
      <formula>0.8</formula>
    </cfRule>
  </conditionalFormatting>
  <dataValidations count="1">
    <dataValidation type="list" allowBlank="1" showInputMessage="1" showErrorMessage="1" sqref="Y5:Z157" xr:uid="{39743CD9-AEE4-483E-B5B2-7A9D677906D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1440-D889-4C81-8939-5967C28D88CE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269</v>
      </c>
      <c r="D3" s="248"/>
      <c r="E3" s="7" t="s">
        <v>2</v>
      </c>
      <c r="F3" s="249">
        <f>'0821(18度C)'!D1+'0821(4度C)'!D1</f>
        <v>234557</v>
      </c>
      <c r="G3" s="250"/>
      <c r="H3" s="7" t="s">
        <v>3</v>
      </c>
      <c r="I3" s="251">
        <f>'0821(18度C)'!F1+'0821(4度C)'!F1</f>
        <v>7246465.3200000003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475.97065776640176</v>
      </c>
      <c r="F6" s="226" t="e">
        <f>AVERAGE(#REF!,D13:K13)</f>
        <v>#REF!</v>
      </c>
      <c r="G6" s="227">
        <f>AVERAGE(D13:K13)</f>
        <v>175.68560027226883</v>
      </c>
      <c r="H6" s="228"/>
      <c r="I6" s="227">
        <f>AVERAGE(L13:O13)</f>
        <v>90.053763440860209</v>
      </c>
      <c r="J6" s="228"/>
      <c r="K6" s="227">
        <f>AVERAGE(D27:O27)</f>
        <v>643.27863777089783</v>
      </c>
      <c r="L6" s="228"/>
      <c r="M6" s="227">
        <f>AVERAGE(P27:X27)</f>
        <v>759.74954627949182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403.35327136994039</v>
      </c>
      <c r="F7" s="230" t="e">
        <f>AVERAGE(#REF!,D14:K14)</f>
        <v>#REF!</v>
      </c>
      <c r="G7" s="217">
        <f>AVERAGE(D14:K14)</f>
        <v>148.92285974346939</v>
      </c>
      <c r="H7" s="218"/>
      <c r="I7" s="217">
        <f>AVERAGE(L14:O14)</f>
        <v>76.704808394829257</v>
      </c>
      <c r="J7" s="218"/>
      <c r="K7" s="217">
        <f>AVERAGE(D28:O28)</f>
        <v>543.73864180273245</v>
      </c>
      <c r="L7" s="218"/>
      <c r="M7" s="217">
        <f>AVERAGE(P28:X28)</f>
        <v>645.2886404209363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0.84968126230879482</v>
      </c>
      <c r="F8" s="222" t="e">
        <f>AVERAGE(D15:K15,#REF!)</f>
        <v>#REF!</v>
      </c>
      <c r="G8" s="223">
        <f>AVERAGE(D15:K15)</f>
        <v>0.85140190137019889</v>
      </c>
      <c r="H8" s="224"/>
      <c r="I8" s="223">
        <f>AVERAGE(L15:O15)</f>
        <v>0.85180766364527405</v>
      </c>
      <c r="J8" s="224"/>
      <c r="K8" s="223">
        <f>AVERAGE(D29:O29)</f>
        <v>0.84579430804805067</v>
      </c>
      <c r="L8" s="224"/>
      <c r="M8" s="223">
        <f>AVERAGE(P29:X29)</f>
        <v>0.85149982959586479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116.66666666666667</v>
      </c>
      <c r="E13" s="24">
        <v>79.365079365079367</v>
      </c>
      <c r="F13" s="24">
        <v>81.666666666666671</v>
      </c>
      <c r="G13" s="24">
        <v>84.033613445378151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83.333333333333329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100.36266265521216</v>
      </c>
      <c r="E14" s="28">
        <v>67.513694519605878</v>
      </c>
      <c r="F14" s="28">
        <v>69.796928351449296</v>
      </c>
      <c r="G14" s="28">
        <v>71.528920881315031</v>
      </c>
      <c r="H14" s="28">
        <v>152.095867139408</v>
      </c>
      <c r="I14" s="28">
        <v>218.88562636150743</v>
      </c>
      <c r="J14" s="28" t="s">
        <v>37</v>
      </c>
      <c r="K14" s="55">
        <v>362.27631829578786</v>
      </c>
      <c r="L14" s="27" t="s">
        <v>37</v>
      </c>
      <c r="M14" s="67" t="s">
        <v>37</v>
      </c>
      <c r="N14" s="28">
        <v>71.029572278446011</v>
      </c>
      <c r="O14" s="29">
        <v>82.380044511212503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0.86025139418753283</v>
      </c>
      <c r="E15" s="32">
        <f t="shared" si="0"/>
        <v>0.85067255094703398</v>
      </c>
      <c r="F15" s="32">
        <f t="shared" si="0"/>
        <v>0.85465626552795049</v>
      </c>
      <c r="G15" s="32">
        <f t="shared" si="0"/>
        <v>0.8511941584876489</v>
      </c>
      <c r="H15" s="32">
        <f t="shared" si="0"/>
        <v>0.85436567343741532</v>
      </c>
      <c r="I15" s="32">
        <f t="shared" si="0"/>
        <v>0.85265099401353095</v>
      </c>
      <c r="J15" s="32" t="s">
        <v>37</v>
      </c>
      <c r="K15" s="56">
        <f t="shared" ref="K15" si="1">K14/K13</f>
        <v>0.83602227299027976</v>
      </c>
      <c r="L15" s="31" t="s">
        <v>37</v>
      </c>
      <c r="M15" s="68" t="s">
        <v>37</v>
      </c>
      <c r="N15" s="32">
        <f t="shared" ref="N15:O15" si="2">N14/N13</f>
        <v>0.85235486734135213</v>
      </c>
      <c r="O15" s="33">
        <f t="shared" si="2"/>
        <v>0.85126045994919597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0.25026620370370373</v>
      </c>
      <c r="E16" s="2">
        <v>0.25</v>
      </c>
      <c r="F16" s="2">
        <v>0.25</v>
      </c>
      <c r="G16" s="2">
        <v>0.25026620370370373</v>
      </c>
      <c r="H16" s="2">
        <v>0.16666666666666666</v>
      </c>
      <c r="I16" s="2">
        <v>0.25</v>
      </c>
      <c r="J16" s="2" t="s">
        <v>37</v>
      </c>
      <c r="K16" s="3">
        <v>0.32152777777777769</v>
      </c>
      <c r="L16" s="1" t="s">
        <v>37</v>
      </c>
      <c r="M16" s="69" t="s">
        <v>37</v>
      </c>
      <c r="N16" s="2">
        <v>0.70859953703703704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0.63124999999999998</v>
      </c>
      <c r="E17" s="2">
        <v>0.61283564814814817</v>
      </c>
      <c r="F17" s="2">
        <v>0.61812500000000004</v>
      </c>
      <c r="G17" s="2">
        <v>0.61336805555555551</v>
      </c>
      <c r="H17" s="2">
        <v>0.70972222222222225</v>
      </c>
      <c r="I17" s="2">
        <v>0.57152777777777775</v>
      </c>
      <c r="J17" s="2" t="s">
        <v>37</v>
      </c>
      <c r="K17" s="3">
        <v>0.48072916666666665</v>
      </c>
      <c r="L17" s="1" t="s">
        <v>37</v>
      </c>
      <c r="M17" s="69" t="s">
        <v>37</v>
      </c>
      <c r="N17" s="2">
        <v>0.82855324074074077</v>
      </c>
      <c r="O17" s="4">
        <v>0.82297453703703705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</v>
      </c>
      <c r="E18" s="35">
        <v>25.2</v>
      </c>
      <c r="F18" s="35">
        <v>24</v>
      </c>
      <c r="G18" s="35">
        <v>23.8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24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236.19607843137254</v>
      </c>
      <c r="E27" s="24" t="s">
        <v>37</v>
      </c>
      <c r="F27" s="24" t="s">
        <v>37</v>
      </c>
      <c r="G27" s="24">
        <v>250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836.84210526315792</v>
      </c>
      <c r="U27" s="24" t="s">
        <v>37</v>
      </c>
      <c r="V27" s="24">
        <v>776.47058823529414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201.46144464078273</v>
      </c>
      <c r="E28" s="28" t="s">
        <v>37</v>
      </c>
      <c r="F28" s="28" t="s">
        <v>37</v>
      </c>
      <c r="G28" s="28">
        <v>211.10294117647035</v>
      </c>
      <c r="H28" s="28">
        <v>354.72639677382841</v>
      </c>
      <c r="I28" s="28" t="s">
        <v>37</v>
      </c>
      <c r="J28" s="28">
        <v>592.28764364411813</v>
      </c>
      <c r="K28" s="28" t="s">
        <v>37</v>
      </c>
      <c r="L28" s="28" t="s">
        <v>37</v>
      </c>
      <c r="M28" s="28">
        <v>736.42319854850666</v>
      </c>
      <c r="N28" s="28">
        <v>998.96574887060024</v>
      </c>
      <c r="O28" s="28">
        <v>711.20311896482053</v>
      </c>
      <c r="P28" s="27">
        <v>192.34644655116358</v>
      </c>
      <c r="Q28" s="28" t="s">
        <v>37</v>
      </c>
      <c r="R28" s="28" t="s">
        <v>37</v>
      </c>
      <c r="S28" s="28">
        <v>599.64762883570722</v>
      </c>
      <c r="T28" s="28">
        <v>706.63079921647466</v>
      </c>
      <c r="U28" s="28" t="s">
        <v>37</v>
      </c>
      <c r="V28" s="28">
        <v>663.16313372215757</v>
      </c>
      <c r="W28" s="28">
        <v>855.37211301951663</v>
      </c>
      <c r="X28" s="29">
        <v>854.57172118059805</v>
      </c>
    </row>
    <row r="29" spans="2:44" ht="40.15" customHeight="1">
      <c r="B29" s="205"/>
      <c r="C29" s="30" t="s">
        <v>39</v>
      </c>
      <c r="D29" s="32">
        <f>D28/D27</f>
        <v>0.85294153052298849</v>
      </c>
      <c r="E29" s="32" t="s">
        <v>37</v>
      </c>
      <c r="F29" s="32" t="s">
        <v>37</v>
      </c>
      <c r="G29" s="32">
        <f>G28/G27</f>
        <v>0.84441176470588142</v>
      </c>
      <c r="H29" s="32">
        <f>H28/H27</f>
        <v>0.81859937717037334</v>
      </c>
      <c r="I29" s="32" t="s">
        <v>37</v>
      </c>
      <c r="J29" s="32">
        <f>J28/J27</f>
        <v>0.87746317576906385</v>
      </c>
      <c r="K29" s="32" t="s">
        <v>37</v>
      </c>
      <c r="L29" s="32" t="s">
        <v>37</v>
      </c>
      <c r="M29" s="32">
        <f>M28/M27</f>
        <v>0.84800247105585613</v>
      </c>
      <c r="N29" s="32">
        <f>N28/N27</f>
        <v>0.83247145739216688</v>
      </c>
      <c r="O29" s="32">
        <f>O28/O27</f>
        <v>0.84667037972002446</v>
      </c>
      <c r="P29" s="31">
        <f>P28/P27</f>
        <v>0.84863029818709013</v>
      </c>
      <c r="Q29" s="32" t="s">
        <v>37</v>
      </c>
      <c r="R29" s="32" t="s">
        <v>37</v>
      </c>
      <c r="S29" s="32">
        <f>S28/S27</f>
        <v>0.88836685753438105</v>
      </c>
      <c r="T29" s="32">
        <f>T28/T27</f>
        <v>0.84440158396937226</v>
      </c>
      <c r="U29" s="32" t="s">
        <v>37</v>
      </c>
      <c r="V29" s="32">
        <f>V28/V27</f>
        <v>0.85407373282399079</v>
      </c>
      <c r="W29" s="32">
        <f>W28/W27</f>
        <v>0.83860011080344765</v>
      </c>
      <c r="X29" s="33">
        <f>X28/X27</f>
        <v>0.83492639425690618</v>
      </c>
    </row>
    <row r="30" spans="2:44" ht="17.25" customHeight="1">
      <c r="B30" s="206" t="s">
        <v>40</v>
      </c>
      <c r="C30" s="15" t="s">
        <v>41</v>
      </c>
      <c r="D30" s="2">
        <v>0.3153009259259259</v>
      </c>
      <c r="E30" s="2" t="s">
        <v>37</v>
      </c>
      <c r="F30" s="2" t="s">
        <v>37</v>
      </c>
      <c r="G30" s="2">
        <v>0.30902777777777773</v>
      </c>
      <c r="H30" s="2">
        <v>0.25026620370370373</v>
      </c>
      <c r="I30" s="2" t="s">
        <v>37</v>
      </c>
      <c r="J30" s="2">
        <v>0.2502199074074074</v>
      </c>
      <c r="K30" s="2" t="s">
        <v>37</v>
      </c>
      <c r="L30" s="2" t="s">
        <v>37</v>
      </c>
      <c r="M30" s="2">
        <v>0.16666666666666666</v>
      </c>
      <c r="N30" s="2">
        <v>0.25032407407407409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0.70856481481481481</v>
      </c>
      <c r="U30" s="2" t="s">
        <v>37</v>
      </c>
      <c r="V30" s="2">
        <v>0.70833333333333337</v>
      </c>
      <c r="W30" s="2">
        <v>0.70833333333333337</v>
      </c>
      <c r="X30" s="4">
        <v>0.70856481481481481</v>
      </c>
    </row>
    <row r="31" spans="2:44" ht="17.25" customHeight="1">
      <c r="B31" s="203"/>
      <c r="C31" s="15" t="s">
        <v>42</v>
      </c>
      <c r="D31" s="2">
        <v>0.45208333333333334</v>
      </c>
      <c r="E31" s="2" t="s">
        <v>37</v>
      </c>
      <c r="F31" s="2" t="s">
        <v>37</v>
      </c>
      <c r="G31" s="2">
        <v>0.35625000000000001</v>
      </c>
      <c r="H31" s="2">
        <v>0.31736111111111109</v>
      </c>
      <c r="I31" s="2" t="s">
        <v>37</v>
      </c>
      <c r="J31" s="2">
        <v>0.34791666666666665</v>
      </c>
      <c r="K31" s="2" t="s">
        <v>37</v>
      </c>
      <c r="L31" s="2" t="s">
        <v>37</v>
      </c>
      <c r="M31" s="2">
        <v>0.4238425925925926</v>
      </c>
      <c r="N31" s="2">
        <v>0.44936342592592593</v>
      </c>
      <c r="O31" s="2">
        <v>0.44374999999999998</v>
      </c>
      <c r="P31" s="1">
        <v>0.85362268518518514</v>
      </c>
      <c r="Q31" s="2" t="s">
        <v>37</v>
      </c>
      <c r="R31" s="2" t="s">
        <v>37</v>
      </c>
      <c r="S31" s="2">
        <v>0.86599537037037033</v>
      </c>
      <c r="T31" s="2">
        <v>0.95347222222222228</v>
      </c>
      <c r="U31" s="2" t="s">
        <v>37</v>
      </c>
      <c r="V31" s="2">
        <v>0.93084490740740744</v>
      </c>
      <c r="W31" s="2">
        <v>0.95972222222222203</v>
      </c>
      <c r="X31" s="4">
        <v>0.96944444444444444</v>
      </c>
    </row>
    <row r="32" spans="2:44" ht="17.25" customHeight="1">
      <c r="B32" s="203" t="s">
        <v>43</v>
      </c>
      <c r="C32" s="204"/>
      <c r="D32" s="35">
        <v>12.75</v>
      </c>
      <c r="E32" s="35" t="s">
        <v>37</v>
      </c>
      <c r="F32" s="35" t="s">
        <v>37</v>
      </c>
      <c r="G32" s="35">
        <v>12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3.8</v>
      </c>
      <c r="U32" s="2" t="s">
        <v>37</v>
      </c>
      <c r="V32" s="35">
        <v>4.25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FD66-852E-4A3F-B2A7-9BC496C9A102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124457</v>
      </c>
      <c r="E1" s="77" t="s">
        <v>3</v>
      </c>
      <c r="F1" s="78">
        <f>SUM(G5:G225)</f>
        <v>2428007.5500000003</v>
      </c>
      <c r="G1" s="79" t="s">
        <v>74</v>
      </c>
      <c r="H1" s="80">
        <f>L21+L38+L55+L72+L89+L106+L123+L140+L157+L174+L191+L208+L225</f>
        <v>78.583333333333329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45890</v>
      </c>
      <c r="B2" s="325"/>
      <c r="C2" s="82" t="s">
        <v>35</v>
      </c>
      <c r="D2" s="83">
        <f>AVERAGE(N21,N38,N55,N72,N89,N106,N123,N140,N157,N174,N191,N208,N225)</f>
        <v>590.60787193421118</v>
      </c>
      <c r="E2" s="83" t="s">
        <v>81</v>
      </c>
      <c r="F2" s="84">
        <f>F1/D1</f>
        <v>19.508806656114164</v>
      </c>
      <c r="G2" s="85" t="s">
        <v>82</v>
      </c>
      <c r="H2" s="86">
        <f>COUNT(H5:H225)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2234</v>
      </c>
      <c r="G5" s="95">
        <f t="shared" ref="G5:G8" si="0">E5*F5</f>
        <v>66684.900000000009</v>
      </c>
      <c r="H5" s="96"/>
      <c r="I5" s="97">
        <v>17</v>
      </c>
      <c r="J5" s="98">
        <v>3273</v>
      </c>
      <c r="K5" s="99">
        <f t="shared" ref="K5:K8" si="1">J5/I5</f>
        <v>192.52941176470588</v>
      </c>
      <c r="L5" s="100">
        <v>17</v>
      </c>
      <c r="M5" s="98">
        <f>F5/V5*60</f>
        <v>2794.4405837387067</v>
      </c>
      <c r="N5" s="99">
        <f>M5/L5</f>
        <v>164.37885786698274</v>
      </c>
      <c r="O5" s="101">
        <f>L5-I5</f>
        <v>0</v>
      </c>
      <c r="P5" s="102">
        <f>N5-K5</f>
        <v>-28.150553897723142</v>
      </c>
      <c r="Q5" s="103">
        <f>N5/K5</f>
        <v>0.85378569622325284</v>
      </c>
      <c r="R5" s="276">
        <f>Q21</f>
        <v>0.85294153052298849</v>
      </c>
      <c r="S5" s="1">
        <v>0.3153009259259259</v>
      </c>
      <c r="T5" s="2">
        <v>0.34861111111111109</v>
      </c>
      <c r="U5" s="104">
        <v>6.0333333333332906</v>
      </c>
      <c r="V5" s="105">
        <v>47.966666666666676</v>
      </c>
      <c r="W5" s="106"/>
      <c r="X5" s="107"/>
      <c r="Y5" s="278"/>
      <c r="Z5" s="279"/>
      <c r="AA5" s="109">
        <f>M5-J5</f>
        <v>-478.55941626129334</v>
      </c>
      <c r="AB5" s="110">
        <f>M5/J5</f>
        <v>0.85378569622325284</v>
      </c>
      <c r="AC5" s="291">
        <f>AB21</f>
        <v>0.85294153052298849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2231</v>
      </c>
      <c r="G6" s="95">
        <f t="shared" si="0"/>
        <v>65859.12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2795.5447267664449</v>
      </c>
      <c r="N6" s="99">
        <f>M6/L6</f>
        <v>164.4438074568497</v>
      </c>
      <c r="O6" s="101">
        <f>L6-I6</f>
        <v>0</v>
      </c>
      <c r="P6" s="102">
        <f>N6-K6</f>
        <v>-28.085604307856187</v>
      </c>
      <c r="Q6" s="103">
        <f>N6/K6</f>
        <v>0.85412304514709592</v>
      </c>
      <c r="R6" s="276"/>
      <c r="S6" s="1">
        <v>0.35216435185185185</v>
      </c>
      <c r="T6" s="2">
        <v>0.38541666666666669</v>
      </c>
      <c r="U6" s="104">
        <v>5.1166666666666938</v>
      </c>
      <c r="V6" s="105">
        <v>47.883333333333354</v>
      </c>
      <c r="W6" s="106"/>
      <c r="X6" s="107"/>
      <c r="Y6" s="261"/>
      <c r="Z6" s="262"/>
      <c r="AA6" s="111">
        <f>M6-J6</f>
        <v>-477.45527323355509</v>
      </c>
      <c r="AB6" s="112">
        <f>M6/J6</f>
        <v>0.85412304514709592</v>
      </c>
      <c r="AC6" s="292"/>
    </row>
    <row r="7" spans="1:29" ht="15.75" customHeight="1">
      <c r="A7" s="270"/>
      <c r="B7" s="92" t="s">
        <v>105</v>
      </c>
      <c r="C7" s="285" t="s">
        <v>111</v>
      </c>
      <c r="D7" s="285"/>
      <c r="E7" s="93">
        <v>25.64</v>
      </c>
      <c r="F7" s="94">
        <v>2227</v>
      </c>
      <c r="G7" s="95">
        <f t="shared" si="0"/>
        <v>57100.28</v>
      </c>
      <c r="H7" s="96"/>
      <c r="I7" s="97">
        <v>11</v>
      </c>
      <c r="J7" s="98">
        <v>3000</v>
      </c>
      <c r="K7" s="99">
        <f t="shared" si="1"/>
        <v>272.72727272727275</v>
      </c>
      <c r="L7" s="100">
        <v>11</v>
      </c>
      <c r="M7" s="98">
        <f>F7/V7*60</f>
        <v>2567.1469740633975</v>
      </c>
      <c r="N7" s="99">
        <f>M7/L7</f>
        <v>233.37699764212704</v>
      </c>
      <c r="O7" s="101">
        <f>L7-I7</f>
        <v>0</v>
      </c>
      <c r="P7" s="102">
        <f>N7-K7</f>
        <v>-39.350275085145711</v>
      </c>
      <c r="Q7" s="103">
        <f>N7/K7</f>
        <v>0.85571565802113236</v>
      </c>
      <c r="R7" s="276"/>
      <c r="S7" s="1">
        <v>0.39027777777777772</v>
      </c>
      <c r="T7" s="2">
        <v>0.4264236111111111</v>
      </c>
      <c r="U7" s="104">
        <v>6.9999999999998952</v>
      </c>
      <c r="V7" s="105">
        <v>52.050000000000061</v>
      </c>
      <c r="W7" s="2"/>
      <c r="X7" s="4"/>
      <c r="Y7" s="261"/>
      <c r="Z7" s="262"/>
      <c r="AA7" s="111">
        <f>M7-J7</f>
        <v>-432.85302593660253</v>
      </c>
      <c r="AB7" s="112">
        <f>M7/J7</f>
        <v>0.85571565802113247</v>
      </c>
      <c r="AC7" s="292"/>
    </row>
    <row r="8" spans="1:29" ht="15.75" customHeight="1">
      <c r="A8" s="270"/>
      <c r="B8" s="92" t="s">
        <v>105</v>
      </c>
      <c r="C8" s="285" t="s">
        <v>108</v>
      </c>
      <c r="D8" s="285"/>
      <c r="E8" s="93">
        <v>21.61</v>
      </c>
      <c r="F8" s="94">
        <v>1014</v>
      </c>
      <c r="G8" s="95">
        <f t="shared" si="0"/>
        <v>21912.54</v>
      </c>
      <c r="H8" s="113"/>
      <c r="I8" s="97">
        <v>6</v>
      </c>
      <c r="J8" s="98">
        <v>2500</v>
      </c>
      <c r="K8" s="99">
        <f t="shared" si="1"/>
        <v>416.66666666666669</v>
      </c>
      <c r="L8" s="114">
        <v>6</v>
      </c>
      <c r="M8" s="98">
        <f>F8/V8*60</f>
        <v>2117.4013921113701</v>
      </c>
      <c r="N8" s="99">
        <f>M8/L8</f>
        <v>352.90023201856167</v>
      </c>
      <c r="O8" s="101">
        <f>L8-I8</f>
        <v>0</v>
      </c>
      <c r="P8" s="102">
        <f>N8-K8</f>
        <v>-63.766434648105019</v>
      </c>
      <c r="Q8" s="103">
        <f>N8/K8</f>
        <v>0.84696055684454796</v>
      </c>
      <c r="R8" s="276"/>
      <c r="S8" s="1">
        <v>0.43212962962962964</v>
      </c>
      <c r="T8" s="2">
        <v>0.45208333333333334</v>
      </c>
      <c r="U8" s="104">
        <v>8.2166666666666988</v>
      </c>
      <c r="V8" s="105">
        <v>28.73333333333332</v>
      </c>
      <c r="W8" s="106">
        <v>0.45208333333333334</v>
      </c>
      <c r="X8" s="107">
        <v>0.49166666666666653</v>
      </c>
      <c r="Y8" s="261"/>
      <c r="Z8" s="262"/>
      <c r="AA8" s="111">
        <f>M8-J8</f>
        <v>-382.59860788862989</v>
      </c>
      <c r="AB8" s="112">
        <f>M8/J8</f>
        <v>0.84696055684454807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12.75</v>
      </c>
      <c r="J21" s="138">
        <f t="shared" si="2"/>
        <v>3011.5</v>
      </c>
      <c r="K21" s="139">
        <f t="shared" ref="K21:K22" si="3">J21/I21</f>
        <v>236.19607843137254</v>
      </c>
      <c r="L21" s="137">
        <f t="shared" ref="L21:M21" si="4">AVERAGE(L5:L20)</f>
        <v>12.75</v>
      </c>
      <c r="M21" s="138">
        <f t="shared" si="4"/>
        <v>2568.6334191699798</v>
      </c>
      <c r="N21" s="139">
        <f>M21/L21</f>
        <v>201.46144464078273</v>
      </c>
      <c r="O21" s="140">
        <f>L21-I21</f>
        <v>0</v>
      </c>
      <c r="P21" s="141">
        <f>N21-K21</f>
        <v>-34.734633790589811</v>
      </c>
      <c r="Q21" s="142">
        <f>N21/K21</f>
        <v>0.85294153052298849</v>
      </c>
      <c r="R21" s="277"/>
      <c r="S21" s="143">
        <f>S5</f>
        <v>0.3153009259259259</v>
      </c>
      <c r="T21" s="144">
        <f>INDEX(T5:T20,COUNTA(T5:T20))</f>
        <v>0.45208333333333334</v>
      </c>
      <c r="U21" s="145"/>
      <c r="V21" s="145"/>
      <c r="W21" s="146"/>
      <c r="X21" s="147"/>
      <c r="Y21" s="264"/>
      <c r="Z21" s="265"/>
      <c r="AA21" s="148">
        <f>M21-J21</f>
        <v>-442.86658083002021</v>
      </c>
      <c r="AB21" s="149">
        <f>M21/J21</f>
        <v>0.85294153052298849</v>
      </c>
      <c r="AC21" s="294"/>
    </row>
    <row r="22" spans="1:29" ht="15.75" customHeight="1">
      <c r="A22" s="280" t="s">
        <v>110</v>
      </c>
      <c r="B22" s="92" t="s">
        <v>105</v>
      </c>
      <c r="C22" s="259" t="s">
        <v>261</v>
      </c>
      <c r="D22" s="260"/>
      <c r="E22" s="93">
        <v>24.35</v>
      </c>
      <c r="F22" s="94">
        <v>2871</v>
      </c>
      <c r="G22" s="95">
        <f t="shared" ref="G22" si="5">E22*F22</f>
        <v>69908.850000000006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2533.2352941176441</v>
      </c>
      <c r="N22" s="99">
        <f>M22/L22</f>
        <v>211.10294117647035</v>
      </c>
      <c r="O22" s="101">
        <f>L22-I22</f>
        <v>0</v>
      </c>
      <c r="P22" s="102">
        <f>N22-K22</f>
        <v>-38.897058823529647</v>
      </c>
      <c r="Q22" s="103">
        <f>N22/K22</f>
        <v>0.84441176470588142</v>
      </c>
      <c r="R22" s="275">
        <f>Q38</f>
        <v>0.84441176470588142</v>
      </c>
      <c r="S22" s="1">
        <v>0.30902777777777773</v>
      </c>
      <c r="T22" s="2">
        <v>0.35625000000000001</v>
      </c>
      <c r="U22" s="104">
        <v>4.9999999999999822</v>
      </c>
      <c r="V22" s="105">
        <v>68.000000000000085</v>
      </c>
      <c r="W22" s="106"/>
      <c r="X22" s="151"/>
      <c r="Y22" s="278"/>
      <c r="Z22" s="279"/>
      <c r="AA22" s="109">
        <f>M22-J22</f>
        <v>-466.76470588235588</v>
      </c>
      <c r="AB22" s="152">
        <f>M22/J22</f>
        <v>0.84441176470588142</v>
      </c>
      <c r="AC22" s="266">
        <f>AB38</f>
        <v>0.84441176470588142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12</v>
      </c>
      <c r="J38" s="138">
        <f t="shared" si="6"/>
        <v>3000</v>
      </c>
      <c r="K38" s="139">
        <f t="shared" ref="K38" si="7">J38/I38</f>
        <v>250</v>
      </c>
      <c r="L38" s="137">
        <f t="shared" ref="L38:M38" si="8">AVERAGE(L22:L37)</f>
        <v>12</v>
      </c>
      <c r="M38" s="138">
        <f t="shared" si="8"/>
        <v>2533.2352941176441</v>
      </c>
      <c r="N38" s="139">
        <f>M38/L38</f>
        <v>211.10294117647035</v>
      </c>
      <c r="O38" s="140">
        <f>L38-I38</f>
        <v>0</v>
      </c>
      <c r="P38" s="141">
        <f>N38-K38</f>
        <v>-38.897058823529647</v>
      </c>
      <c r="Q38" s="142">
        <f>N38/K38</f>
        <v>0.84441176470588142</v>
      </c>
      <c r="R38" s="277"/>
      <c r="S38" s="143">
        <f>S22</f>
        <v>0.30902777777777773</v>
      </c>
      <c r="T38" s="144">
        <f>INDEX(T22:T37,COUNTA(T22:T37))</f>
        <v>0.35625000000000001</v>
      </c>
      <c r="U38" s="145"/>
      <c r="V38" s="156"/>
      <c r="W38" s="135"/>
      <c r="X38" s="139"/>
      <c r="Y38" s="264"/>
      <c r="Z38" s="265"/>
      <c r="AA38" s="157">
        <f>M38-J38</f>
        <v>-466.76470588235588</v>
      </c>
      <c r="AB38" s="142">
        <f>M38/J38</f>
        <v>0.84441176470588142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1060</v>
      </c>
      <c r="G39" s="159">
        <f t="shared" ref="G39:G41" si="9">E39*F39</f>
        <v>14903.6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2147.4395047833473</v>
      </c>
      <c r="N39" s="163">
        <f>M39/L39</f>
        <v>357.90658413055786</v>
      </c>
      <c r="O39" s="165">
        <f>L39-I39</f>
        <v>0</v>
      </c>
      <c r="P39" s="166">
        <f>N39-K39</f>
        <v>-75.426749202775454</v>
      </c>
      <c r="Q39" s="152">
        <f>N39/K39</f>
        <v>0.8259382710705182</v>
      </c>
      <c r="R39" s="275">
        <f>Q55</f>
        <v>0.81859937717037334</v>
      </c>
      <c r="S39" s="167">
        <v>0.25026620370370373</v>
      </c>
      <c r="T39" s="168">
        <v>0.27083333333333331</v>
      </c>
      <c r="U39" s="169"/>
      <c r="V39" s="170">
        <v>29.616666666666607</v>
      </c>
      <c r="W39" s="168"/>
      <c r="X39" s="171"/>
      <c r="Y39" s="278"/>
      <c r="Z39" s="279"/>
      <c r="AA39" s="109">
        <f>M39-J39</f>
        <v>-452.56049521665273</v>
      </c>
      <c r="AB39" s="152">
        <f>M39/J39</f>
        <v>0.8259382710705182</v>
      </c>
      <c r="AC39" s="266">
        <f>AB55</f>
        <v>0.81859937717037334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1209</v>
      </c>
      <c r="G40" s="95">
        <f t="shared" si="9"/>
        <v>17905.29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2154.6534653465342</v>
      </c>
      <c r="N40" s="99">
        <f>M40/L40</f>
        <v>359.10891089108901</v>
      </c>
      <c r="O40" s="101">
        <f>L40-I40</f>
        <v>0</v>
      </c>
      <c r="P40" s="102">
        <f>N40-K40</f>
        <v>-74.224422442244304</v>
      </c>
      <c r="Q40" s="103">
        <f>N40/K40</f>
        <v>0.82871287128712856</v>
      </c>
      <c r="R40" s="276"/>
      <c r="S40" s="1">
        <v>0.27453703703703702</v>
      </c>
      <c r="T40" s="2">
        <v>0.29791666666666666</v>
      </c>
      <c r="U40" s="104">
        <v>5.333333333333341</v>
      </c>
      <c r="V40" s="105">
        <v>33.666666666666679</v>
      </c>
      <c r="W40" s="106"/>
      <c r="X40" s="113"/>
      <c r="Y40" s="261"/>
      <c r="Z40" s="262"/>
      <c r="AA40" s="111">
        <f>M40-J40</f>
        <v>-445.34653465346582</v>
      </c>
      <c r="AB40" s="103">
        <f>M40/J40</f>
        <v>0.82871287128712856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714</v>
      </c>
      <c r="G41" s="95">
        <f t="shared" si="9"/>
        <v>12759.18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2082.9821717990312</v>
      </c>
      <c r="N41" s="99">
        <f>M41/L41</f>
        <v>347.16369529983854</v>
      </c>
      <c r="O41" s="101">
        <f>L41-I41</f>
        <v>0</v>
      </c>
      <c r="P41" s="102">
        <f>N41-K41</f>
        <v>-86.169638033494778</v>
      </c>
      <c r="Q41" s="103">
        <f>N41/K41</f>
        <v>0.8011469891534736</v>
      </c>
      <c r="R41" s="276"/>
      <c r="S41" s="1">
        <v>0.30307870370370371</v>
      </c>
      <c r="T41" s="2">
        <v>0.31736111111111109</v>
      </c>
      <c r="U41" s="104">
        <v>7.4333333333333496</v>
      </c>
      <c r="V41" s="105">
        <v>20.566666666666631</v>
      </c>
      <c r="W41" s="106"/>
      <c r="X41" s="113"/>
      <c r="Y41" s="261"/>
      <c r="Z41" s="262"/>
      <c r="AA41" s="111">
        <f>M41-J41</f>
        <v>-517.01782820096878</v>
      </c>
      <c r="AB41" s="103">
        <f>M41/J41</f>
        <v>0.8011469891534736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2128.3583806429706</v>
      </c>
      <c r="N55" s="139">
        <f>M55/L55</f>
        <v>354.72639677382841</v>
      </c>
      <c r="O55" s="140">
        <f>L55-I55</f>
        <v>0</v>
      </c>
      <c r="P55" s="141">
        <f>N55-K55</f>
        <v>-78.606936559504902</v>
      </c>
      <c r="Q55" s="142">
        <f>N55/K55</f>
        <v>0.81859937717037334</v>
      </c>
      <c r="R55" s="277"/>
      <c r="S55" s="143">
        <f>S39</f>
        <v>0.25026620370370373</v>
      </c>
      <c r="T55" s="144">
        <f>INDEX(T39:T54,COUNTA(T39:T54))</f>
        <v>0.31736111111111109</v>
      </c>
      <c r="U55" s="145"/>
      <c r="V55" s="156"/>
      <c r="W55" s="135"/>
      <c r="X55" s="139"/>
      <c r="Y55" s="264"/>
      <c r="Z55" s="265"/>
      <c r="AA55" s="157">
        <f>M55-J55</f>
        <v>-471.64161935702941</v>
      </c>
      <c r="AB55" s="142">
        <f>M55/J55</f>
        <v>0.81859937717037334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5555</v>
      </c>
      <c r="G56" s="159">
        <f t="shared" ref="G56" si="14">E56*F56</f>
        <v>77936.649999999994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2369.1505745764725</v>
      </c>
      <c r="N56" s="163">
        <f>M56/L56</f>
        <v>592.28764364411813</v>
      </c>
      <c r="O56" s="165">
        <f>L56-I56</f>
        <v>0</v>
      </c>
      <c r="P56" s="166">
        <f>N56-K56</f>
        <v>-82.712356355881866</v>
      </c>
      <c r="Q56" s="152">
        <f>N56/K56</f>
        <v>0.87746317576906385</v>
      </c>
      <c r="R56" s="275">
        <f>Q72</f>
        <v>0.87746317576906385</v>
      </c>
      <c r="S56" s="167">
        <v>0.2502199074074074</v>
      </c>
      <c r="T56" s="168">
        <v>0.34791666666666665</v>
      </c>
      <c r="U56" s="169"/>
      <c r="V56" s="170">
        <v>140.68333333333331</v>
      </c>
      <c r="W56" s="173"/>
      <c r="X56" s="151"/>
      <c r="Y56" s="278"/>
      <c r="Z56" s="279"/>
      <c r="AA56" s="109">
        <f>M56-J56</f>
        <v>-330.84942542352746</v>
      </c>
      <c r="AB56" s="152">
        <f>M56/J56</f>
        <v>0.87746317576906385</v>
      </c>
      <c r="AC56" s="266">
        <f>AB72</f>
        <v>0.87746317576906385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2369.1505745764725</v>
      </c>
      <c r="N72" s="139">
        <f t="shared" ref="N72:N77" si="18">M72/L72</f>
        <v>592.28764364411813</v>
      </c>
      <c r="O72" s="140">
        <f t="shared" ref="O72:O77" si="19">L72-I72</f>
        <v>0</v>
      </c>
      <c r="P72" s="141">
        <f t="shared" ref="P72:P77" si="20">N72-K72</f>
        <v>-82.712356355881866</v>
      </c>
      <c r="Q72" s="142">
        <f t="shared" ref="Q72:Q77" si="21">N72/K72</f>
        <v>0.87746317576906385</v>
      </c>
      <c r="R72" s="277"/>
      <c r="S72" s="143">
        <f>S56</f>
        <v>0.2502199074074074</v>
      </c>
      <c r="T72" s="144">
        <f>INDEX(T56:T71,COUNTA(T56:T71))</f>
        <v>0.34791666666666665</v>
      </c>
      <c r="U72" s="145"/>
      <c r="V72" s="156"/>
      <c r="W72" s="89"/>
      <c r="X72" s="91"/>
      <c r="Y72" s="264"/>
      <c r="Z72" s="265"/>
      <c r="AA72" s="157">
        <f t="shared" ref="AA72:AA77" si="22">M72-J72</f>
        <v>-330.84942542352746</v>
      </c>
      <c r="AB72" s="142">
        <f t="shared" ref="AB72:AB77" si="23">M72/J72</f>
        <v>0.87746317576906385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1794</v>
      </c>
      <c r="G73" s="159">
        <f t="shared" ref="G73:G77" si="24">E73*F73</f>
        <v>38481.299999999996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2804.342162396872</v>
      </c>
      <c r="N73" s="163">
        <f t="shared" si="18"/>
        <v>934.7807207989573</v>
      </c>
      <c r="O73" s="165">
        <f t="shared" si="19"/>
        <v>0</v>
      </c>
      <c r="P73" s="166">
        <f t="shared" si="20"/>
        <v>-165.2192792010427</v>
      </c>
      <c r="Q73" s="152">
        <f t="shared" si="21"/>
        <v>0.84980065527177939</v>
      </c>
      <c r="R73" s="275">
        <f>Q89</f>
        <v>0.84800247105585613</v>
      </c>
      <c r="S73" s="167">
        <v>0.16666666666666666</v>
      </c>
      <c r="T73" s="168">
        <v>0.19332175925925926</v>
      </c>
      <c r="U73" s="169"/>
      <c r="V73" s="170">
        <v>38.383333333333354</v>
      </c>
      <c r="W73" s="173"/>
      <c r="X73" s="151"/>
      <c r="Y73" s="278"/>
      <c r="Z73" s="279"/>
      <c r="AA73" s="109">
        <f t="shared" si="22"/>
        <v>-495.65783760312797</v>
      </c>
      <c r="AB73" s="152">
        <f t="shared" si="23"/>
        <v>0.84980065527177939</v>
      </c>
      <c r="AC73" s="266">
        <f>AB89</f>
        <v>0.84800247105585613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3982</v>
      </c>
      <c r="G74" s="95">
        <f t="shared" si="24"/>
        <v>62557.22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2778.1395348837191</v>
      </c>
      <c r="N74" s="99">
        <f t="shared" si="18"/>
        <v>926.0465116279064</v>
      </c>
      <c r="O74" s="101">
        <f t="shared" si="19"/>
        <v>0</v>
      </c>
      <c r="P74" s="102">
        <f t="shared" si="20"/>
        <v>-173.9534883720936</v>
      </c>
      <c r="Q74" s="103">
        <f t="shared" si="21"/>
        <v>0.84186046511627854</v>
      </c>
      <c r="R74" s="276"/>
      <c r="S74" s="1">
        <v>0.1986111111111111</v>
      </c>
      <c r="T74" s="2">
        <v>0.25833333333333336</v>
      </c>
      <c r="U74" s="104">
        <v>7.6166666666666449</v>
      </c>
      <c r="V74" s="105">
        <v>86.000000000000057</v>
      </c>
      <c r="W74" s="106"/>
      <c r="X74" s="107"/>
      <c r="Y74" s="261"/>
      <c r="Z74" s="262"/>
      <c r="AA74" s="111">
        <f t="shared" si="22"/>
        <v>-521.86046511628092</v>
      </c>
      <c r="AB74" s="103">
        <f t="shared" si="23"/>
        <v>0.84186046511627854</v>
      </c>
      <c r="AC74" s="267"/>
    </row>
    <row r="75" spans="1:29" ht="15.75" customHeight="1">
      <c r="A75" s="270"/>
      <c r="B75" s="92" t="s">
        <v>117</v>
      </c>
      <c r="C75" s="259" t="s">
        <v>122</v>
      </c>
      <c r="D75" s="260"/>
      <c r="E75" s="93">
        <v>22.28</v>
      </c>
      <c r="F75" s="94">
        <v>1581</v>
      </c>
      <c r="G75" s="95">
        <f t="shared" si="24"/>
        <v>35224.68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2764.2544924720705</v>
      </c>
      <c r="N75" s="99">
        <f t="shared" si="18"/>
        <v>552.85089849441408</v>
      </c>
      <c r="O75" s="101">
        <f t="shared" si="19"/>
        <v>0</v>
      </c>
      <c r="P75" s="102">
        <f t="shared" si="20"/>
        <v>-107.14910150558592</v>
      </c>
      <c r="Q75" s="103">
        <f t="shared" si="21"/>
        <v>0.83765287650668796</v>
      </c>
      <c r="R75" s="276"/>
      <c r="S75" s="1">
        <v>0.26249999999999996</v>
      </c>
      <c r="T75" s="2">
        <v>0.2863310185185185</v>
      </c>
      <c r="U75" s="104">
        <v>5.9999999999998987</v>
      </c>
      <c r="V75" s="105">
        <v>34.316666666666706</v>
      </c>
      <c r="W75" s="106"/>
      <c r="X75" s="107"/>
      <c r="Y75" s="261"/>
      <c r="Z75" s="262"/>
      <c r="AA75" s="111">
        <f t="shared" si="22"/>
        <v>-535.74550752792948</v>
      </c>
      <c r="AB75" s="103">
        <f t="shared" si="23"/>
        <v>0.83765287650668807</v>
      </c>
      <c r="AC75" s="267"/>
    </row>
    <row r="76" spans="1:29" ht="15.75" customHeight="1">
      <c r="A76" s="270"/>
      <c r="B76" s="92" t="s">
        <v>117</v>
      </c>
      <c r="C76" s="259" t="s">
        <v>123</v>
      </c>
      <c r="D76" s="260"/>
      <c r="E76" s="93">
        <v>17.89</v>
      </c>
      <c r="F76" s="94">
        <v>3362</v>
      </c>
      <c r="G76" s="95">
        <f t="shared" si="24"/>
        <v>60146.18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2803.6136205698413</v>
      </c>
      <c r="N76" s="99">
        <f t="shared" si="18"/>
        <v>700.90340514246031</v>
      </c>
      <c r="O76" s="101">
        <f t="shared" si="19"/>
        <v>0</v>
      </c>
      <c r="P76" s="102">
        <f t="shared" si="20"/>
        <v>-124.09659485753969</v>
      </c>
      <c r="Q76" s="103">
        <f t="shared" si="21"/>
        <v>0.84957988502116399</v>
      </c>
      <c r="R76" s="276"/>
      <c r="S76" s="1">
        <v>0.29100694444444447</v>
      </c>
      <c r="T76" s="2">
        <v>0.34097222222222223</v>
      </c>
      <c r="U76" s="104">
        <v>6.7333333333334</v>
      </c>
      <c r="V76" s="105">
        <v>71.949999999999974</v>
      </c>
      <c r="W76" s="106"/>
      <c r="X76" s="107"/>
      <c r="Y76" s="261"/>
      <c r="Z76" s="262"/>
      <c r="AA76" s="111">
        <f t="shared" si="22"/>
        <v>-496.38637943015874</v>
      </c>
      <c r="AB76" s="103">
        <f t="shared" si="23"/>
        <v>0.84957988502116399</v>
      </c>
      <c r="AC76" s="267"/>
    </row>
    <row r="77" spans="1:29" ht="15.75" customHeight="1">
      <c r="A77" s="271"/>
      <c r="B77" s="92" t="s">
        <v>117</v>
      </c>
      <c r="C77" s="259" t="s">
        <v>124</v>
      </c>
      <c r="D77" s="260"/>
      <c r="E77" s="93">
        <v>16.66</v>
      </c>
      <c r="F77" s="94">
        <v>5415</v>
      </c>
      <c r="G77" s="95">
        <f t="shared" si="24"/>
        <v>90213.9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2841.6909620991232</v>
      </c>
      <c r="N77" s="99">
        <f t="shared" si="18"/>
        <v>710.42274052478081</v>
      </c>
      <c r="O77" s="101">
        <f t="shared" si="19"/>
        <v>0</v>
      </c>
      <c r="P77" s="102">
        <f t="shared" si="20"/>
        <v>-114.57725947521919</v>
      </c>
      <c r="Q77" s="103">
        <f t="shared" si="21"/>
        <v>0.86111847336337066</v>
      </c>
      <c r="R77" s="276"/>
      <c r="S77" s="1">
        <v>0.34444444444444439</v>
      </c>
      <c r="T77" s="2">
        <v>0.4238425925925926</v>
      </c>
      <c r="U77" s="104">
        <v>4.9999999999999023</v>
      </c>
      <c r="V77" s="105">
        <v>114.33333333333343</v>
      </c>
      <c r="W77" s="106"/>
      <c r="X77" s="107"/>
      <c r="Y77" s="261"/>
      <c r="Z77" s="262"/>
      <c r="AA77" s="111">
        <f t="shared" si="22"/>
        <v>-458.30903790087677</v>
      </c>
      <c r="AB77" s="103">
        <f t="shared" si="23"/>
        <v>0.86111847336337066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2798.4081544843252</v>
      </c>
      <c r="N89" s="139">
        <f>M89/L89</f>
        <v>736.42319854850666</v>
      </c>
      <c r="O89" s="140">
        <f>L89-I89</f>
        <v>0</v>
      </c>
      <c r="P89" s="141">
        <f>N89-K89</f>
        <v>-131.9978540830723</v>
      </c>
      <c r="Q89" s="142">
        <f>N89/K89</f>
        <v>0.84800247105585613</v>
      </c>
      <c r="R89" s="277"/>
      <c r="S89" s="143">
        <f>S73</f>
        <v>0.16666666666666666</v>
      </c>
      <c r="T89" s="144">
        <f>INDEX(T73:T88,COUNTA(T73:T88))</f>
        <v>0.4238425925925926</v>
      </c>
      <c r="U89" s="145"/>
      <c r="V89" s="156"/>
      <c r="W89" s="89"/>
      <c r="X89" s="91"/>
      <c r="Y89" s="264"/>
      <c r="Z89" s="265"/>
      <c r="AA89" s="157">
        <f>M89-J89</f>
        <v>-501.59184551567478</v>
      </c>
      <c r="AB89" s="142">
        <f>M89/J89</f>
        <v>0.84800247105585613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2919</v>
      </c>
      <c r="G90" s="159">
        <f t="shared" ref="G90:G92" si="29">E90*F90</f>
        <v>53067.42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2992.1412300683364</v>
      </c>
      <c r="N90" s="163">
        <f>M90/L90</f>
        <v>997.38041002277885</v>
      </c>
      <c r="O90" s="165">
        <f>L90-I90</f>
        <v>0</v>
      </c>
      <c r="P90" s="166">
        <f>N90-K90</f>
        <v>-202.61958997722115</v>
      </c>
      <c r="Q90" s="152">
        <f>N90/K90</f>
        <v>0.83115034168564905</v>
      </c>
      <c r="R90" s="275">
        <f>Q106</f>
        <v>0.83247145739216688</v>
      </c>
      <c r="S90" s="167">
        <v>0.25032407407407409</v>
      </c>
      <c r="T90" s="168">
        <v>0.29097222222222224</v>
      </c>
      <c r="U90" s="169"/>
      <c r="V90" s="170">
        <v>58.533333333333346</v>
      </c>
      <c r="W90" s="173"/>
      <c r="X90" s="151"/>
      <c r="Y90" s="278"/>
      <c r="Z90" s="279"/>
      <c r="AA90" s="109">
        <f>M90-J90</f>
        <v>-607.85876993166357</v>
      </c>
      <c r="AB90" s="152">
        <f>M90/J90</f>
        <v>0.83115034168564905</v>
      </c>
      <c r="AC90" s="266">
        <f>AB106</f>
        <v>0.83247145739216688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2686</v>
      </c>
      <c r="G91" s="95">
        <f t="shared" si="29"/>
        <v>48831.479999999996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2990.9062789978343</v>
      </c>
      <c r="N91" s="99">
        <f>M91/L91</f>
        <v>996.96875966594473</v>
      </c>
      <c r="O91" s="101">
        <f>L91-I91</f>
        <v>0</v>
      </c>
      <c r="P91" s="102">
        <f>N91-K91</f>
        <v>-203.03124033405527</v>
      </c>
      <c r="Q91" s="103">
        <f>N91/K91</f>
        <v>0.8308072997216206</v>
      </c>
      <c r="R91" s="276"/>
      <c r="S91" s="1">
        <v>0.30497685185185186</v>
      </c>
      <c r="T91" s="2">
        <v>0.34239583333333334</v>
      </c>
      <c r="U91" s="104">
        <v>20.16666666666665</v>
      </c>
      <c r="V91" s="105">
        <v>53.88333333333334</v>
      </c>
      <c r="W91" s="106"/>
      <c r="X91" s="107"/>
      <c r="Y91" s="261"/>
      <c r="Z91" s="262"/>
      <c r="AA91" s="111">
        <f>M91-J91</f>
        <v>-609.09372100216569</v>
      </c>
      <c r="AB91" s="103">
        <f>M91/J91</f>
        <v>0.8308072997216206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6951</v>
      </c>
      <c r="G92" s="95">
        <f t="shared" si="29"/>
        <v>99260.28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3007.64423076923</v>
      </c>
      <c r="N92" s="99">
        <f>M92/L92</f>
        <v>1002.5480769230767</v>
      </c>
      <c r="O92" s="101">
        <f>L92-I92</f>
        <v>0</v>
      </c>
      <c r="P92" s="102">
        <f>N92-K92</f>
        <v>-197.45192307692332</v>
      </c>
      <c r="Q92" s="103">
        <f>N92/K92</f>
        <v>0.83545673076923055</v>
      </c>
      <c r="R92" s="276"/>
      <c r="S92" s="1">
        <v>0.35306712962962961</v>
      </c>
      <c r="T92" s="2">
        <v>0.44936342592592593</v>
      </c>
      <c r="U92" s="104">
        <v>15.366666666666617</v>
      </c>
      <c r="V92" s="105">
        <v>138.66666666666671</v>
      </c>
      <c r="W92" s="106"/>
      <c r="X92" s="107"/>
      <c r="Y92" s="261"/>
      <c r="Z92" s="262"/>
      <c r="AA92" s="111">
        <f>M92-J92</f>
        <v>-592.35576923076997</v>
      </c>
      <c r="AB92" s="103">
        <f>M92/J92</f>
        <v>0.83545673076923055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2996.8972466118007</v>
      </c>
      <c r="N106" s="139">
        <f>M106/L106</f>
        <v>998.96574887060024</v>
      </c>
      <c r="O106" s="140">
        <f>L106-I106</f>
        <v>0</v>
      </c>
      <c r="P106" s="141">
        <f>N106-K106</f>
        <v>-201.03425112939976</v>
      </c>
      <c r="Q106" s="142">
        <f>N106/K106</f>
        <v>0.83247145739216688</v>
      </c>
      <c r="R106" s="277"/>
      <c r="S106" s="143">
        <f>S90</f>
        <v>0.25032407407407409</v>
      </c>
      <c r="T106" s="144">
        <f>INDEX(T90:T105,COUNTA(T90:T105))</f>
        <v>0.44936342592592593</v>
      </c>
      <c r="U106" s="145"/>
      <c r="V106" s="156"/>
      <c r="W106" s="89"/>
      <c r="X106" s="91"/>
      <c r="Y106" s="264"/>
      <c r="Z106" s="265"/>
      <c r="AA106" s="157">
        <f>M106-J106</f>
        <v>-603.10275338819929</v>
      </c>
      <c r="AB106" s="142">
        <f>M106/J106</f>
        <v>0.83247145739216688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128</v>
      </c>
      <c r="D107" s="274"/>
      <c r="E107" s="158">
        <v>24.83</v>
      </c>
      <c r="F107" s="87">
        <v>2518</v>
      </c>
      <c r="G107" s="159">
        <f t="shared" ref="G107:G110" si="34">E107*F107</f>
        <v>62521.939999999995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2787.4538745387454</v>
      </c>
      <c r="N107" s="163">
        <f>M107/L107</f>
        <v>696.86346863468634</v>
      </c>
      <c r="O107" s="165">
        <f>L107-I107</f>
        <v>0</v>
      </c>
      <c r="P107" s="166">
        <f>N107-K107</f>
        <v>-128.13653136531366</v>
      </c>
      <c r="Q107" s="152">
        <f>N107/K107</f>
        <v>0.8446829922844683</v>
      </c>
      <c r="R107" s="275">
        <f>Q123</f>
        <v>0.84667037972002446</v>
      </c>
      <c r="S107" s="167">
        <v>0.25</v>
      </c>
      <c r="T107" s="168">
        <v>0.28763888888888889</v>
      </c>
      <c r="U107" s="169"/>
      <c r="V107" s="170">
        <v>54.2</v>
      </c>
      <c r="W107" s="168"/>
      <c r="X107" s="171"/>
      <c r="Y107" s="278"/>
      <c r="Z107" s="279"/>
      <c r="AA107" s="109">
        <f>M107-J107</f>
        <v>-512.54612546125463</v>
      </c>
      <c r="AB107" s="152">
        <f>M107/J107</f>
        <v>0.8446829922844683</v>
      </c>
      <c r="AC107" s="266">
        <f>AB123</f>
        <v>0.84667037972002446</v>
      </c>
    </row>
    <row r="108" spans="1:29" ht="15.75" customHeight="1">
      <c r="A108" s="270"/>
      <c r="B108" s="92" t="s">
        <v>117</v>
      </c>
      <c r="C108" s="259" t="s">
        <v>129</v>
      </c>
      <c r="D108" s="260"/>
      <c r="E108" s="93">
        <v>25.03</v>
      </c>
      <c r="F108" s="94">
        <v>2107</v>
      </c>
      <c r="G108" s="95">
        <f t="shared" si="34"/>
        <v>52738.21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2779.4796628801728</v>
      </c>
      <c r="N108" s="99">
        <f>M108/L108</f>
        <v>694.8699157200432</v>
      </c>
      <c r="O108" s="101">
        <f>L108-I108</f>
        <v>0</v>
      </c>
      <c r="P108" s="102">
        <f>N108-K108</f>
        <v>-130.1300842799568</v>
      </c>
      <c r="Q108" s="103">
        <f>N108/K108</f>
        <v>0.84226656450914328</v>
      </c>
      <c r="R108" s="276"/>
      <c r="S108" s="1">
        <v>0.3</v>
      </c>
      <c r="T108" s="2">
        <v>0.33158564814814817</v>
      </c>
      <c r="U108" s="104">
        <v>17.799999999999983</v>
      </c>
      <c r="V108" s="105">
        <v>45.483333333333384</v>
      </c>
      <c r="W108" s="106"/>
      <c r="X108" s="113"/>
      <c r="Y108" s="261"/>
      <c r="Z108" s="262"/>
      <c r="AA108" s="111">
        <f>M108-J108</f>
        <v>-520.52033711982722</v>
      </c>
      <c r="AB108" s="103">
        <f>M108/J108</f>
        <v>0.84226656450914328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1286</v>
      </c>
      <c r="G109" s="95">
        <f t="shared" si="34"/>
        <v>35892.26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2539.5501919912226</v>
      </c>
      <c r="N109" s="99">
        <f>M109/L109</f>
        <v>634.88754799780565</v>
      </c>
      <c r="O109" s="101">
        <f>L109-I109</f>
        <v>0</v>
      </c>
      <c r="P109" s="102">
        <f>N109-K109</f>
        <v>-115.11245200219435</v>
      </c>
      <c r="Q109" s="103">
        <f>N109/K109</f>
        <v>0.84651673066374089</v>
      </c>
      <c r="R109" s="276"/>
      <c r="S109" s="1">
        <v>0.34444444444444444</v>
      </c>
      <c r="T109" s="2">
        <v>0.36554398148148148</v>
      </c>
      <c r="U109" s="104">
        <v>18.51666666666663</v>
      </c>
      <c r="V109" s="105">
        <v>30.38333333333334</v>
      </c>
      <c r="W109" s="106"/>
      <c r="X109" s="113"/>
      <c r="Y109" s="261"/>
      <c r="Z109" s="262"/>
      <c r="AA109" s="111">
        <f>M109-J109</f>
        <v>-460.44980800877738</v>
      </c>
      <c r="AB109" s="103">
        <f>M109/J109</f>
        <v>0.84651673066374089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4006</v>
      </c>
      <c r="G110" s="95">
        <f t="shared" si="34"/>
        <v>120180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2561.5630550621686</v>
      </c>
      <c r="N110" s="99">
        <f>M110/L110</f>
        <v>853.85435168738957</v>
      </c>
      <c r="O110" s="101">
        <f>L110-I110</f>
        <v>0</v>
      </c>
      <c r="P110" s="102">
        <f>N110-K110</f>
        <v>-146.14564831261043</v>
      </c>
      <c r="Q110" s="103">
        <f>N110/K110</f>
        <v>0.85385435168738955</v>
      </c>
      <c r="R110" s="276"/>
      <c r="S110" s="1">
        <v>0.37858796296296299</v>
      </c>
      <c r="T110" s="2">
        <v>0.44374999999999998</v>
      </c>
      <c r="U110" s="104">
        <v>18.783333333333367</v>
      </c>
      <c r="V110" s="105">
        <v>93.833333333333272</v>
      </c>
      <c r="W110" s="106"/>
      <c r="X110" s="107"/>
      <c r="Y110" s="261"/>
      <c r="Z110" s="262"/>
      <c r="AA110" s="111">
        <f>M110-J110</f>
        <v>-438.43694493783141</v>
      </c>
      <c r="AB110" s="103">
        <f>M110/J110</f>
        <v>0.85385435168738955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2667.011696118077</v>
      </c>
      <c r="N123" s="139">
        <f>M123/L123</f>
        <v>711.20311896482053</v>
      </c>
      <c r="O123" s="140">
        <f>L123-I123</f>
        <v>0</v>
      </c>
      <c r="P123" s="141">
        <f>N123-K123</f>
        <v>-128.79688103517947</v>
      </c>
      <c r="Q123" s="142">
        <f>N123/K123</f>
        <v>0.84667037972002446</v>
      </c>
      <c r="R123" s="277"/>
      <c r="S123" s="143">
        <f>S107</f>
        <v>0.25</v>
      </c>
      <c r="T123" s="144">
        <f>INDEX(T107:T122,COUNTA(T107:T122))</f>
        <v>0.44374999999999998</v>
      </c>
      <c r="U123" s="145"/>
      <c r="V123" s="156"/>
      <c r="W123" s="135"/>
      <c r="X123" s="139"/>
      <c r="Y123" s="264"/>
      <c r="Z123" s="265"/>
      <c r="AA123" s="157">
        <f>M123-J123</f>
        <v>-482.988303881923</v>
      </c>
      <c r="AB123" s="142">
        <f>M123/J123</f>
        <v>0.84667037972002446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2301</v>
      </c>
      <c r="G124" s="159">
        <f t="shared" ref="G124:G127" si="38">E124*F124</f>
        <v>67925.52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2797.5683890577575</v>
      </c>
      <c r="N124" s="163">
        <f>M124/L124</f>
        <v>164.5628464151622</v>
      </c>
      <c r="O124" s="165">
        <f>L124-I124</f>
        <v>0</v>
      </c>
      <c r="P124" s="166">
        <f>N124-K124</f>
        <v>-27.966565349543686</v>
      </c>
      <c r="Q124" s="152">
        <f>N124/K124</f>
        <v>0.85474133487863047</v>
      </c>
      <c r="R124" s="275">
        <f>Q140</f>
        <v>0.84863029818709013</v>
      </c>
      <c r="S124" s="167">
        <v>0.70833333333333337</v>
      </c>
      <c r="T124" s="168">
        <v>0.74260416666666662</v>
      </c>
      <c r="U124" s="169"/>
      <c r="V124" s="170">
        <v>49.349999999999881</v>
      </c>
      <c r="W124" s="168"/>
      <c r="X124" s="171"/>
      <c r="Y124" s="278"/>
      <c r="Z124" s="279"/>
      <c r="AA124" s="109">
        <f>M124-J124</f>
        <v>-475.43161094224251</v>
      </c>
      <c r="AB124" s="152">
        <f>M124/J124</f>
        <v>0.85474133487863047</v>
      </c>
      <c r="AC124" s="266">
        <f>AB140</f>
        <v>0.84863029818709013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2444</v>
      </c>
      <c r="G125" s="95">
        <f t="shared" si="38"/>
        <v>72953.400000000009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2799.363665287945</v>
      </c>
      <c r="N125" s="99">
        <f>M125/L125</f>
        <v>164.66845089929089</v>
      </c>
      <c r="O125" s="101">
        <f>L125-I125</f>
        <v>0</v>
      </c>
      <c r="P125" s="102">
        <f>N125-K125</f>
        <v>-27.860960865414995</v>
      </c>
      <c r="Q125" s="103">
        <f>N125/K125</f>
        <v>0.85528984579527811</v>
      </c>
      <c r="R125" s="276"/>
      <c r="S125" s="1">
        <v>0.74791666666666667</v>
      </c>
      <c r="T125" s="2">
        <v>0.78429398148148144</v>
      </c>
      <c r="U125" s="104">
        <v>7.6500000000000767</v>
      </c>
      <c r="V125" s="105">
        <v>52.383333333333262</v>
      </c>
      <c r="W125" s="106"/>
      <c r="X125" s="113"/>
      <c r="Y125" s="261"/>
      <c r="Z125" s="262"/>
      <c r="AA125" s="111">
        <f>M125-J125</f>
        <v>-473.63633471205503</v>
      </c>
      <c r="AB125" s="103">
        <f>M125/J125</f>
        <v>0.855289845795278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1693</v>
      </c>
      <c r="G126" s="95">
        <f t="shared" si="38"/>
        <v>48369.01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2990.5789990186477</v>
      </c>
      <c r="N126" s="99">
        <f>M126/L126</f>
        <v>230.04453838604982</v>
      </c>
      <c r="O126" s="101">
        <f>L126-I126</f>
        <v>0</v>
      </c>
      <c r="P126" s="102">
        <f>N126-K126</f>
        <v>-46.878538537027083</v>
      </c>
      <c r="Q126" s="103">
        <f>N126/K126</f>
        <v>0.83071638861629105</v>
      </c>
      <c r="R126" s="276"/>
      <c r="S126" s="1">
        <v>0.78821759259259261</v>
      </c>
      <c r="T126" s="2">
        <v>0.81180555555555556</v>
      </c>
      <c r="U126" s="104">
        <v>5.6500000000000838</v>
      </c>
      <c r="V126" s="105">
        <v>33.966666666666647</v>
      </c>
      <c r="W126" s="106"/>
      <c r="X126" s="113"/>
      <c r="Y126" s="261"/>
      <c r="Z126" s="262"/>
      <c r="AA126" s="111">
        <f>M126-J126</f>
        <v>-609.42100098135234</v>
      </c>
      <c r="AB126" s="103">
        <f>M126/J126</f>
        <v>0.83071638861629105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2321</v>
      </c>
      <c r="G127" s="95">
        <f t="shared" si="38"/>
        <v>59510.44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2568.5828466031385</v>
      </c>
      <c r="N127" s="99">
        <f>M127/L127</f>
        <v>233.50753150937624</v>
      </c>
      <c r="O127" s="101">
        <f>L127-I127</f>
        <v>0</v>
      </c>
      <c r="P127" s="102">
        <f>N127-K127</f>
        <v>-39.219741217896512</v>
      </c>
      <c r="Q127" s="103">
        <f>N127/K127</f>
        <v>0.8561942822010461</v>
      </c>
      <c r="R127" s="276"/>
      <c r="S127" s="1">
        <v>0.81597222222222221</v>
      </c>
      <c r="T127" s="2">
        <v>0.85362268518518514</v>
      </c>
      <c r="U127" s="104">
        <v>5.9999999999999787</v>
      </c>
      <c r="V127" s="105">
        <v>54.216666666666612</v>
      </c>
      <c r="W127" s="106"/>
      <c r="X127" s="107"/>
      <c r="Y127" s="261"/>
      <c r="Z127" s="262"/>
      <c r="AA127" s="111">
        <f>M127-J127</f>
        <v>-431.41715339686152</v>
      </c>
      <c r="AB127" s="103">
        <f>M127/J127</f>
        <v>0.85619428220104621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2789.0234749918718</v>
      </c>
      <c r="N140" s="139">
        <f>M140/L140</f>
        <v>192.34644655116358</v>
      </c>
      <c r="O140" s="140">
        <f>L140-I140</f>
        <v>0</v>
      </c>
      <c r="P140" s="141">
        <f>N140-K140</f>
        <v>-34.30872586262953</v>
      </c>
      <c r="Q140" s="142">
        <f>N140/K140</f>
        <v>0.84863029818709013</v>
      </c>
      <c r="R140" s="277"/>
      <c r="S140" s="143">
        <f>S124</f>
        <v>0.70833333333333337</v>
      </c>
      <c r="T140" s="144">
        <f>INDEX(T124:T139,COUNTA(T124:T139))</f>
        <v>0.85362268518518514</v>
      </c>
      <c r="U140" s="145"/>
      <c r="V140" s="156"/>
      <c r="W140" s="135"/>
      <c r="X140" s="139"/>
      <c r="Y140" s="264"/>
      <c r="Z140" s="265"/>
      <c r="AA140" s="157">
        <f>M140-J140</f>
        <v>-497.47652500812819</v>
      </c>
      <c r="AB140" s="142">
        <f>M140/J140</f>
        <v>0.84863029818709013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9076</v>
      </c>
      <c r="G141" s="159">
        <f t="shared" ref="G141" si="42">E141*F141</f>
        <v>127336.28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2398.5905153428289</v>
      </c>
      <c r="N141" s="163">
        <f>M141/L141</f>
        <v>599.64762883570722</v>
      </c>
      <c r="O141" s="165">
        <f>L141-I141</f>
        <v>0</v>
      </c>
      <c r="P141" s="166">
        <f>N141-K141</f>
        <v>-75.352371164292776</v>
      </c>
      <c r="Q141" s="152">
        <f>N141/K141</f>
        <v>0.88836685753438105</v>
      </c>
      <c r="R141" s="275">
        <f>Q157</f>
        <v>0.88836685753438105</v>
      </c>
      <c r="S141" s="167">
        <v>0.70833333333333337</v>
      </c>
      <c r="T141" s="168">
        <v>0.86599537037037033</v>
      </c>
      <c r="U141" s="169"/>
      <c r="V141" s="170">
        <v>227.03333333333322</v>
      </c>
      <c r="W141" s="168"/>
      <c r="X141" s="171"/>
      <c r="Y141" s="278"/>
      <c r="Z141" s="279"/>
      <c r="AA141" s="109">
        <f>M141-J141</f>
        <v>-301.40948465717111</v>
      </c>
      <c r="AB141" s="152">
        <f>M141/J141</f>
        <v>0.88836685753438105</v>
      </c>
      <c r="AC141" s="266">
        <f>AB157</f>
        <v>0.88836685753438105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2398.5905153428289</v>
      </c>
      <c r="N157" s="139">
        <f t="shared" ref="N157:N162" si="46">M157/L157</f>
        <v>599.64762883570722</v>
      </c>
      <c r="O157" s="140">
        <f t="shared" ref="O157:O162" si="47">L157-I157</f>
        <v>0</v>
      </c>
      <c r="P157" s="141">
        <f t="shared" ref="P157:P162" si="48">N157-K157</f>
        <v>-75.352371164292776</v>
      </c>
      <c r="Q157" s="142">
        <f t="shared" ref="Q157:Q162" si="49">N157/K157</f>
        <v>0.88836685753438105</v>
      </c>
      <c r="R157" s="277"/>
      <c r="S157" s="143">
        <f>S141</f>
        <v>0.70833333333333337</v>
      </c>
      <c r="T157" s="144">
        <f>INDEX(T141:T156,COUNTA(T141:T156))</f>
        <v>0.86599537037037033</v>
      </c>
      <c r="U157" s="145"/>
      <c r="V157" s="156"/>
      <c r="W157" s="135"/>
      <c r="X157" s="139"/>
      <c r="Y157" s="264"/>
      <c r="Z157" s="265"/>
      <c r="AA157" s="157">
        <f t="shared" ref="AA157:AA162" si="50">M157-J157</f>
        <v>-301.40948465717111</v>
      </c>
      <c r="AB157" s="142">
        <f t="shared" ref="AB157:AB162" si="51">M157/J157</f>
        <v>0.88836685753438105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1400</v>
      </c>
      <c r="G158" s="159">
        <f t="shared" ref="G158:G162" si="52">E158*F158</f>
        <v>38612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2495.0495049504998</v>
      </c>
      <c r="N158" s="163">
        <f t="shared" si="46"/>
        <v>623.76237623762495</v>
      </c>
      <c r="O158" s="165">
        <f t="shared" si="47"/>
        <v>0</v>
      </c>
      <c r="P158" s="166">
        <f t="shared" si="48"/>
        <v>-126.23762376237505</v>
      </c>
      <c r="Q158" s="152">
        <f t="shared" si="49"/>
        <v>0.83168316831683331</v>
      </c>
      <c r="R158" s="275">
        <f>Q174</f>
        <v>0.84440158396937226</v>
      </c>
      <c r="S158" s="167">
        <v>0.70856481481481481</v>
      </c>
      <c r="T158" s="168">
        <v>0.7319444444444444</v>
      </c>
      <c r="U158" s="169"/>
      <c r="V158" s="170">
        <v>33.6666666666666</v>
      </c>
      <c r="W158" s="173"/>
      <c r="X158" s="151"/>
      <c r="Y158" s="278"/>
      <c r="Z158" s="279"/>
      <c r="AA158" s="109">
        <f t="shared" si="50"/>
        <v>-504.9504950495002</v>
      </c>
      <c r="AB158" s="152">
        <f t="shared" si="51"/>
        <v>0.83168316831683331</v>
      </c>
      <c r="AC158" s="266">
        <f>AB174</f>
        <v>0.84440158396937215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1121</v>
      </c>
      <c r="G159" s="95">
        <f t="shared" si="52"/>
        <v>27072.149999999998</v>
      </c>
      <c r="H159" s="96"/>
      <c r="I159" s="97">
        <v>4</v>
      </c>
      <c r="J159" s="98">
        <v>3000</v>
      </c>
      <c r="K159" s="99">
        <f t="shared" ref="K159:K162" si="53">J159/I159</f>
        <v>750</v>
      </c>
      <c r="L159" s="100">
        <v>4</v>
      </c>
      <c r="M159" s="98">
        <f>F159/V159*60</f>
        <v>2488.0394574599295</v>
      </c>
      <c r="N159" s="99">
        <f t="shared" si="46"/>
        <v>622.00986436498238</v>
      </c>
      <c r="O159" s="101">
        <f t="shared" si="47"/>
        <v>0</v>
      </c>
      <c r="P159" s="102">
        <f t="shared" si="48"/>
        <v>-127.99013563501762</v>
      </c>
      <c r="Q159" s="103">
        <f t="shared" si="49"/>
        <v>0.8293464858199765</v>
      </c>
      <c r="R159" s="276"/>
      <c r="S159" s="1">
        <v>0.73611111111111116</v>
      </c>
      <c r="T159" s="2">
        <v>0.75488425925925928</v>
      </c>
      <c r="U159" s="104">
        <v>6.0000000000001386</v>
      </c>
      <c r="V159" s="105">
        <v>27.033333333333296</v>
      </c>
      <c r="W159" s="106"/>
      <c r="X159" s="107"/>
      <c r="Y159" s="261"/>
      <c r="Z159" s="262"/>
      <c r="AA159" s="111">
        <f t="shared" si="50"/>
        <v>-511.96054254007049</v>
      </c>
      <c r="AB159" s="103">
        <f t="shared" si="51"/>
        <v>0.8293464858199765</v>
      </c>
      <c r="AC159" s="267"/>
    </row>
    <row r="160" spans="1:29" ht="15.75" customHeight="1">
      <c r="A160" s="281"/>
      <c r="B160" s="92" t="s">
        <v>117</v>
      </c>
      <c r="C160" s="259" t="s">
        <v>143</v>
      </c>
      <c r="D160" s="260"/>
      <c r="E160" s="93">
        <v>17.89</v>
      </c>
      <c r="F160" s="94">
        <v>1512</v>
      </c>
      <c r="G160" s="95">
        <f t="shared" si="52"/>
        <v>27049.68</v>
      </c>
      <c r="H160" s="96">
        <v>2</v>
      </c>
      <c r="I160" s="97">
        <v>4</v>
      </c>
      <c r="J160" s="98">
        <v>3300</v>
      </c>
      <c r="K160" s="99">
        <f t="shared" si="53"/>
        <v>825</v>
      </c>
      <c r="L160" s="100">
        <v>4</v>
      </c>
      <c r="M160" s="98">
        <f>F160/V160*60</f>
        <v>2826.1682242990742</v>
      </c>
      <c r="N160" s="99">
        <f t="shared" si="46"/>
        <v>706.54205607476854</v>
      </c>
      <c r="O160" s="101">
        <f t="shared" si="47"/>
        <v>0</v>
      </c>
      <c r="P160" s="102">
        <f t="shared" si="48"/>
        <v>-118.45794392523146</v>
      </c>
      <c r="Q160" s="103">
        <f t="shared" si="49"/>
        <v>0.85641461342396186</v>
      </c>
      <c r="R160" s="276"/>
      <c r="S160" s="1">
        <v>0.76041666666666674</v>
      </c>
      <c r="T160" s="2">
        <v>0.78270833333333334</v>
      </c>
      <c r="U160" s="104">
        <v>7.9666666666667396</v>
      </c>
      <c r="V160" s="105">
        <v>32.099999999999902</v>
      </c>
      <c r="W160" s="106"/>
      <c r="X160" s="107"/>
      <c r="Y160" s="261"/>
      <c r="Z160" s="262"/>
      <c r="AA160" s="111">
        <f t="shared" si="50"/>
        <v>-473.83177570092585</v>
      </c>
      <c r="AB160" s="103">
        <f t="shared" si="51"/>
        <v>0.85641461342396186</v>
      </c>
      <c r="AC160" s="267"/>
    </row>
    <row r="161" spans="1:29" ht="15.75" customHeight="1">
      <c r="A161" s="281"/>
      <c r="B161" s="92" t="s">
        <v>117</v>
      </c>
      <c r="C161" s="259" t="s">
        <v>258</v>
      </c>
      <c r="D161" s="260"/>
      <c r="E161" s="93">
        <v>15.71</v>
      </c>
      <c r="F161" s="94">
        <v>4408</v>
      </c>
      <c r="G161" s="95">
        <f t="shared" si="52"/>
        <v>69249.680000000008</v>
      </c>
      <c r="H161" s="96"/>
      <c r="I161" s="97">
        <v>3</v>
      </c>
      <c r="J161" s="98">
        <v>3300</v>
      </c>
      <c r="K161" s="99">
        <f t="shared" si="53"/>
        <v>1100</v>
      </c>
      <c r="L161" s="100">
        <v>3</v>
      </c>
      <c r="M161" s="98">
        <f>F161/V161*60</f>
        <v>2784.000000000005</v>
      </c>
      <c r="N161" s="99">
        <f t="shared" si="46"/>
        <v>928.00000000000171</v>
      </c>
      <c r="O161" s="101">
        <f t="shared" si="47"/>
        <v>0</v>
      </c>
      <c r="P161" s="102">
        <f t="shared" si="48"/>
        <v>-171.99999999999829</v>
      </c>
      <c r="Q161" s="103">
        <f t="shared" si="49"/>
        <v>0.84363636363636518</v>
      </c>
      <c r="R161" s="276"/>
      <c r="S161" s="1">
        <v>0.78819444444444453</v>
      </c>
      <c r="T161" s="2">
        <v>0.85416666666666663</v>
      </c>
      <c r="U161" s="104">
        <v>7.9000000000001158</v>
      </c>
      <c r="V161" s="105">
        <v>94.999999999999829</v>
      </c>
      <c r="W161" s="106">
        <v>0.85416666666666663</v>
      </c>
      <c r="X161" s="107">
        <v>0.89547453703703705</v>
      </c>
      <c r="Y161" s="261"/>
      <c r="Z161" s="262"/>
      <c r="AA161" s="111">
        <f t="shared" si="50"/>
        <v>-515.999999999995</v>
      </c>
      <c r="AB161" s="103">
        <f t="shared" si="51"/>
        <v>0.84363636363636518</v>
      </c>
      <c r="AC161" s="267"/>
    </row>
    <row r="162" spans="1:29" ht="15.75" customHeight="1">
      <c r="A162" s="281"/>
      <c r="B162" s="92" t="s">
        <v>117</v>
      </c>
      <c r="C162" s="259" t="s">
        <v>143</v>
      </c>
      <c r="D162" s="260"/>
      <c r="E162" s="93">
        <v>17.89</v>
      </c>
      <c r="F162" s="94">
        <v>3943</v>
      </c>
      <c r="G162" s="95">
        <f t="shared" si="52"/>
        <v>70540.27</v>
      </c>
      <c r="H162" s="113"/>
      <c r="I162" s="97">
        <v>4</v>
      </c>
      <c r="J162" s="98">
        <v>3300</v>
      </c>
      <c r="K162" s="99">
        <f t="shared" si="53"/>
        <v>825</v>
      </c>
      <c r="L162" s="114">
        <v>4</v>
      </c>
      <c r="M162" s="98">
        <f>F162/V162*60</f>
        <v>2832.7279984035104</v>
      </c>
      <c r="N162" s="99">
        <f t="shared" si="46"/>
        <v>708.18199960087759</v>
      </c>
      <c r="O162" s="101">
        <f t="shared" si="47"/>
        <v>0</v>
      </c>
      <c r="P162" s="102">
        <f t="shared" si="48"/>
        <v>-116.81800039912241</v>
      </c>
      <c r="Q162" s="103">
        <f t="shared" si="49"/>
        <v>0.85840242375863951</v>
      </c>
      <c r="R162" s="276"/>
      <c r="S162" s="1">
        <v>0.89547453703703705</v>
      </c>
      <c r="T162" s="2">
        <v>0.95347222222222228</v>
      </c>
      <c r="U162" s="104">
        <v>59.483333333333412</v>
      </c>
      <c r="V162" s="105">
        <v>83.516666666666723</v>
      </c>
      <c r="W162" s="106"/>
      <c r="X162" s="107"/>
      <c r="Y162" s="261"/>
      <c r="Z162" s="262"/>
      <c r="AA162" s="111">
        <f t="shared" si="50"/>
        <v>-467.27200159648964</v>
      </c>
      <c r="AB162" s="103">
        <f t="shared" si="51"/>
        <v>0.85840242375863951</v>
      </c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54">AVERAGE(I158:I173)</f>
        <v>3.8</v>
      </c>
      <c r="J174" s="138">
        <f t="shared" si="54"/>
        <v>3180</v>
      </c>
      <c r="K174" s="139">
        <f t="shared" ref="K174" si="55">J174/I174</f>
        <v>836.84210526315792</v>
      </c>
      <c r="L174" s="137">
        <f t="shared" ref="L174:M174" si="56">AVERAGE(L158:L173)</f>
        <v>3.8</v>
      </c>
      <c r="M174" s="138">
        <f t="shared" si="56"/>
        <v>2685.1970370226036</v>
      </c>
      <c r="N174" s="139">
        <f>M174/L174</f>
        <v>706.63079921647466</v>
      </c>
      <c r="O174" s="140">
        <f>L174-I174</f>
        <v>0</v>
      </c>
      <c r="P174" s="141">
        <f>N174-K174</f>
        <v>-130.21130604668326</v>
      </c>
      <c r="Q174" s="142">
        <f>N174/K174</f>
        <v>0.84440158396937226</v>
      </c>
      <c r="R174" s="277"/>
      <c r="S174" s="143">
        <f>S158</f>
        <v>0.70856481481481481</v>
      </c>
      <c r="T174" s="144">
        <f>INDEX(T158:T173,COUNTA(T158:T173))</f>
        <v>0.95347222222222228</v>
      </c>
      <c r="U174" s="145"/>
      <c r="V174" s="156"/>
      <c r="W174" s="89"/>
      <c r="X174" s="91"/>
      <c r="Y174" s="264"/>
      <c r="Z174" s="265"/>
      <c r="AA174" s="157">
        <f>M174-J174</f>
        <v>-494.80296297739642</v>
      </c>
      <c r="AB174" s="142">
        <f>M174/J174</f>
        <v>0.84440158396937215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145</v>
      </c>
      <c r="D175" s="274"/>
      <c r="E175" s="158">
        <v>22.28</v>
      </c>
      <c r="F175" s="87">
        <v>1833</v>
      </c>
      <c r="G175" s="159">
        <f t="shared" ref="G175:G178" si="57">E175*F175</f>
        <v>40839.240000000005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2794.9174078780234</v>
      </c>
      <c r="N175" s="163">
        <f>M175/L175</f>
        <v>558.98348157560463</v>
      </c>
      <c r="O175" s="165">
        <f>L175-I175</f>
        <v>0</v>
      </c>
      <c r="P175" s="166">
        <f>N175-K175</f>
        <v>-101.01651842439537</v>
      </c>
      <c r="Q175" s="152">
        <f>N175/K175</f>
        <v>0.84694466905394639</v>
      </c>
      <c r="R175" s="275">
        <f>Q191</f>
        <v>0.85407373282399079</v>
      </c>
      <c r="S175" s="167">
        <v>0.70833333333333337</v>
      </c>
      <c r="T175" s="168">
        <v>0.7356597222222222</v>
      </c>
      <c r="U175" s="169"/>
      <c r="V175" s="170">
        <v>39.349999999999916</v>
      </c>
      <c r="W175" s="173"/>
      <c r="X175" s="151"/>
      <c r="Y175" s="278"/>
      <c r="Z175" s="279"/>
      <c r="AA175" s="109">
        <f>M175-J175</f>
        <v>-505.08259212197663</v>
      </c>
      <c r="AB175" s="152">
        <f>M175/J175</f>
        <v>0.8469446690539465</v>
      </c>
      <c r="AC175" s="266">
        <f>AB191</f>
        <v>0.85407373282399079</v>
      </c>
    </row>
    <row r="176" spans="1:29" ht="15.75" customHeight="1">
      <c r="A176" s="270"/>
      <c r="B176" s="92" t="s">
        <v>117</v>
      </c>
      <c r="C176" s="259" t="s">
        <v>146</v>
      </c>
      <c r="D176" s="260"/>
      <c r="E176" s="93">
        <v>18.18</v>
      </c>
      <c r="F176" s="94">
        <v>2075</v>
      </c>
      <c r="G176" s="95">
        <f t="shared" si="57"/>
        <v>37723.5</v>
      </c>
      <c r="H176" s="96"/>
      <c r="I176" s="97">
        <v>4</v>
      </c>
      <c r="J176" s="98">
        <v>3300</v>
      </c>
      <c r="K176" s="99">
        <f t="shared" ref="K176:K213" si="58">J176/I176</f>
        <v>825</v>
      </c>
      <c r="L176" s="100">
        <v>4</v>
      </c>
      <c r="M176" s="98">
        <f>F176/V176*60</f>
        <v>2808.2706766917327</v>
      </c>
      <c r="N176" s="99">
        <f>M176/L176</f>
        <v>702.06766917293317</v>
      </c>
      <c r="O176" s="101">
        <f>L176-I176</f>
        <v>0</v>
      </c>
      <c r="P176" s="102">
        <f>N176-K176</f>
        <v>-122.93233082706683</v>
      </c>
      <c r="Q176" s="103">
        <f>N176/K176</f>
        <v>0.85099111414900985</v>
      </c>
      <c r="R176" s="276"/>
      <c r="S176" s="1">
        <v>0.73888888888888893</v>
      </c>
      <c r="T176" s="2">
        <v>0.76967592592592593</v>
      </c>
      <c r="U176" s="104">
        <v>4.6500000000000874</v>
      </c>
      <c r="V176" s="105">
        <v>44.333333333333286</v>
      </c>
      <c r="W176" s="106"/>
      <c r="X176" s="107"/>
      <c r="Y176" s="261"/>
      <c r="Z176" s="262"/>
      <c r="AA176" s="111">
        <f>M176-J176</f>
        <v>-491.72932330826734</v>
      </c>
      <c r="AB176" s="103">
        <f>M176/J176</f>
        <v>0.85099111414900985</v>
      </c>
      <c r="AC176" s="267"/>
    </row>
    <row r="177" spans="1:29" ht="15.75" customHeight="1">
      <c r="A177" s="270"/>
      <c r="B177" s="92" t="s">
        <v>117</v>
      </c>
      <c r="C177" s="259" t="s">
        <v>147</v>
      </c>
      <c r="D177" s="260"/>
      <c r="E177" s="93">
        <v>16.66</v>
      </c>
      <c r="F177" s="94">
        <v>5797</v>
      </c>
      <c r="G177" s="95">
        <f t="shared" si="57"/>
        <v>96578.02</v>
      </c>
      <c r="H177" s="96">
        <v>2</v>
      </c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2838.1884944920448</v>
      </c>
      <c r="N177" s="99">
        <f>M177/L177</f>
        <v>709.5471236230112</v>
      </c>
      <c r="O177" s="101">
        <f>L177-I177</f>
        <v>0</v>
      </c>
      <c r="P177" s="102">
        <f>N177-K177</f>
        <v>-115.4528763769888</v>
      </c>
      <c r="Q177" s="103">
        <f>N177/K177</f>
        <v>0.86005711954304387</v>
      </c>
      <c r="R177" s="276"/>
      <c r="S177" s="1">
        <v>0.77322916666666663</v>
      </c>
      <c r="T177" s="2">
        <v>0.85833333333333328</v>
      </c>
      <c r="U177" s="104">
        <v>5.1166666666666138</v>
      </c>
      <c r="V177" s="105">
        <v>122.54999999999997</v>
      </c>
      <c r="W177" s="106">
        <v>0.85833333333333328</v>
      </c>
      <c r="X177" s="107">
        <v>0.89583333333333337</v>
      </c>
      <c r="Y177" s="261"/>
      <c r="Z177" s="262"/>
      <c r="AA177" s="111">
        <f>M177-J177</f>
        <v>-461.81150550795519</v>
      </c>
      <c r="AB177" s="103">
        <f>M177/J177</f>
        <v>0.86005711954304387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2380</v>
      </c>
      <c r="G178" s="95">
        <f t="shared" si="57"/>
        <v>39650.800000000003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2832.3966942148768</v>
      </c>
      <c r="N178" s="99">
        <f>M178/L178</f>
        <v>708.0991735537192</v>
      </c>
      <c r="O178" s="101">
        <f>L178-I178</f>
        <v>0</v>
      </c>
      <c r="P178" s="102">
        <f>N178-K178</f>
        <v>-116.9008264462808</v>
      </c>
      <c r="Q178" s="103">
        <f>N178/K178</f>
        <v>0.85830202854996263</v>
      </c>
      <c r="R178" s="276"/>
      <c r="S178" s="1">
        <v>0.89583333333333337</v>
      </c>
      <c r="T178" s="2">
        <v>0.93084490740740744</v>
      </c>
      <c r="U178" s="104">
        <v>54.000000000000128</v>
      </c>
      <c r="V178" s="105">
        <v>50.416666666666657</v>
      </c>
      <c r="W178" s="106"/>
      <c r="X178" s="107"/>
      <c r="Y178" s="261"/>
      <c r="Z178" s="262"/>
      <c r="AA178" s="111">
        <f>M178-J178</f>
        <v>-467.60330578512321</v>
      </c>
      <c r="AB178" s="103">
        <f>M178/J178</f>
        <v>0.85830202854996263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4.25</v>
      </c>
      <c r="J191" s="138">
        <f t="shared" si="59"/>
        <v>3300</v>
      </c>
      <c r="K191" s="139">
        <f t="shared" ref="K191" si="60">J191/I191</f>
        <v>776.47058823529414</v>
      </c>
      <c r="L191" s="137">
        <f t="shared" ref="L191:M191" si="61">AVERAGE(L175:L190)</f>
        <v>4.25</v>
      </c>
      <c r="M191" s="138">
        <f t="shared" si="61"/>
        <v>2818.4433183191695</v>
      </c>
      <c r="N191" s="139">
        <f>M191/L191</f>
        <v>663.16313372215757</v>
      </c>
      <c r="O191" s="140">
        <f>L191-I191</f>
        <v>0</v>
      </c>
      <c r="P191" s="141">
        <f>N191-K191</f>
        <v>-113.30745451313658</v>
      </c>
      <c r="Q191" s="142">
        <f>N191/K191</f>
        <v>0.85407373282399079</v>
      </c>
      <c r="R191" s="277"/>
      <c r="S191" s="143">
        <f>S175</f>
        <v>0.70833333333333337</v>
      </c>
      <c r="T191" s="144">
        <f>INDEX(T175:T190,COUNTA(T175:T190))</f>
        <v>0.93084490740740744</v>
      </c>
      <c r="U191" s="145"/>
      <c r="V191" s="156"/>
      <c r="W191" s="89"/>
      <c r="X191" s="91"/>
      <c r="Y191" s="264"/>
      <c r="Z191" s="265"/>
      <c r="AA191" s="157">
        <f>M191-J191</f>
        <v>-481.55668168083048</v>
      </c>
      <c r="AB191" s="142">
        <f>M191/J191</f>
        <v>0.85407373282399079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2517</v>
      </c>
      <c r="G192" s="159">
        <f t="shared" ref="G192:G194" si="62">E192*F192</f>
        <v>45759.06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2541.7110799439006</v>
      </c>
      <c r="N192" s="163">
        <f>M192/L192</f>
        <v>635.42776998597515</v>
      </c>
      <c r="O192" s="165">
        <f>L192-I192</f>
        <v>0</v>
      </c>
      <c r="P192" s="166">
        <f>N192-K192</f>
        <v>-114.57223001402485</v>
      </c>
      <c r="Q192" s="152">
        <f>N192/K192</f>
        <v>0.84723702664796685</v>
      </c>
      <c r="R192" s="275">
        <f>Q208</f>
        <v>0.83860011080344765</v>
      </c>
      <c r="S192" s="167">
        <v>0.70833333333333337</v>
      </c>
      <c r="T192" s="168">
        <v>0.74959490740740742</v>
      </c>
      <c r="U192" s="169"/>
      <c r="V192" s="170">
        <v>59.416666666666629</v>
      </c>
      <c r="W192" s="173"/>
      <c r="X192" s="151"/>
      <c r="Y192" s="278"/>
      <c r="Z192" s="279"/>
      <c r="AA192" s="109">
        <f>M192-J192</f>
        <v>-458.28892005609941</v>
      </c>
      <c r="AB192" s="152">
        <f>M192/J192</f>
        <v>0.84723702664796685</v>
      </c>
      <c r="AC192" s="266">
        <f>AB208</f>
        <v>0.83860011080344776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7224</v>
      </c>
      <c r="G193" s="95">
        <f t="shared" si="62"/>
        <v>103158.72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3009.9999999999977</v>
      </c>
      <c r="N193" s="99">
        <f>M193/L193</f>
        <v>1003.3333333333326</v>
      </c>
      <c r="O193" s="101">
        <f>L193-I193</f>
        <v>0</v>
      </c>
      <c r="P193" s="102">
        <f>N193-K193</f>
        <v>-196.66666666666742</v>
      </c>
      <c r="Q193" s="103">
        <f>N193/K193</f>
        <v>0.83611111111111047</v>
      </c>
      <c r="R193" s="276"/>
      <c r="S193" s="1">
        <v>0.76180555555555551</v>
      </c>
      <c r="T193" s="2">
        <v>0.8618055555555556</v>
      </c>
      <c r="U193" s="104">
        <v>17.583333333333258</v>
      </c>
      <c r="V193" s="105">
        <v>144.00000000000011</v>
      </c>
      <c r="W193" s="106">
        <v>0.8618055555555556</v>
      </c>
      <c r="X193" s="107">
        <v>0.91826388888888888</v>
      </c>
      <c r="Y193" s="261"/>
      <c r="Z193" s="262"/>
      <c r="AA193" s="111">
        <f>M193-J193</f>
        <v>-590.00000000000227</v>
      </c>
      <c r="AB193" s="103">
        <f>M193/J193</f>
        <v>0.83611111111111047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2987</v>
      </c>
      <c r="G194" s="95">
        <f t="shared" si="62"/>
        <v>42654.36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3002.0100502512691</v>
      </c>
      <c r="N194" s="99">
        <f>M194/L194</f>
        <v>1000.6700167504231</v>
      </c>
      <c r="O194" s="101">
        <f>L194-I194</f>
        <v>0</v>
      </c>
      <c r="P194" s="102">
        <f>N194-K194</f>
        <v>-199.32998324957691</v>
      </c>
      <c r="Q194" s="103">
        <f>N194/K194</f>
        <v>0.83389168062535257</v>
      </c>
      <c r="R194" s="276"/>
      <c r="S194" s="1">
        <v>0.91826388888888888</v>
      </c>
      <c r="T194" s="2">
        <v>0.95972222222222203</v>
      </c>
      <c r="U194" s="104">
        <v>81.299999999999926</v>
      </c>
      <c r="V194" s="105">
        <v>59.69999999999974</v>
      </c>
      <c r="W194" s="106"/>
      <c r="X194" s="107"/>
      <c r="Y194" s="261"/>
      <c r="Z194" s="262"/>
      <c r="AA194" s="111">
        <f>M194-J194</f>
        <v>-597.98994974873085</v>
      </c>
      <c r="AB194" s="103">
        <f>M194/J194</f>
        <v>0.83389168062535257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2851.2403767317223</v>
      </c>
      <c r="N208" s="139">
        <f t="shared" ref="N208:N213" si="66">M208/L208</f>
        <v>855.37211301951663</v>
      </c>
      <c r="O208" s="140">
        <f t="shared" ref="O208:O213" si="67">L208-I208</f>
        <v>0</v>
      </c>
      <c r="P208" s="141">
        <f t="shared" ref="P208:P213" si="68">N208-K208</f>
        <v>-164.62788698048337</v>
      </c>
      <c r="Q208" s="142">
        <f t="shared" ref="Q208:Q213" si="69">N208/K208</f>
        <v>0.83860011080344765</v>
      </c>
      <c r="R208" s="277"/>
      <c r="S208" s="143">
        <f>S192</f>
        <v>0.70833333333333337</v>
      </c>
      <c r="T208" s="144">
        <f>INDEX(T192:T207,COUNTA(T192:T207))</f>
        <v>0.95972222222222203</v>
      </c>
      <c r="U208" s="145"/>
      <c r="V208" s="156"/>
      <c r="W208" s="89"/>
      <c r="X208" s="91"/>
      <c r="Y208" s="264"/>
      <c r="Z208" s="265"/>
      <c r="AA208" s="157">
        <f t="shared" ref="AA208:AA213" si="70">M208-J208</f>
        <v>-548.75962326827766</v>
      </c>
      <c r="AB208" s="142">
        <f t="shared" ref="AB208:AB213" si="71">M208/J208</f>
        <v>0.83860011080344776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132</v>
      </c>
      <c r="G209" s="159">
        <f t="shared" ref="G209:G213" si="72">E209*F209</f>
        <v>2399.7599999999998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2969.9999999999513</v>
      </c>
      <c r="N209" s="163">
        <f t="shared" si="66"/>
        <v>989.99999999998374</v>
      </c>
      <c r="O209" s="165">
        <f t="shared" si="67"/>
        <v>0</v>
      </c>
      <c r="P209" s="166">
        <f t="shared" si="68"/>
        <v>-210.00000000001626</v>
      </c>
      <c r="Q209" s="152">
        <f t="shared" si="69"/>
        <v>0.82499999999998641</v>
      </c>
      <c r="R209" s="275">
        <f>Q225</f>
        <v>0.83492639425690618</v>
      </c>
      <c r="S209" s="167">
        <v>0.70856481481481481</v>
      </c>
      <c r="T209" s="168">
        <v>0.7104166666666667</v>
      </c>
      <c r="U209" s="169"/>
      <c r="V209" s="170">
        <v>2.6666666666667105</v>
      </c>
      <c r="W209" s="168"/>
      <c r="X209" s="171"/>
      <c r="Y209" s="278"/>
      <c r="Z209" s="279"/>
      <c r="AA209" s="174">
        <f t="shared" si="70"/>
        <v>-630.00000000004866</v>
      </c>
      <c r="AB209" s="152">
        <f t="shared" si="71"/>
        <v>0.82499999999998652</v>
      </c>
      <c r="AC209" s="266">
        <f>AB225</f>
        <v>0.83492639425690607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3093</v>
      </c>
      <c r="G210" s="95">
        <f t="shared" si="72"/>
        <v>76799.189999999988</v>
      </c>
      <c r="H210" s="96"/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>F210/V210*60</f>
        <v>2778.8370351884223</v>
      </c>
      <c r="N210" s="99">
        <f t="shared" si="66"/>
        <v>694.70925879710558</v>
      </c>
      <c r="O210" s="101">
        <f t="shared" si="67"/>
        <v>0</v>
      </c>
      <c r="P210" s="102">
        <f t="shared" si="68"/>
        <v>-130.29074120289442</v>
      </c>
      <c r="Q210" s="103">
        <f t="shared" si="69"/>
        <v>0.84207182884497644</v>
      </c>
      <c r="R210" s="276"/>
      <c r="S210" s="1">
        <v>0.72028935185185183</v>
      </c>
      <c r="T210" s="2">
        <v>0.76666666666666661</v>
      </c>
      <c r="U210" s="104">
        <v>14.216666666666598</v>
      </c>
      <c r="V210" s="105">
        <v>66.783333333333275</v>
      </c>
      <c r="W210" s="106"/>
      <c r="X210" s="113"/>
      <c r="Y210" s="261"/>
      <c r="Z210" s="262"/>
      <c r="AA210" s="175">
        <f t="shared" si="70"/>
        <v>-521.16296481157769</v>
      </c>
      <c r="AB210" s="103">
        <f t="shared" si="71"/>
        <v>0.84207182884497644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2256</v>
      </c>
      <c r="G211" s="95">
        <f t="shared" si="72"/>
        <v>41014.080000000002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>F211/V211*60</f>
        <v>2993.5864356800494</v>
      </c>
      <c r="N211" s="99">
        <f t="shared" si="66"/>
        <v>997.86214522668308</v>
      </c>
      <c r="O211" s="101">
        <f t="shared" si="67"/>
        <v>0</v>
      </c>
      <c r="P211" s="102">
        <f t="shared" si="68"/>
        <v>-202.13785477331692</v>
      </c>
      <c r="Q211" s="103">
        <f t="shared" si="69"/>
        <v>0.83155178768890259</v>
      </c>
      <c r="R211" s="276"/>
      <c r="S211" s="1">
        <v>0.77777777777777768</v>
      </c>
      <c r="T211" s="2">
        <v>0.80917824074074074</v>
      </c>
      <c r="U211" s="104">
        <v>15.999999999999943</v>
      </c>
      <c r="V211" s="105">
        <v>45.216666666666811</v>
      </c>
      <c r="W211" s="106"/>
      <c r="X211" s="113"/>
      <c r="Y211" s="261"/>
      <c r="Z211" s="262"/>
      <c r="AA211" s="175">
        <f t="shared" si="70"/>
        <v>-606.41356431995064</v>
      </c>
      <c r="AB211" s="103">
        <f t="shared" si="71"/>
        <v>0.83155178768890259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2279</v>
      </c>
      <c r="G212" s="95">
        <f t="shared" si="72"/>
        <v>57043.37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>F212/V212*60</f>
        <v>2790.61224489796</v>
      </c>
      <c r="N212" s="99">
        <f t="shared" si="66"/>
        <v>697.65306122448999</v>
      </c>
      <c r="O212" s="101">
        <f t="shared" si="67"/>
        <v>0</v>
      </c>
      <c r="P212" s="102">
        <f t="shared" si="68"/>
        <v>-127.34693877551001</v>
      </c>
      <c r="Q212" s="103">
        <f t="shared" si="69"/>
        <v>0.845640074211503</v>
      </c>
      <c r="R212" s="276"/>
      <c r="S212" s="1">
        <v>0.82291666666666652</v>
      </c>
      <c r="T212" s="2">
        <v>0.85694444444444429</v>
      </c>
      <c r="U212" s="104">
        <v>19.783333333333122</v>
      </c>
      <c r="V212" s="105">
        <v>48.999999999999986</v>
      </c>
      <c r="W212" s="106">
        <v>0.85694444444444429</v>
      </c>
      <c r="X212" s="107">
        <v>0.91458333333333308</v>
      </c>
      <c r="Y212" s="261"/>
      <c r="Z212" s="262"/>
      <c r="AA212" s="175">
        <f t="shared" si="70"/>
        <v>-509.38775510204005</v>
      </c>
      <c r="AB212" s="103">
        <f t="shared" si="71"/>
        <v>0.845640074211503</v>
      </c>
      <c r="AC212" s="267"/>
    </row>
    <row r="213" spans="1:29" ht="15.75" customHeight="1">
      <c r="A213" s="271"/>
      <c r="B213" s="92" t="s">
        <v>117</v>
      </c>
      <c r="C213" s="259" t="s">
        <v>152</v>
      </c>
      <c r="D213" s="260"/>
      <c r="E213" s="93">
        <v>18.18</v>
      </c>
      <c r="F213" s="94">
        <v>3943</v>
      </c>
      <c r="G213" s="95">
        <f t="shared" si="72"/>
        <v>71683.740000000005</v>
      </c>
      <c r="H213" s="113"/>
      <c r="I213" s="97">
        <v>3</v>
      </c>
      <c r="J213" s="98">
        <v>3600</v>
      </c>
      <c r="K213" s="99">
        <f t="shared" si="58"/>
        <v>1200</v>
      </c>
      <c r="L213" s="114">
        <v>3</v>
      </c>
      <c r="M213" s="98">
        <f>F213/V213*60</f>
        <v>2994.6835443037839</v>
      </c>
      <c r="N213" s="99">
        <f t="shared" si="66"/>
        <v>998.22784810126132</v>
      </c>
      <c r="O213" s="101">
        <f t="shared" si="67"/>
        <v>0</v>
      </c>
      <c r="P213" s="102">
        <f t="shared" si="68"/>
        <v>-201.77215189873868</v>
      </c>
      <c r="Q213" s="103">
        <f t="shared" si="69"/>
        <v>0.83185654008438448</v>
      </c>
      <c r="R213" s="276"/>
      <c r="S213" s="1">
        <v>0.91458333333333308</v>
      </c>
      <c r="T213" s="2">
        <v>0.96944444444444444</v>
      </c>
      <c r="U213" s="104">
        <v>82.999999999999858</v>
      </c>
      <c r="V213" s="105">
        <v>79.000000000000355</v>
      </c>
      <c r="W213" s="106"/>
      <c r="X213" s="107"/>
      <c r="Y213" s="261"/>
      <c r="Z213" s="262"/>
      <c r="AA213" s="175">
        <f t="shared" si="70"/>
        <v>-605.31645569621605</v>
      </c>
      <c r="AB213" s="103">
        <f t="shared" si="71"/>
        <v>0.83185654008438448</v>
      </c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4"/>
      <c r="Y214" s="261"/>
      <c r="Z214" s="262"/>
      <c r="AA214" s="175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3">AVERAGE(I209:I224)</f>
        <v>3.4</v>
      </c>
      <c r="J225" s="138">
        <f t="shared" si="73"/>
        <v>3480</v>
      </c>
      <c r="K225" s="139">
        <f t="shared" ref="K225" si="74">J225/I225</f>
        <v>1023.5294117647059</v>
      </c>
      <c r="L225" s="137">
        <f t="shared" ref="L225:M225" si="75">AVERAGE(L209:L224)</f>
        <v>3.4</v>
      </c>
      <c r="M225" s="138">
        <f t="shared" si="75"/>
        <v>2905.5438520140333</v>
      </c>
      <c r="N225" s="139">
        <f>M225/L225</f>
        <v>854.57172118059805</v>
      </c>
      <c r="O225" s="140">
        <f>L225-I225</f>
        <v>0</v>
      </c>
      <c r="P225" s="141">
        <f>N225-K225</f>
        <v>-168.95769058410781</v>
      </c>
      <c r="Q225" s="142">
        <f>N225/K225</f>
        <v>0.83492639425690618</v>
      </c>
      <c r="R225" s="277"/>
      <c r="S225" s="143">
        <f>S209</f>
        <v>0.70856481481481481</v>
      </c>
      <c r="T225" s="144">
        <f>INDEX(T209:T224,COUNTA(T209:T224))</f>
        <v>0.96944444444444444</v>
      </c>
      <c r="U225" s="145"/>
      <c r="V225" s="156"/>
      <c r="W225" s="135"/>
      <c r="X225" s="139"/>
      <c r="Y225" s="264"/>
      <c r="Z225" s="265"/>
      <c r="AA225" s="177">
        <f>M225-J225</f>
        <v>-574.45614798596671</v>
      </c>
      <c r="AB225" s="142">
        <f>M225/J225</f>
        <v>0.83492639425690607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617" priority="1" operator="greaterThan">
      <formula>0</formula>
    </cfRule>
  </conditionalFormatting>
  <conditionalFormatting sqref="P5:P225 AA5:AA225">
    <cfRule type="cellIs" dxfId="616" priority="4" operator="lessThan">
      <formula>0</formula>
    </cfRule>
  </conditionalFormatting>
  <conditionalFormatting sqref="Q5:Q225 AB5:AB225">
    <cfRule type="cellIs" dxfId="615" priority="2" operator="greaterThan">
      <formula>1</formula>
    </cfRule>
    <cfRule type="cellIs" dxfId="614" priority="3" operator="lessThan">
      <formula>0.8</formula>
    </cfRule>
  </conditionalFormatting>
  <conditionalFormatting sqref="AC5:AC23 R5:R225 AC124:AC129">
    <cfRule type="cellIs" dxfId="613" priority="5" operator="lessThan">
      <formula>0.8</formula>
    </cfRule>
  </conditionalFormatting>
  <conditionalFormatting sqref="AC29:AC37">
    <cfRule type="cellIs" dxfId="612" priority="15" operator="lessThan">
      <formula>0.8</formula>
    </cfRule>
  </conditionalFormatting>
  <conditionalFormatting sqref="AC39:AC44">
    <cfRule type="cellIs" dxfId="611" priority="14" operator="lessThan">
      <formula>0.8</formula>
    </cfRule>
  </conditionalFormatting>
  <conditionalFormatting sqref="AC56">
    <cfRule type="cellIs" dxfId="610" priority="16" operator="lessThan">
      <formula>0.8</formula>
    </cfRule>
  </conditionalFormatting>
  <conditionalFormatting sqref="AC73">
    <cfRule type="cellIs" dxfId="609" priority="13" operator="lessThan">
      <formula>0.8</formula>
    </cfRule>
  </conditionalFormatting>
  <conditionalFormatting sqref="AC90">
    <cfRule type="cellIs" dxfId="608" priority="7" operator="lessThan">
      <formula>0.8</formula>
    </cfRule>
  </conditionalFormatting>
  <conditionalFormatting sqref="AC107:AC112">
    <cfRule type="cellIs" dxfId="607" priority="6" operator="lessThan">
      <formula>0.8</formula>
    </cfRule>
  </conditionalFormatting>
  <conditionalFormatting sqref="AC141:AC146">
    <cfRule type="cellIs" dxfId="606" priority="12" operator="lessThan">
      <formula>0.8</formula>
    </cfRule>
  </conditionalFormatting>
  <conditionalFormatting sqref="AC158">
    <cfRule type="cellIs" dxfId="605" priority="11" operator="lessThan">
      <formula>0.8</formula>
    </cfRule>
  </conditionalFormatting>
  <conditionalFormatting sqref="AC175">
    <cfRule type="cellIs" dxfId="604" priority="10" operator="lessThan">
      <formula>0.8</formula>
    </cfRule>
  </conditionalFormatting>
  <conditionalFormatting sqref="AC192">
    <cfRule type="cellIs" dxfId="603" priority="9" operator="lessThan">
      <formula>0.8</formula>
    </cfRule>
  </conditionalFormatting>
  <conditionalFormatting sqref="AC209:AC214">
    <cfRule type="cellIs" dxfId="602" priority="8" operator="lessThan">
      <formula>0.8</formula>
    </cfRule>
  </conditionalFormatting>
  <dataValidations count="1">
    <dataValidation type="list" allowBlank="1" showInputMessage="1" showErrorMessage="1" sqref="Y5:Z225" xr:uid="{6C7AAA9F-9BE9-46F4-8DD6-E9D5D1530FC1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F226-601A-4847-987B-C8FA7DE57769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110100</v>
      </c>
      <c r="E1" s="77" t="s">
        <v>3</v>
      </c>
      <c r="F1" s="78">
        <f>SUM(G5:G157)</f>
        <v>4818457.7700000005</v>
      </c>
      <c r="G1" s="79" t="s">
        <v>74</v>
      </c>
      <c r="H1" s="80">
        <f>L21+L38+L55+L72+L89+L106+L123+L140+L157</f>
        <v>170.6888888888889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45890</v>
      </c>
      <c r="B2" s="325"/>
      <c r="C2" s="82" t="s">
        <v>35</v>
      </c>
      <c r="D2" s="83">
        <f>AVERAGE(N21,N38,N55,N72,N89,N106,N123,N140,N157)</f>
        <v>132.87440388821602</v>
      </c>
      <c r="E2" s="83" t="s">
        <v>81</v>
      </c>
      <c r="F2" s="84">
        <f>F1/D1</f>
        <v>43.764375749318809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1545</v>
      </c>
      <c r="G5" s="159">
        <f t="shared" ref="G5:G8" si="0">E5*F5</f>
        <v>30436.5</v>
      </c>
      <c r="H5" s="160">
        <v>2</v>
      </c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1058.0178809206775</v>
      </c>
      <c r="N5" s="163">
        <f>M5/L5</f>
        <v>81.385990840052116</v>
      </c>
      <c r="O5" s="179">
        <f>L5-I5</f>
        <v>0</v>
      </c>
      <c r="P5" s="180">
        <f>N5-K5</f>
        <v>-10.92170146764019</v>
      </c>
      <c r="Q5" s="132">
        <f>N5/K5</f>
        <v>0.88168156743389792</v>
      </c>
      <c r="R5" s="276">
        <f>Q21</f>
        <v>0.86025139418753283</v>
      </c>
      <c r="S5" s="167">
        <v>0.25026620370370373</v>
      </c>
      <c r="T5" s="168">
        <v>0.31111111111111112</v>
      </c>
      <c r="U5" s="169"/>
      <c r="V5" s="170">
        <v>87.616666666666646</v>
      </c>
      <c r="W5" s="87"/>
      <c r="X5" s="88"/>
      <c r="Y5" s="278"/>
      <c r="Z5" s="279"/>
      <c r="AA5" s="109">
        <f>M5-J5</f>
        <v>-141.9821190793225</v>
      </c>
      <c r="AB5" s="110">
        <f>M5/J5</f>
        <v>0.88168156743389792</v>
      </c>
      <c r="AC5" s="291">
        <f>AB21</f>
        <v>0.86025139418753271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865</v>
      </c>
      <c r="G6" s="115">
        <f t="shared" si="0"/>
        <v>51727</v>
      </c>
      <c r="H6" s="116"/>
      <c r="I6" s="97">
        <v>14</v>
      </c>
      <c r="J6" s="98">
        <v>2000</v>
      </c>
      <c r="K6" s="99">
        <f t="shared" ref="K6:K8" si="1">J6/I6</f>
        <v>142.85714285714286</v>
      </c>
      <c r="L6" s="100">
        <v>14</v>
      </c>
      <c r="M6" s="98">
        <f>F6/V6*60</f>
        <v>1651.9893899204169</v>
      </c>
      <c r="N6" s="99">
        <f>M6/L6</f>
        <v>117.99924213717263</v>
      </c>
      <c r="O6" s="101">
        <f>L6-I6</f>
        <v>0</v>
      </c>
      <c r="P6" s="102">
        <f>N6-K6</f>
        <v>-24.857900719970232</v>
      </c>
      <c r="Q6" s="103">
        <f>N6/K6</f>
        <v>0.82599469496020839</v>
      </c>
      <c r="R6" s="276"/>
      <c r="S6" s="117">
        <v>0.49166666666666653</v>
      </c>
      <c r="T6" s="118">
        <v>0.51348379629629626</v>
      </c>
      <c r="U6" s="104">
        <v>56.999999999999801</v>
      </c>
      <c r="V6" s="105">
        <v>31.416666666666806</v>
      </c>
      <c r="W6" s="106"/>
      <c r="X6" s="107"/>
      <c r="Y6" s="261"/>
      <c r="Z6" s="262"/>
      <c r="AA6" s="111">
        <f>M6-J6</f>
        <v>-348.0106100795831</v>
      </c>
      <c r="AB6" s="112">
        <f>M6/J6</f>
        <v>0.8259946949602085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2260</v>
      </c>
      <c r="G7" s="115">
        <f t="shared" si="0"/>
        <v>67732.2</v>
      </c>
      <c r="H7" s="119"/>
      <c r="I7" s="97">
        <v>20</v>
      </c>
      <c r="J7" s="98">
        <v>2600</v>
      </c>
      <c r="K7" s="99">
        <f t="shared" si="1"/>
        <v>130</v>
      </c>
      <c r="L7" s="114">
        <v>20</v>
      </c>
      <c r="M7" s="98">
        <f>F7/V7*60</f>
        <v>2253.7396121883567</v>
      </c>
      <c r="N7" s="99">
        <f>M7/L7</f>
        <v>112.68698060941783</v>
      </c>
      <c r="O7" s="120">
        <f>L7-I7</f>
        <v>0</v>
      </c>
      <c r="P7" s="121">
        <f>N7-K7</f>
        <v>-17.31301939058217</v>
      </c>
      <c r="Q7" s="122">
        <f>N7/K7</f>
        <v>0.86682292776475256</v>
      </c>
      <c r="R7" s="276"/>
      <c r="S7" s="117">
        <v>0.51805555555555538</v>
      </c>
      <c r="T7" s="118">
        <v>0.55983796296296295</v>
      </c>
      <c r="U7" s="104">
        <v>6.5833333333331367</v>
      </c>
      <c r="V7" s="105">
        <v>60.166666666666906</v>
      </c>
      <c r="W7" s="106"/>
      <c r="X7" s="107"/>
      <c r="Y7" s="261"/>
      <c r="Z7" s="262"/>
      <c r="AA7" s="111">
        <f>M7-J7</f>
        <v>-346.26038781164334</v>
      </c>
      <c r="AB7" s="112">
        <f>M7/J7</f>
        <v>0.86682292776475256</v>
      </c>
      <c r="AC7" s="292"/>
    </row>
    <row r="8" spans="1:29" ht="15.75" customHeight="1">
      <c r="A8" s="270"/>
      <c r="B8" s="92" t="s">
        <v>169</v>
      </c>
      <c r="C8" s="285" t="s">
        <v>170</v>
      </c>
      <c r="D8" s="285"/>
      <c r="E8" s="93">
        <v>19.7</v>
      </c>
      <c r="F8" s="94">
        <v>1689</v>
      </c>
      <c r="G8" s="115">
        <f t="shared" si="0"/>
        <v>33273.299999999996</v>
      </c>
      <c r="H8" s="119"/>
      <c r="I8" s="97">
        <v>13</v>
      </c>
      <c r="J8" s="98">
        <v>1200</v>
      </c>
      <c r="K8" s="99">
        <f t="shared" si="1"/>
        <v>92.307692307692307</v>
      </c>
      <c r="L8" s="114">
        <v>13</v>
      </c>
      <c r="M8" s="98">
        <f>F8/V8*60</f>
        <v>1058.0128762832783</v>
      </c>
      <c r="N8" s="99">
        <f>M8/L8</f>
        <v>81.385605867944477</v>
      </c>
      <c r="O8" s="120">
        <f>L8-I8</f>
        <v>0</v>
      </c>
      <c r="P8" s="121">
        <f>N8-K8</f>
        <v>-10.922086439747829</v>
      </c>
      <c r="Q8" s="122">
        <f>N8/K8</f>
        <v>0.88167739690273184</v>
      </c>
      <c r="R8" s="276"/>
      <c r="S8" s="117">
        <v>0.56473379629629628</v>
      </c>
      <c r="T8" s="118">
        <v>0.63124999999999998</v>
      </c>
      <c r="U8" s="104">
        <v>7.0499999999999829</v>
      </c>
      <c r="V8" s="105">
        <v>95.783333333333331</v>
      </c>
      <c r="W8" s="106"/>
      <c r="X8" s="4"/>
      <c r="Y8" s="261"/>
      <c r="Z8" s="262"/>
      <c r="AA8" s="111">
        <f>M8-J8</f>
        <v>-141.98712371672173</v>
      </c>
      <c r="AB8" s="112">
        <f>M8/J8</f>
        <v>0.88167739690273195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</v>
      </c>
      <c r="J21" s="138">
        <f t="shared" si="2"/>
        <v>1750</v>
      </c>
      <c r="K21" s="139">
        <f t="shared" ref="K21" si="3">J21/I21</f>
        <v>116.66666666666667</v>
      </c>
      <c r="L21" s="137">
        <f t="shared" ref="L21:M21" si="4">AVERAGE(L5:L20)</f>
        <v>15</v>
      </c>
      <c r="M21" s="138">
        <f t="shared" si="4"/>
        <v>1505.4399398281823</v>
      </c>
      <c r="N21" s="139">
        <f t="shared" ref="N21:N26" si="5">M21/L21</f>
        <v>100.36266265521216</v>
      </c>
      <c r="O21" s="140">
        <f t="shared" ref="O21:O26" si="6">L21-I21</f>
        <v>0</v>
      </c>
      <c r="P21" s="141">
        <f t="shared" ref="P21:P26" si="7">N21-K21</f>
        <v>-16.304004011454509</v>
      </c>
      <c r="Q21" s="142">
        <f t="shared" ref="Q21:Q26" si="8">N21/K21</f>
        <v>0.86025139418753283</v>
      </c>
      <c r="R21" s="277"/>
      <c r="S21" s="143">
        <f>S5</f>
        <v>0.25026620370370373</v>
      </c>
      <c r="T21" s="144">
        <f>INDEX(T5:T20,COUNTA(T5:T20))</f>
        <v>0.63124999999999998</v>
      </c>
      <c r="U21" s="145"/>
      <c r="V21" s="145"/>
      <c r="W21" s="146"/>
      <c r="X21" s="147"/>
      <c r="Y21" s="264"/>
      <c r="Z21" s="265"/>
      <c r="AA21" s="148">
        <f t="shared" ref="AA21:AA26" si="9">M21-J21</f>
        <v>-244.56006017181767</v>
      </c>
      <c r="AB21" s="149">
        <f t="shared" ref="AB21:AB26" si="10">M21/J21</f>
        <v>0.86025139418753271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2928</v>
      </c>
      <c r="G22" s="159">
        <f t="shared" ref="G22:G26" si="11">E22*F22</f>
        <v>165227.04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>F22/V22*60</f>
        <v>1705.6310679611659</v>
      </c>
      <c r="N22" s="163">
        <f t="shared" si="5"/>
        <v>77.528684907325726</v>
      </c>
      <c r="O22" s="165">
        <f t="shared" si="6"/>
        <v>0</v>
      </c>
      <c r="P22" s="166">
        <f t="shared" si="7"/>
        <v>-13.380406001765181</v>
      </c>
      <c r="Q22" s="152">
        <f t="shared" si="8"/>
        <v>0.85281553398058296</v>
      </c>
      <c r="R22" s="275">
        <f>Q38</f>
        <v>0.85067255094703398</v>
      </c>
      <c r="S22" s="167">
        <v>0.25</v>
      </c>
      <c r="T22" s="168">
        <v>0.32152777777777775</v>
      </c>
      <c r="U22" s="169"/>
      <c r="V22" s="170">
        <v>102.99999999999996</v>
      </c>
      <c r="W22" s="181"/>
      <c r="X22" s="163"/>
      <c r="Y22" s="278"/>
      <c r="Z22" s="279"/>
      <c r="AA22" s="109">
        <f t="shared" si="9"/>
        <v>-294.36893203883415</v>
      </c>
      <c r="AB22" s="152">
        <f t="shared" si="10"/>
        <v>0.85281553398058296</v>
      </c>
      <c r="AC22" s="347">
        <f>AB38</f>
        <v>0.85067255094703398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1601</v>
      </c>
      <c r="G23" s="95">
        <f t="shared" si="11"/>
        <v>115079.87999999999</v>
      </c>
      <c r="H23" s="96"/>
      <c r="I23" s="97">
        <v>26</v>
      </c>
      <c r="J23" s="98">
        <v>2000</v>
      </c>
      <c r="K23" s="99">
        <f t="shared" ref="K23:K60" si="12">J23/I23</f>
        <v>76.92307692307692</v>
      </c>
      <c r="L23" s="100">
        <v>26</v>
      </c>
      <c r="M23" s="98">
        <f>F23/V23*60</f>
        <v>1698.1732469063054</v>
      </c>
      <c r="N23" s="99">
        <f t="shared" si="5"/>
        <v>65.314355650242518</v>
      </c>
      <c r="O23" s="101">
        <f t="shared" si="6"/>
        <v>0</v>
      </c>
      <c r="P23" s="102">
        <f t="shared" si="7"/>
        <v>-11.608721272834401</v>
      </c>
      <c r="Q23" s="103">
        <f t="shared" si="8"/>
        <v>0.84908662345315278</v>
      </c>
      <c r="R23" s="276"/>
      <c r="S23" s="1">
        <v>0.32530092592592591</v>
      </c>
      <c r="T23" s="2">
        <v>0.36458333333333331</v>
      </c>
      <c r="U23" s="104">
        <v>5.4333333333333567</v>
      </c>
      <c r="V23" s="105">
        <v>56.566666666666663</v>
      </c>
      <c r="W23" s="106"/>
      <c r="X23" s="107"/>
      <c r="Y23" s="261"/>
      <c r="Z23" s="262"/>
      <c r="AA23" s="111">
        <f t="shared" si="9"/>
        <v>-301.82675309369461</v>
      </c>
      <c r="AB23" s="103">
        <f t="shared" si="10"/>
        <v>0.84908662345315267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5040</v>
      </c>
      <c r="G24" s="95">
        <f t="shared" si="11"/>
        <v>286120.8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1737.9310344827584</v>
      </c>
      <c r="N24" s="99">
        <f t="shared" si="5"/>
        <v>66.84350132625994</v>
      </c>
      <c r="O24" s="101">
        <f t="shared" si="6"/>
        <v>0</v>
      </c>
      <c r="P24" s="102">
        <f t="shared" si="7"/>
        <v>-10.07957559681698</v>
      </c>
      <c r="Q24" s="103">
        <f t="shared" si="8"/>
        <v>0.86896551724137927</v>
      </c>
      <c r="R24" s="276"/>
      <c r="S24" s="1">
        <v>0.36736111111111103</v>
      </c>
      <c r="T24" s="2">
        <v>0.48819444444444438</v>
      </c>
      <c r="U24" s="104">
        <v>3.9999999999999059</v>
      </c>
      <c r="V24" s="105">
        <v>174.00000000000003</v>
      </c>
      <c r="W24" s="106">
        <v>0.48819444444444438</v>
      </c>
      <c r="X24" s="107">
        <v>0.52642361111111113</v>
      </c>
      <c r="Y24" s="261"/>
      <c r="Z24" s="262"/>
      <c r="AA24" s="111">
        <f t="shared" si="9"/>
        <v>-262.06896551724162</v>
      </c>
      <c r="AB24" s="103">
        <f t="shared" si="10"/>
        <v>0.86896551724137916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1697</v>
      </c>
      <c r="G25" s="95">
        <f t="shared" si="11"/>
        <v>97238.099999999991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1698.41534612177</v>
      </c>
      <c r="N25" s="99">
        <f t="shared" si="5"/>
        <v>65.323667158529616</v>
      </c>
      <c r="O25" s="101">
        <f t="shared" si="6"/>
        <v>0</v>
      </c>
      <c r="P25" s="102">
        <f t="shared" si="7"/>
        <v>-11.599409764547303</v>
      </c>
      <c r="Q25" s="103">
        <f t="shared" si="8"/>
        <v>0.84920767306088507</v>
      </c>
      <c r="R25" s="276"/>
      <c r="S25" s="1">
        <v>0.52642361111111113</v>
      </c>
      <c r="T25" s="2">
        <v>0.56805555555555554</v>
      </c>
      <c r="U25" s="104">
        <v>55.050000000000132</v>
      </c>
      <c r="V25" s="105">
        <v>59.949999999999939</v>
      </c>
      <c r="W25" s="106"/>
      <c r="X25" s="107"/>
      <c r="Y25" s="261"/>
      <c r="Z25" s="262"/>
      <c r="AA25" s="111">
        <f t="shared" si="9"/>
        <v>-301.58465387823003</v>
      </c>
      <c r="AB25" s="103">
        <f t="shared" si="10"/>
        <v>0.84920767306088496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1680</v>
      </c>
      <c r="G26" s="95">
        <f t="shared" si="11"/>
        <v>87124.800000000003</v>
      </c>
      <c r="H26" s="113"/>
      <c r="I26" s="97">
        <v>26</v>
      </c>
      <c r="J26" s="98">
        <v>2000</v>
      </c>
      <c r="K26" s="99">
        <f t="shared" si="12"/>
        <v>76.92307692307692</v>
      </c>
      <c r="L26" s="114">
        <v>26</v>
      </c>
      <c r="M26" s="98">
        <f>F26/V26*60</f>
        <v>1666.5748139983402</v>
      </c>
      <c r="N26" s="99">
        <f t="shared" si="5"/>
        <v>64.099031307628465</v>
      </c>
      <c r="O26" s="101">
        <f t="shared" si="6"/>
        <v>0</v>
      </c>
      <c r="P26" s="102">
        <f t="shared" si="7"/>
        <v>-12.824045615448455</v>
      </c>
      <c r="Q26" s="103">
        <f t="shared" si="8"/>
        <v>0.83328740699917003</v>
      </c>
      <c r="R26" s="276"/>
      <c r="S26" s="1">
        <v>0.57083333333333319</v>
      </c>
      <c r="T26" s="2">
        <v>0.61283564814814817</v>
      </c>
      <c r="U26" s="104">
        <v>3.9999999999998259</v>
      </c>
      <c r="V26" s="105">
        <v>60.483333333333569</v>
      </c>
      <c r="W26" s="106"/>
      <c r="X26" s="107"/>
      <c r="Y26" s="261"/>
      <c r="Z26" s="262"/>
      <c r="AA26" s="111">
        <f t="shared" si="9"/>
        <v>-333.42518600165977</v>
      </c>
      <c r="AB26" s="103">
        <f t="shared" si="10"/>
        <v>0.83328740699917014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25.2</v>
      </c>
      <c r="M38" s="138">
        <f t="shared" si="15"/>
        <v>1701.345101894068</v>
      </c>
      <c r="N38" s="139">
        <f t="shared" ref="N38:N43" si="16">M38/L38</f>
        <v>67.513694519605878</v>
      </c>
      <c r="O38" s="140">
        <f t="shared" ref="O38:O43" si="17">L38-I38</f>
        <v>0</v>
      </c>
      <c r="P38" s="141">
        <f t="shared" ref="P38:P43" si="18">N38-K38</f>
        <v>-11.85138484547349</v>
      </c>
      <c r="Q38" s="142">
        <f t="shared" ref="Q38:Q43" si="19">N38/K38</f>
        <v>0.85067255094703398</v>
      </c>
      <c r="R38" s="277"/>
      <c r="S38" s="143">
        <f>S22</f>
        <v>0.25</v>
      </c>
      <c r="T38" s="144">
        <f>INDEX(T22:T37,COUNTA(T22:T37))</f>
        <v>0.61283564814814817</v>
      </c>
      <c r="U38" s="145"/>
      <c r="V38" s="156"/>
      <c r="W38" s="135"/>
      <c r="X38" s="139"/>
      <c r="Y38" s="264"/>
      <c r="Z38" s="265"/>
      <c r="AA38" s="157">
        <f t="shared" ref="AA38:AA43" si="20">M38-J38</f>
        <v>-298.65489810593203</v>
      </c>
      <c r="AB38" s="142">
        <f t="shared" ref="AB38:AB43" si="21">M38/J38</f>
        <v>0.85067255094703398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2148</v>
      </c>
      <c r="G39" s="159">
        <f t="shared" ref="G39:G43" si="22">E39*F39</f>
        <v>106368.96000000001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1708.9060773480664</v>
      </c>
      <c r="N39" s="163">
        <f t="shared" si="16"/>
        <v>71.204419889502773</v>
      </c>
      <c r="O39" s="165">
        <f t="shared" si="17"/>
        <v>0</v>
      </c>
      <c r="P39" s="166">
        <f t="shared" si="18"/>
        <v>-12.128913443830555</v>
      </c>
      <c r="Q39" s="152">
        <f t="shared" si="19"/>
        <v>0.85445303867403333</v>
      </c>
      <c r="R39" s="275">
        <f>Q55</f>
        <v>0.85465626552795049</v>
      </c>
      <c r="S39" s="167">
        <v>0.25</v>
      </c>
      <c r="T39" s="168">
        <v>0.30237268518518517</v>
      </c>
      <c r="U39" s="169"/>
      <c r="V39" s="170">
        <v>75.416666666666657</v>
      </c>
      <c r="W39" s="87"/>
      <c r="X39" s="88"/>
      <c r="Y39" s="278"/>
      <c r="Z39" s="279"/>
      <c r="AA39" s="109">
        <f t="shared" si="20"/>
        <v>-291.09392265193355</v>
      </c>
      <c r="AB39" s="152">
        <f t="shared" si="21"/>
        <v>0.85445303867403322</v>
      </c>
      <c r="AC39" s="347">
        <f>AB55</f>
        <v>0.85465626552795049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2342</v>
      </c>
      <c r="G40" s="95">
        <f t="shared" si="22"/>
        <v>121362.44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1537.4179431072198</v>
      </c>
      <c r="N40" s="99">
        <f t="shared" si="16"/>
        <v>66.844258395966079</v>
      </c>
      <c r="O40" s="101">
        <f t="shared" si="17"/>
        <v>0</v>
      </c>
      <c r="P40" s="102">
        <f t="shared" si="18"/>
        <v>-11.416611169251311</v>
      </c>
      <c r="Q40" s="103">
        <f t="shared" si="19"/>
        <v>0.85412107950401106</v>
      </c>
      <c r="R40" s="276"/>
      <c r="S40" s="1">
        <v>0.30555555555555552</v>
      </c>
      <c r="T40" s="2">
        <v>0.36902777777777779</v>
      </c>
      <c r="U40" s="104">
        <v>4.5833333333333037</v>
      </c>
      <c r="V40" s="105">
        <v>91.400000000000063</v>
      </c>
      <c r="W40" s="106"/>
      <c r="X40" s="107"/>
      <c r="Y40" s="261"/>
      <c r="Z40" s="262"/>
      <c r="AA40" s="111">
        <f t="shared" si="20"/>
        <v>-262.5820568927802</v>
      </c>
      <c r="AB40" s="103">
        <f t="shared" si="21"/>
        <v>0.85412107950401095</v>
      </c>
      <c r="AC40" s="293"/>
    </row>
    <row r="41" spans="1:29" ht="15.75" customHeight="1">
      <c r="A41" s="270"/>
      <c r="B41" s="153" t="s">
        <v>180</v>
      </c>
      <c r="C41" s="259" t="s">
        <v>198</v>
      </c>
      <c r="D41" s="260"/>
      <c r="E41" s="93">
        <v>58.67</v>
      </c>
      <c r="F41" s="104">
        <v>4190</v>
      </c>
      <c r="G41" s="95">
        <f t="shared" si="22"/>
        <v>245827.30000000002</v>
      </c>
      <c r="H41" s="96"/>
      <c r="I41" s="100">
        <v>24</v>
      </c>
      <c r="J41" s="98">
        <v>2000</v>
      </c>
      <c r="K41" s="99">
        <f t="shared" si="12"/>
        <v>83.333333333333329</v>
      </c>
      <c r="L41" s="100">
        <v>24</v>
      </c>
      <c r="M41" s="98">
        <f>F41/V41*60</f>
        <v>1724.0827523145508</v>
      </c>
      <c r="N41" s="99">
        <f t="shared" si="16"/>
        <v>71.836781346439622</v>
      </c>
      <c r="O41" s="101">
        <f t="shared" si="17"/>
        <v>0</v>
      </c>
      <c r="P41" s="102">
        <f t="shared" si="18"/>
        <v>-11.496551986893706</v>
      </c>
      <c r="Q41" s="103">
        <f t="shared" si="19"/>
        <v>0.8620413761572755</v>
      </c>
      <c r="R41" s="276"/>
      <c r="S41" s="1">
        <v>0.37234953703703705</v>
      </c>
      <c r="T41" s="2">
        <v>0.47361111111111109</v>
      </c>
      <c r="U41" s="104">
        <v>4.783333333333335</v>
      </c>
      <c r="V41" s="105">
        <v>145.81666666666663</v>
      </c>
      <c r="W41" s="106">
        <v>0.47361111111111109</v>
      </c>
      <c r="X41" s="107">
        <v>0.51180555555555551</v>
      </c>
      <c r="Y41" s="261"/>
      <c r="Z41" s="262"/>
      <c r="AA41" s="111">
        <f t="shared" si="20"/>
        <v>-275.91724768544918</v>
      </c>
      <c r="AB41" s="103">
        <f t="shared" si="21"/>
        <v>0.86204137615727539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1995</v>
      </c>
      <c r="G42" s="95">
        <f t="shared" si="22"/>
        <v>118383.3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1701.8957345971562</v>
      </c>
      <c r="N42" s="99">
        <f t="shared" si="16"/>
        <v>70.912322274881504</v>
      </c>
      <c r="O42" s="101">
        <f t="shared" si="17"/>
        <v>0</v>
      </c>
      <c r="P42" s="102">
        <f t="shared" si="18"/>
        <v>-12.421011058451825</v>
      </c>
      <c r="Q42" s="103">
        <f t="shared" si="19"/>
        <v>0.85094786729857808</v>
      </c>
      <c r="R42" s="276"/>
      <c r="S42" s="1">
        <v>0.51180555555555551</v>
      </c>
      <c r="T42" s="2">
        <v>0.56064814814814812</v>
      </c>
      <c r="U42" s="104">
        <v>54.999999999999964</v>
      </c>
      <c r="V42" s="105">
        <v>70.333333333333343</v>
      </c>
      <c r="W42" s="106"/>
      <c r="X42" s="107"/>
      <c r="Y42" s="261"/>
      <c r="Z42" s="262"/>
      <c r="AA42" s="111">
        <f t="shared" si="20"/>
        <v>-298.10426540284379</v>
      </c>
      <c r="AB42" s="103">
        <f t="shared" si="21"/>
        <v>0.85094786729857808</v>
      </c>
      <c r="AC42" s="293"/>
    </row>
    <row r="43" spans="1:29" ht="15.75" customHeight="1">
      <c r="A43" s="271"/>
      <c r="B43" s="153" t="s">
        <v>176</v>
      </c>
      <c r="C43" s="259" t="s">
        <v>238</v>
      </c>
      <c r="D43" s="260"/>
      <c r="E43" s="93">
        <v>57.3</v>
      </c>
      <c r="F43" s="104">
        <v>2132</v>
      </c>
      <c r="G43" s="95">
        <f t="shared" si="22"/>
        <v>122163.59999999999</v>
      </c>
      <c r="H43" s="113"/>
      <c r="I43" s="114">
        <v>25</v>
      </c>
      <c r="J43" s="98">
        <v>2000</v>
      </c>
      <c r="K43" s="99">
        <f t="shared" si="12"/>
        <v>80</v>
      </c>
      <c r="L43" s="114">
        <v>25</v>
      </c>
      <c r="M43" s="98">
        <f>F43/V43*60</f>
        <v>1703.3288948069226</v>
      </c>
      <c r="N43" s="99">
        <f t="shared" si="16"/>
        <v>68.133155792276909</v>
      </c>
      <c r="O43" s="101">
        <f t="shared" si="17"/>
        <v>0</v>
      </c>
      <c r="P43" s="102">
        <f t="shared" si="18"/>
        <v>-11.866844207723091</v>
      </c>
      <c r="Q43" s="103">
        <f t="shared" si="19"/>
        <v>0.85166444740346137</v>
      </c>
      <c r="R43" s="276"/>
      <c r="S43" s="1">
        <v>0.56597222222222221</v>
      </c>
      <c r="T43" s="2">
        <v>0.61812500000000004</v>
      </c>
      <c r="U43" s="104">
        <v>7.6666666666666927</v>
      </c>
      <c r="V43" s="105">
        <v>75.100000000000065</v>
      </c>
      <c r="W43" s="106"/>
      <c r="X43" s="107"/>
      <c r="Y43" s="261"/>
      <c r="Z43" s="262"/>
      <c r="AA43" s="111">
        <f t="shared" si="20"/>
        <v>-296.67110519307744</v>
      </c>
      <c r="AB43" s="103">
        <f t="shared" si="21"/>
        <v>0.85166444740346126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</v>
      </c>
      <c r="J55" s="138">
        <f t="shared" si="23"/>
        <v>1960</v>
      </c>
      <c r="K55" s="139">
        <f t="shared" ref="K55" si="24">J55/I55</f>
        <v>81.666666666666671</v>
      </c>
      <c r="L55" s="137">
        <f t="shared" ref="L55:M55" si="25">AVERAGE(L39:L54)</f>
        <v>24</v>
      </c>
      <c r="M55" s="138">
        <f t="shared" si="25"/>
        <v>1675.126280434783</v>
      </c>
      <c r="N55" s="139">
        <f t="shared" ref="N55:N60" si="26">M55/L55</f>
        <v>69.796928351449296</v>
      </c>
      <c r="O55" s="140">
        <f t="shared" ref="O55:O60" si="27">L55-I55</f>
        <v>0</v>
      </c>
      <c r="P55" s="141">
        <f t="shared" ref="P55:P60" si="28">N55-K55</f>
        <v>-11.869738315217376</v>
      </c>
      <c r="Q55" s="142">
        <f t="shared" ref="Q55:Q60" si="29">N55/K55</f>
        <v>0.85465626552795049</v>
      </c>
      <c r="R55" s="277"/>
      <c r="S55" s="143">
        <f>S39</f>
        <v>0.25</v>
      </c>
      <c r="T55" s="144">
        <f>INDEX(T39:T54,COUNTA(T39:T54))</f>
        <v>0.61812500000000004</v>
      </c>
      <c r="U55" s="145"/>
      <c r="V55" s="156"/>
      <c r="W55" s="188"/>
      <c r="X55" s="189"/>
      <c r="Y55" s="264"/>
      <c r="Z55" s="265"/>
      <c r="AA55" s="157">
        <f t="shared" ref="AA55:AA60" si="30">M55-J55</f>
        <v>-284.87371956521702</v>
      </c>
      <c r="AB55" s="142">
        <f t="shared" ref="AB55:AB60" si="31">M55/J55</f>
        <v>0.85465626552795049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1540</v>
      </c>
      <c r="G56" s="159">
        <f t="shared" ref="G56:G60" si="32">E56*F56</f>
        <v>91414.399999999994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1691.7912725053425</v>
      </c>
      <c r="N56" s="163">
        <f t="shared" si="26"/>
        <v>73.55614228284098</v>
      </c>
      <c r="O56" s="165">
        <f t="shared" si="27"/>
        <v>0</v>
      </c>
      <c r="P56" s="166">
        <f t="shared" si="28"/>
        <v>-13.400379456289457</v>
      </c>
      <c r="Q56" s="152">
        <f t="shared" si="29"/>
        <v>0.84589563625267128</v>
      </c>
      <c r="R56" s="275">
        <f>Q72</f>
        <v>0.8511941584876489</v>
      </c>
      <c r="S56" s="167">
        <v>0.25026620370370373</v>
      </c>
      <c r="T56" s="168">
        <v>0.28819444444444442</v>
      </c>
      <c r="U56" s="169"/>
      <c r="V56" s="170">
        <v>54.616666666666596</v>
      </c>
      <c r="W56" s="168"/>
      <c r="X56" s="171"/>
      <c r="Y56" s="278"/>
      <c r="Z56" s="279"/>
      <c r="AA56" s="109">
        <f t="shared" si="30"/>
        <v>-308.20872749465752</v>
      </c>
      <c r="AB56" s="152">
        <f t="shared" si="31"/>
        <v>0.84589563625267128</v>
      </c>
      <c r="AC56" s="266">
        <f>AB72</f>
        <v>0.8511941584876489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1677</v>
      </c>
      <c r="G57" s="95">
        <f t="shared" si="32"/>
        <v>79439.489999999991</v>
      </c>
      <c r="H57" s="96"/>
      <c r="I57" s="97">
        <v>21</v>
      </c>
      <c r="J57" s="98">
        <v>2000</v>
      </c>
      <c r="K57" s="99">
        <f t="shared" si="12"/>
        <v>95.238095238095241</v>
      </c>
      <c r="L57" s="100">
        <v>21</v>
      </c>
      <c r="M57" s="98">
        <f>F57/V57*60</f>
        <v>1691.5662650602387</v>
      </c>
      <c r="N57" s="99">
        <f t="shared" si="26"/>
        <v>80.55077452667804</v>
      </c>
      <c r="O57" s="101">
        <f t="shared" si="27"/>
        <v>0</v>
      </c>
      <c r="P57" s="102">
        <f t="shared" si="28"/>
        <v>-14.6873207114172</v>
      </c>
      <c r="Q57" s="103">
        <f t="shared" si="29"/>
        <v>0.84578313253011939</v>
      </c>
      <c r="R57" s="276"/>
      <c r="S57" s="1">
        <v>0.29305555555555551</v>
      </c>
      <c r="T57" s="2">
        <v>0.33436342592592594</v>
      </c>
      <c r="U57" s="104">
        <v>6.9999999999999751</v>
      </c>
      <c r="V57" s="105">
        <v>59.483333333333412</v>
      </c>
      <c r="W57" s="106"/>
      <c r="X57" s="107"/>
      <c r="Y57" s="261"/>
      <c r="Z57" s="262"/>
      <c r="AA57" s="111">
        <f t="shared" si="30"/>
        <v>-308.43373493976128</v>
      </c>
      <c r="AB57" s="103">
        <f t="shared" si="31"/>
        <v>0.84578313253011939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858</v>
      </c>
      <c r="G58" s="95">
        <f t="shared" si="32"/>
        <v>45791.46</v>
      </c>
      <c r="H58" s="96"/>
      <c r="I58" s="97">
        <v>25</v>
      </c>
      <c r="J58" s="98">
        <v>2000</v>
      </c>
      <c r="K58" s="99">
        <f t="shared" si="12"/>
        <v>80</v>
      </c>
      <c r="L58" s="100">
        <v>25</v>
      </c>
      <c r="M58" s="98">
        <f>F58/V58*60</f>
        <v>1680.5223068552793</v>
      </c>
      <c r="N58" s="99">
        <f t="shared" si="26"/>
        <v>67.220892274211167</v>
      </c>
      <c r="O58" s="101">
        <f t="shared" si="27"/>
        <v>0</v>
      </c>
      <c r="P58" s="102">
        <f t="shared" si="28"/>
        <v>-12.779107725788833</v>
      </c>
      <c r="Q58" s="103">
        <f t="shared" si="29"/>
        <v>0.84026115342763963</v>
      </c>
      <c r="R58" s="276"/>
      <c r="S58" s="1">
        <v>0.33775462962962965</v>
      </c>
      <c r="T58" s="2">
        <v>0.35902777777777778</v>
      </c>
      <c r="U58" s="104">
        <v>4.8833333333333506</v>
      </c>
      <c r="V58" s="105">
        <v>30.633333333333297</v>
      </c>
      <c r="W58" s="106"/>
      <c r="X58" s="107"/>
      <c r="Y58" s="261"/>
      <c r="Z58" s="262"/>
      <c r="AA58" s="111">
        <f t="shared" si="30"/>
        <v>-319.47769314472066</v>
      </c>
      <c r="AB58" s="103">
        <f t="shared" si="31"/>
        <v>0.84026115342763963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3082</v>
      </c>
      <c r="G59" s="95">
        <f t="shared" si="32"/>
        <v>238361.88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>F59/V59*60</f>
        <v>1701.7177914110432</v>
      </c>
      <c r="N59" s="99">
        <f t="shared" si="26"/>
        <v>68.068711656441735</v>
      </c>
      <c r="O59" s="101">
        <f t="shared" si="27"/>
        <v>0</v>
      </c>
      <c r="P59" s="102">
        <f t="shared" si="28"/>
        <v>-11.931288343558265</v>
      </c>
      <c r="Q59" s="103">
        <f t="shared" si="29"/>
        <v>0.85085889570552165</v>
      </c>
      <c r="R59" s="276"/>
      <c r="S59" s="1">
        <v>0.36203703703703705</v>
      </c>
      <c r="T59" s="2">
        <v>0.4375</v>
      </c>
      <c r="U59" s="104">
        <v>4.3333333333333446</v>
      </c>
      <c r="V59" s="105">
        <v>108.66666666666666</v>
      </c>
      <c r="W59" s="106">
        <v>0.4375</v>
      </c>
      <c r="X59" s="107">
        <v>0.47708333333333325</v>
      </c>
      <c r="Y59" s="261"/>
      <c r="Z59" s="262"/>
      <c r="AA59" s="111">
        <f t="shared" si="30"/>
        <v>-298.28220858895679</v>
      </c>
      <c r="AB59" s="103">
        <f t="shared" si="31"/>
        <v>0.85085889570552165</v>
      </c>
      <c r="AC59" s="267"/>
    </row>
    <row r="60" spans="1:29" ht="15.75" customHeight="1">
      <c r="A60" s="281"/>
      <c r="B60" s="153" t="s">
        <v>180</v>
      </c>
      <c r="C60" s="259" t="s">
        <v>182</v>
      </c>
      <c r="D60" s="260"/>
      <c r="E60" s="93">
        <v>59.52</v>
      </c>
      <c r="F60" s="94">
        <v>5712</v>
      </c>
      <c r="G60" s="95">
        <f t="shared" si="32"/>
        <v>339978.23999999999</v>
      </c>
      <c r="H60" s="113"/>
      <c r="I60" s="97">
        <v>25</v>
      </c>
      <c r="J60" s="98">
        <v>2000</v>
      </c>
      <c r="K60" s="99">
        <f t="shared" si="12"/>
        <v>80</v>
      </c>
      <c r="L60" s="114">
        <v>25</v>
      </c>
      <c r="M60" s="98">
        <f>F60/V60*60</f>
        <v>1746.3439490445853</v>
      </c>
      <c r="N60" s="99">
        <f t="shared" si="26"/>
        <v>69.853757961783415</v>
      </c>
      <c r="O60" s="101">
        <f t="shared" si="27"/>
        <v>0</v>
      </c>
      <c r="P60" s="102">
        <f t="shared" si="28"/>
        <v>-10.146242038216585</v>
      </c>
      <c r="Q60" s="103">
        <f t="shared" si="29"/>
        <v>0.87317197452229267</v>
      </c>
      <c r="R60" s="276"/>
      <c r="S60" s="1">
        <v>0.47708333333333325</v>
      </c>
      <c r="T60" s="2">
        <v>0.61336805555555551</v>
      </c>
      <c r="U60" s="104">
        <v>56.999999999999879</v>
      </c>
      <c r="V60" s="105">
        <v>196.25000000000006</v>
      </c>
      <c r="W60" s="106"/>
      <c r="X60" s="107"/>
      <c r="Y60" s="261"/>
      <c r="Z60" s="262"/>
      <c r="AA60" s="111">
        <f t="shared" si="30"/>
        <v>-253.65605095541468</v>
      </c>
      <c r="AB60" s="103">
        <f t="shared" si="31"/>
        <v>0.87317197452229267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3">AVERAGE(I56:I71)</f>
        <v>23.8</v>
      </c>
      <c r="J72" s="138">
        <f t="shared" si="33"/>
        <v>2000</v>
      </c>
      <c r="K72" s="139">
        <f t="shared" ref="K72" si="34">J72/I72</f>
        <v>84.033613445378151</v>
      </c>
      <c r="L72" s="137">
        <f t="shared" ref="L72:M72" si="35">AVERAGE(L56:L71)</f>
        <v>23.8</v>
      </c>
      <c r="M72" s="138">
        <f t="shared" si="35"/>
        <v>1702.3883169752978</v>
      </c>
      <c r="N72" s="139">
        <f t="shared" ref="N72:N81" si="36">M72/L72</f>
        <v>71.528920881315031</v>
      </c>
      <c r="O72" s="140">
        <f t="shared" ref="O72:O81" si="37">L72-I72</f>
        <v>0</v>
      </c>
      <c r="P72" s="141">
        <f t="shared" ref="P72:P81" si="38">N72-K72</f>
        <v>-12.50469256406312</v>
      </c>
      <c r="Q72" s="142">
        <f t="shared" ref="Q72:Q81" si="39">N72/K72</f>
        <v>0.8511941584876489</v>
      </c>
      <c r="R72" s="277"/>
      <c r="S72" s="143">
        <f>S56</f>
        <v>0.25026620370370373</v>
      </c>
      <c r="T72" s="144">
        <f>INDEX(T56:T71,COUNTA(T56:T71))</f>
        <v>0.61336805555555551</v>
      </c>
      <c r="U72" s="145"/>
      <c r="V72" s="156"/>
      <c r="W72" s="135"/>
      <c r="X72" s="139"/>
      <c r="Y72" s="264"/>
      <c r="Z72" s="265"/>
      <c r="AA72" s="157">
        <f t="shared" ref="AA72:AA81" si="40">M72-J72</f>
        <v>-297.61168302470219</v>
      </c>
      <c r="AB72" s="142">
        <f t="shared" ref="AB72:AB81" si="41">M72/J72</f>
        <v>0.8511941584876489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4614</v>
      </c>
      <c r="G73" s="159">
        <f t="shared" ref="G73:G81" si="42">E73*F73</f>
        <v>175055.16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43">F73/V73*60</f>
        <v>3003.6889692585892</v>
      </c>
      <c r="N73" s="163">
        <f t="shared" si="36"/>
        <v>143.03280805993282</v>
      </c>
      <c r="O73" s="165">
        <f t="shared" si="37"/>
        <v>0</v>
      </c>
      <c r="P73" s="166">
        <f t="shared" si="38"/>
        <v>-28.395763368638598</v>
      </c>
      <c r="Q73" s="152">
        <f t="shared" si="39"/>
        <v>0.83435804701627481</v>
      </c>
      <c r="R73" s="275">
        <f>Q89</f>
        <v>0.85436567343741532</v>
      </c>
      <c r="S73" s="167">
        <v>0.16666666666666666</v>
      </c>
      <c r="T73" s="168">
        <v>0.23067129629629629</v>
      </c>
      <c r="U73" s="169"/>
      <c r="V73" s="170">
        <v>92.166666666666671</v>
      </c>
      <c r="W73" s="168"/>
      <c r="X73" s="171"/>
      <c r="Y73" s="278"/>
      <c r="Z73" s="279"/>
      <c r="AA73" s="109">
        <f t="shared" si="40"/>
        <v>-596.31103074141083</v>
      </c>
      <c r="AB73" s="152">
        <f t="shared" si="41"/>
        <v>0.83435804701627481</v>
      </c>
      <c r="AC73" s="266">
        <f>AB89</f>
        <v>0.85436567343741521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2829</v>
      </c>
      <c r="G74" s="95">
        <f t="shared" si="42"/>
        <v>90697.74</v>
      </c>
      <c r="H74" s="96"/>
      <c r="I74" s="97">
        <v>21</v>
      </c>
      <c r="J74" s="98">
        <v>3600</v>
      </c>
      <c r="K74" s="99">
        <f t="shared" ref="K74:K111" si="44">J74/I74</f>
        <v>171.42857142857142</v>
      </c>
      <c r="L74" s="100">
        <v>21</v>
      </c>
      <c r="M74" s="98">
        <f t="shared" si="43"/>
        <v>2997.1748087110045</v>
      </c>
      <c r="N74" s="99">
        <f t="shared" si="36"/>
        <v>142.72260993861926</v>
      </c>
      <c r="O74" s="101">
        <f t="shared" si="37"/>
        <v>0</v>
      </c>
      <c r="P74" s="102">
        <f t="shared" si="38"/>
        <v>-28.705961489952159</v>
      </c>
      <c r="Q74" s="103">
        <f t="shared" si="39"/>
        <v>0.83254855797527905</v>
      </c>
      <c r="R74" s="276"/>
      <c r="S74" s="1">
        <v>0.2356712962962963</v>
      </c>
      <c r="T74" s="2">
        <v>0.27500000000000002</v>
      </c>
      <c r="U74" s="104">
        <v>7.2000000000000064</v>
      </c>
      <c r="V74" s="105">
        <v>56.633333333333368</v>
      </c>
      <c r="W74" s="106"/>
      <c r="X74" s="107"/>
      <c r="Y74" s="261"/>
      <c r="Z74" s="262"/>
      <c r="AA74" s="111">
        <f t="shared" si="40"/>
        <v>-602.82519128899548</v>
      </c>
      <c r="AB74" s="103">
        <f t="shared" si="41"/>
        <v>0.83254855797527905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4155</v>
      </c>
      <c r="G75" s="95">
        <f t="shared" si="42"/>
        <v>117544.95</v>
      </c>
      <c r="H75" s="96"/>
      <c r="I75" s="97">
        <v>19</v>
      </c>
      <c r="J75" s="98">
        <v>3600</v>
      </c>
      <c r="K75" s="99">
        <f t="shared" si="44"/>
        <v>189.47368421052633</v>
      </c>
      <c r="L75" s="100">
        <v>19</v>
      </c>
      <c r="M75" s="98">
        <f t="shared" si="43"/>
        <v>3001.2038523274482</v>
      </c>
      <c r="N75" s="99">
        <f t="shared" si="36"/>
        <v>157.95809749091833</v>
      </c>
      <c r="O75" s="101">
        <f t="shared" si="37"/>
        <v>0</v>
      </c>
      <c r="P75" s="102">
        <f t="shared" si="38"/>
        <v>-31.515586719607995</v>
      </c>
      <c r="Q75" s="103">
        <f t="shared" si="39"/>
        <v>0.83366773675762451</v>
      </c>
      <c r="R75" s="276"/>
      <c r="S75" s="1">
        <v>0.28055555555555556</v>
      </c>
      <c r="T75" s="2">
        <v>0.33824074074074073</v>
      </c>
      <c r="U75" s="104">
        <v>7.9999999999999716</v>
      </c>
      <c r="V75" s="105">
        <v>83.066666666666649</v>
      </c>
      <c r="W75" s="106"/>
      <c r="X75" s="107"/>
      <c r="Y75" s="261"/>
      <c r="Z75" s="262"/>
      <c r="AA75" s="111">
        <f t="shared" si="40"/>
        <v>-598.7961476725518</v>
      </c>
      <c r="AB75" s="103">
        <f t="shared" si="41"/>
        <v>0.83366773675762451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2362</v>
      </c>
      <c r="G76" s="95">
        <f t="shared" si="42"/>
        <v>92094.38</v>
      </c>
      <c r="H76" s="96"/>
      <c r="I76" s="97">
        <v>19</v>
      </c>
      <c r="J76" s="98">
        <v>3600</v>
      </c>
      <c r="K76" s="99">
        <f t="shared" si="44"/>
        <v>189.47368421052633</v>
      </c>
      <c r="L76" s="100">
        <v>19</v>
      </c>
      <c r="M76" s="98">
        <f t="shared" si="43"/>
        <v>2988.8224956063268</v>
      </c>
      <c r="N76" s="99">
        <f t="shared" si="36"/>
        <v>157.3064471371751</v>
      </c>
      <c r="O76" s="101">
        <f t="shared" si="37"/>
        <v>0</v>
      </c>
      <c r="P76" s="102">
        <f t="shared" si="38"/>
        <v>-32.167237073351231</v>
      </c>
      <c r="Q76" s="103">
        <f t="shared" si="39"/>
        <v>0.83022847100175745</v>
      </c>
      <c r="R76" s="276"/>
      <c r="S76" s="1">
        <v>0.34444444444444444</v>
      </c>
      <c r="T76" s="2">
        <v>0.37737268518518519</v>
      </c>
      <c r="U76" s="104">
        <v>8.9333333333333442</v>
      </c>
      <c r="V76" s="105">
        <v>47.416666666666671</v>
      </c>
      <c r="W76" s="106"/>
      <c r="X76" s="107"/>
      <c r="Y76" s="261"/>
      <c r="Z76" s="262"/>
      <c r="AA76" s="191">
        <f t="shared" si="40"/>
        <v>-611.17750439367319</v>
      </c>
      <c r="AB76" s="192">
        <f t="shared" si="41"/>
        <v>0.83022847100175745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3517</v>
      </c>
      <c r="G77" s="95">
        <f t="shared" si="42"/>
        <v>109976.59</v>
      </c>
      <c r="H77" s="113"/>
      <c r="I77" s="97">
        <v>19</v>
      </c>
      <c r="J77" s="98">
        <v>3600</v>
      </c>
      <c r="K77" s="99">
        <f t="shared" si="44"/>
        <v>189.47368421052633</v>
      </c>
      <c r="L77" s="114">
        <v>19</v>
      </c>
      <c r="M77" s="98">
        <f t="shared" si="43"/>
        <v>2998.8630980577927</v>
      </c>
      <c r="N77" s="99">
        <f t="shared" si="36"/>
        <v>157.83489989777857</v>
      </c>
      <c r="O77" s="101">
        <f t="shared" si="37"/>
        <v>0</v>
      </c>
      <c r="P77" s="102">
        <f t="shared" si="38"/>
        <v>-31.638784312747759</v>
      </c>
      <c r="Q77" s="103">
        <f t="shared" si="39"/>
        <v>0.83301752723827571</v>
      </c>
      <c r="R77" s="276"/>
      <c r="S77" s="1">
        <v>0.38124999999999998</v>
      </c>
      <c r="T77" s="2">
        <v>0.43011574074074072</v>
      </c>
      <c r="U77" s="104">
        <v>5.5833333333333002</v>
      </c>
      <c r="V77" s="105">
        <v>70.36666666666666</v>
      </c>
      <c r="W77" s="106">
        <v>0.43011574074074072</v>
      </c>
      <c r="X77" s="107">
        <v>0.47083333333333327</v>
      </c>
      <c r="Y77" s="261"/>
      <c r="Z77" s="262"/>
      <c r="AA77" s="191">
        <f t="shared" si="40"/>
        <v>-601.13690194220726</v>
      </c>
      <c r="AB77" s="192">
        <f t="shared" si="41"/>
        <v>0.83301752723827571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3145</v>
      </c>
      <c r="G78" s="115">
        <f t="shared" si="42"/>
        <v>115924.7</v>
      </c>
      <c r="H78" s="116"/>
      <c r="I78" s="97">
        <v>21</v>
      </c>
      <c r="J78" s="98">
        <v>3600</v>
      </c>
      <c r="K78" s="99">
        <f t="shared" si="44"/>
        <v>171.42857142857142</v>
      </c>
      <c r="L78" s="100">
        <v>21</v>
      </c>
      <c r="M78" s="98">
        <f t="shared" si="43"/>
        <v>3175.8765778401098</v>
      </c>
      <c r="N78" s="99">
        <f t="shared" si="36"/>
        <v>151.23221799238618</v>
      </c>
      <c r="O78" s="101">
        <f t="shared" si="37"/>
        <v>0</v>
      </c>
      <c r="P78" s="102">
        <f t="shared" si="38"/>
        <v>-20.196353436185234</v>
      </c>
      <c r="Q78" s="103">
        <f t="shared" si="39"/>
        <v>0.8821879382889195</v>
      </c>
      <c r="R78" s="276"/>
      <c r="S78" s="1">
        <v>0.47083333333333327</v>
      </c>
      <c r="T78" s="2">
        <v>0.51209490740740737</v>
      </c>
      <c r="U78" s="104">
        <v>58.633333333333283</v>
      </c>
      <c r="V78" s="105">
        <v>59.416666666666707</v>
      </c>
      <c r="W78" s="106"/>
      <c r="X78" s="107"/>
      <c r="Y78" s="261"/>
      <c r="Z78" s="262"/>
      <c r="AA78" s="191">
        <f t="shared" si="40"/>
        <v>-424.1234221598902</v>
      </c>
      <c r="AB78" s="192">
        <f t="shared" si="41"/>
        <v>0.88218793828891939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2234</v>
      </c>
      <c r="G79" s="115">
        <f t="shared" si="42"/>
        <v>84892</v>
      </c>
      <c r="H79" s="119">
        <v>2</v>
      </c>
      <c r="I79" s="97">
        <v>21</v>
      </c>
      <c r="J79" s="98">
        <v>3600</v>
      </c>
      <c r="K79" s="99">
        <f t="shared" si="44"/>
        <v>171.42857142857142</v>
      </c>
      <c r="L79" s="114">
        <v>21</v>
      </c>
      <c r="M79" s="98">
        <f t="shared" si="43"/>
        <v>3158.8373919874211</v>
      </c>
      <c r="N79" s="99">
        <f t="shared" si="36"/>
        <v>150.4208281898772</v>
      </c>
      <c r="O79" s="120">
        <f t="shared" si="37"/>
        <v>0</v>
      </c>
      <c r="P79" s="121">
        <f t="shared" si="38"/>
        <v>-21.007743238694218</v>
      </c>
      <c r="Q79" s="122">
        <f t="shared" si="39"/>
        <v>0.87745483110761702</v>
      </c>
      <c r="R79" s="276"/>
      <c r="S79" s="1">
        <v>0.51527777777777772</v>
      </c>
      <c r="T79" s="2">
        <v>0.54474537037037041</v>
      </c>
      <c r="U79" s="104">
        <v>4.5833333333333037</v>
      </c>
      <c r="V79" s="105">
        <v>42.433333333333465</v>
      </c>
      <c r="W79" s="106"/>
      <c r="X79" s="107"/>
      <c r="Y79" s="261"/>
      <c r="Z79" s="262"/>
      <c r="AA79" s="191">
        <f t="shared" si="40"/>
        <v>-441.16260801257886</v>
      </c>
      <c r="AB79" s="192">
        <f t="shared" si="41"/>
        <v>0.87745483110761702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5935</v>
      </c>
      <c r="G80" s="115">
        <f t="shared" si="42"/>
        <v>229269.05000000002</v>
      </c>
      <c r="H80" s="119"/>
      <c r="I80" s="97">
        <v>20</v>
      </c>
      <c r="J80" s="98">
        <v>3600</v>
      </c>
      <c r="K80" s="99">
        <f t="shared" si="44"/>
        <v>180</v>
      </c>
      <c r="L80" s="114">
        <v>20</v>
      </c>
      <c r="M80" s="98">
        <f t="shared" si="43"/>
        <v>3179.4642857142835</v>
      </c>
      <c r="N80" s="99">
        <f t="shared" si="36"/>
        <v>158.97321428571416</v>
      </c>
      <c r="O80" s="120">
        <f t="shared" si="37"/>
        <v>0</v>
      </c>
      <c r="P80" s="121">
        <f t="shared" si="38"/>
        <v>-21.026785714285836</v>
      </c>
      <c r="Q80" s="122">
        <f t="shared" si="39"/>
        <v>0.88318452380952317</v>
      </c>
      <c r="R80" s="276"/>
      <c r="S80" s="1">
        <v>0.54861111111111105</v>
      </c>
      <c r="T80" s="2">
        <v>0.62638888888888888</v>
      </c>
      <c r="U80" s="104">
        <v>5.5666666666665243</v>
      </c>
      <c r="V80" s="105">
        <v>112.00000000000009</v>
      </c>
      <c r="W80" s="106"/>
      <c r="X80" s="107"/>
      <c r="Y80" s="261"/>
      <c r="Z80" s="262"/>
      <c r="AA80" s="191">
        <f t="shared" si="40"/>
        <v>-420.53571428571649</v>
      </c>
      <c r="AB80" s="192">
        <f t="shared" si="41"/>
        <v>0.88318452380952317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6077</v>
      </c>
      <c r="G81" s="115">
        <f t="shared" si="42"/>
        <v>230926</v>
      </c>
      <c r="H81" s="119"/>
      <c r="I81" s="97">
        <v>21</v>
      </c>
      <c r="J81" s="98">
        <v>3600</v>
      </c>
      <c r="K81" s="99">
        <f t="shared" si="44"/>
        <v>171.42857142857142</v>
      </c>
      <c r="L81" s="114">
        <v>21</v>
      </c>
      <c r="M81" s="98">
        <f t="shared" si="43"/>
        <v>3177.5163398692803</v>
      </c>
      <c r="N81" s="99">
        <f t="shared" si="36"/>
        <v>151.31030189853715</v>
      </c>
      <c r="O81" s="120">
        <f t="shared" si="37"/>
        <v>0</v>
      </c>
      <c r="P81" s="121">
        <f t="shared" si="38"/>
        <v>-20.118269530034269</v>
      </c>
      <c r="Q81" s="122">
        <f t="shared" si="39"/>
        <v>0.88264342774146676</v>
      </c>
      <c r="R81" s="276"/>
      <c r="S81" s="1">
        <v>0.63003472222222223</v>
      </c>
      <c r="T81" s="2">
        <v>0.70972222222222225</v>
      </c>
      <c r="U81" s="104">
        <v>5.2500000000000213</v>
      </c>
      <c r="V81" s="105">
        <v>114.75000000000003</v>
      </c>
      <c r="W81" s="106"/>
      <c r="X81" s="107"/>
      <c r="Y81" s="261"/>
      <c r="Z81" s="262"/>
      <c r="AA81" s="191">
        <f t="shared" si="40"/>
        <v>-422.48366013071973</v>
      </c>
      <c r="AB81" s="192">
        <f t="shared" si="41"/>
        <v>0.88264342774146676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5">AVERAGE(I73:I88)</f>
        <v>20.222222222222221</v>
      </c>
      <c r="J89" s="138">
        <f t="shared" si="45"/>
        <v>3600</v>
      </c>
      <c r="K89" s="139">
        <f t="shared" ref="K89" si="46">J89/I89</f>
        <v>178.02197802197801</v>
      </c>
      <c r="L89" s="137">
        <f t="shared" ref="L89:M89" si="47">AVERAGE(L73:L88)</f>
        <v>20.222222222222221</v>
      </c>
      <c r="M89" s="138">
        <f t="shared" si="47"/>
        <v>3075.7164243746947</v>
      </c>
      <c r="N89" s="139">
        <f t="shared" ref="N89:N94" si="48">M89/L89</f>
        <v>152.095867139408</v>
      </c>
      <c r="O89" s="140">
        <f t="shared" ref="O89:O94" si="49">L89-I89</f>
        <v>0</v>
      </c>
      <c r="P89" s="141">
        <f t="shared" ref="P89:P94" si="50">N89-K89</f>
        <v>-25.926110882570015</v>
      </c>
      <c r="Q89" s="142">
        <f t="shared" ref="Q89:Q94" si="51">N89/K89</f>
        <v>0.85436567343741532</v>
      </c>
      <c r="R89" s="277"/>
      <c r="S89" s="143">
        <f>S73</f>
        <v>0.16666666666666666</v>
      </c>
      <c r="T89" s="144">
        <f>INDEX(T73:T88,COUNTA(T73:T88))</f>
        <v>0.70972222222222225</v>
      </c>
      <c r="U89" s="145"/>
      <c r="V89" s="156"/>
      <c r="W89" s="135"/>
      <c r="X89" s="139"/>
      <c r="Y89" s="264"/>
      <c r="Z89" s="265"/>
      <c r="AA89" s="157">
        <f t="shared" ref="AA89:AA94" si="52">M89-J89</f>
        <v>-524.28357562530528</v>
      </c>
      <c r="AB89" s="142">
        <f t="shared" ref="AB89:AB94" si="53">M89/J89</f>
        <v>0.85436567343741521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1748</v>
      </c>
      <c r="G90" s="159">
        <f t="shared" ref="G90:G94" si="54">E90*F90</f>
        <v>59834.039999999994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2528.2442748091612</v>
      </c>
      <c r="N90" s="163">
        <f t="shared" si="48"/>
        <v>158.01526717557257</v>
      </c>
      <c r="O90" s="165">
        <f t="shared" si="49"/>
        <v>0</v>
      </c>
      <c r="P90" s="166">
        <f t="shared" si="50"/>
        <v>-29.484732824427425</v>
      </c>
      <c r="Q90" s="152">
        <f t="shared" si="51"/>
        <v>0.84274809160305375</v>
      </c>
      <c r="R90" s="275">
        <f>Q106</f>
        <v>0.85265099401353095</v>
      </c>
      <c r="S90" s="167">
        <v>0.25</v>
      </c>
      <c r="T90" s="168">
        <v>0.27880787037037036</v>
      </c>
      <c r="U90" s="169"/>
      <c r="V90" s="170">
        <v>41.48333333333332</v>
      </c>
      <c r="W90" s="173"/>
      <c r="X90" s="151"/>
      <c r="Y90" s="278"/>
      <c r="Z90" s="279"/>
      <c r="AA90" s="109">
        <f t="shared" si="52"/>
        <v>-471.7557251908388</v>
      </c>
      <c r="AB90" s="152">
        <f t="shared" si="53"/>
        <v>0.84274809160305375</v>
      </c>
      <c r="AC90" s="266">
        <f>AB106</f>
        <v>0.85265099401353095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1344</v>
      </c>
      <c r="G91" s="95">
        <f t="shared" si="54"/>
        <v>46730.880000000005</v>
      </c>
      <c r="H91" s="96"/>
      <c r="I91" s="97">
        <v>11</v>
      </c>
      <c r="J91" s="98">
        <v>3000</v>
      </c>
      <c r="K91" s="99">
        <f t="shared" si="44"/>
        <v>272.72727272727275</v>
      </c>
      <c r="L91" s="100">
        <v>11</v>
      </c>
      <c r="M91" s="98">
        <f>F91/V91*60</f>
        <v>2520.0000000000032</v>
      </c>
      <c r="N91" s="99">
        <f t="shared" si="48"/>
        <v>229.09090909090938</v>
      </c>
      <c r="O91" s="101">
        <f t="shared" si="49"/>
        <v>0</v>
      </c>
      <c r="P91" s="102">
        <f t="shared" si="50"/>
        <v>-43.63636363636337</v>
      </c>
      <c r="Q91" s="103">
        <f t="shared" si="51"/>
        <v>0.84000000000000097</v>
      </c>
      <c r="R91" s="276"/>
      <c r="S91" s="1">
        <v>0.28333333333333333</v>
      </c>
      <c r="T91" s="2">
        <v>0.30555555555555552</v>
      </c>
      <c r="U91" s="104">
        <v>6.5166666666666728</v>
      </c>
      <c r="V91" s="105">
        <v>31.999999999999964</v>
      </c>
      <c r="W91" s="106"/>
      <c r="X91" s="107"/>
      <c r="Y91" s="261"/>
      <c r="Z91" s="262"/>
      <c r="AA91" s="111">
        <f t="shared" si="52"/>
        <v>-479.99999999999682</v>
      </c>
      <c r="AB91" s="103">
        <f t="shared" si="53"/>
        <v>0.84000000000000108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2183</v>
      </c>
      <c r="G92" s="95">
        <f t="shared" si="54"/>
        <v>58133.29</v>
      </c>
      <c r="H92" s="96"/>
      <c r="I92" s="97">
        <v>9</v>
      </c>
      <c r="J92" s="98">
        <v>2600</v>
      </c>
      <c r="K92" s="99">
        <f t="shared" si="44"/>
        <v>288.88888888888891</v>
      </c>
      <c r="L92" s="100">
        <v>9</v>
      </c>
      <c r="M92" s="98">
        <f>F92/V92*60</f>
        <v>2216.2436548223304</v>
      </c>
      <c r="N92" s="99">
        <f t="shared" si="48"/>
        <v>246.24929498025892</v>
      </c>
      <c r="O92" s="101">
        <f t="shared" si="49"/>
        <v>0</v>
      </c>
      <c r="P92" s="102">
        <f t="shared" si="50"/>
        <v>-42.63959390862999</v>
      </c>
      <c r="Q92" s="103">
        <f t="shared" si="51"/>
        <v>0.85240140570089618</v>
      </c>
      <c r="R92" s="276"/>
      <c r="S92" s="1">
        <v>0.36111111111111105</v>
      </c>
      <c r="T92" s="2">
        <v>0.4021527777777778</v>
      </c>
      <c r="U92" s="104">
        <v>6.9999999999998952</v>
      </c>
      <c r="V92" s="105">
        <v>59.100000000000122</v>
      </c>
      <c r="W92" s="106"/>
      <c r="X92" s="107"/>
      <c r="Y92" s="261"/>
      <c r="Z92" s="262"/>
      <c r="AA92" s="111">
        <f t="shared" si="52"/>
        <v>-383.75634517766957</v>
      </c>
      <c r="AB92" s="103">
        <f t="shared" si="53"/>
        <v>0.85240140570089629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4649</v>
      </c>
      <c r="G93" s="95">
        <f t="shared" si="54"/>
        <v>166573.66999999998</v>
      </c>
      <c r="H93" s="113"/>
      <c r="I93" s="97">
        <v>12</v>
      </c>
      <c r="J93" s="98">
        <v>3273</v>
      </c>
      <c r="K93" s="99">
        <f t="shared" si="44"/>
        <v>272.75</v>
      </c>
      <c r="L93" s="114">
        <v>12</v>
      </c>
      <c r="M93" s="98">
        <f>F93/V93*60</f>
        <v>2836.6779661016926</v>
      </c>
      <c r="N93" s="99">
        <f t="shared" si="48"/>
        <v>236.38983050847438</v>
      </c>
      <c r="O93" s="101">
        <f t="shared" si="49"/>
        <v>0</v>
      </c>
      <c r="P93" s="102">
        <f t="shared" si="50"/>
        <v>-36.360169491525625</v>
      </c>
      <c r="Q93" s="103">
        <f t="shared" si="51"/>
        <v>0.86669048765710133</v>
      </c>
      <c r="R93" s="276"/>
      <c r="S93" s="1">
        <v>0.4055555555555555</v>
      </c>
      <c r="T93" s="2">
        <v>0.47384259259259259</v>
      </c>
      <c r="U93" s="104">
        <v>4.8999999999998867</v>
      </c>
      <c r="V93" s="105">
        <v>98.333333333333414</v>
      </c>
      <c r="W93" s="106">
        <v>0.47384259259259259</v>
      </c>
      <c r="X93" s="107">
        <v>0.51598379629629632</v>
      </c>
      <c r="Y93" s="261"/>
      <c r="Z93" s="262"/>
      <c r="AA93" s="111">
        <f t="shared" si="52"/>
        <v>-436.32203389830738</v>
      </c>
      <c r="AB93" s="103">
        <f t="shared" si="53"/>
        <v>0.86669048765710133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3750</v>
      </c>
      <c r="G94" s="115">
        <f t="shared" si="54"/>
        <v>136537.5</v>
      </c>
      <c r="H94" s="116"/>
      <c r="I94" s="97">
        <v>11</v>
      </c>
      <c r="J94" s="98">
        <v>3273</v>
      </c>
      <c r="K94" s="99">
        <f t="shared" si="44"/>
        <v>297.54545454545456</v>
      </c>
      <c r="L94" s="100">
        <v>11</v>
      </c>
      <c r="M94" s="98">
        <f>F94/V94*60</f>
        <v>2813.086059595752</v>
      </c>
      <c r="N94" s="99">
        <f t="shared" si="48"/>
        <v>255.73509632688655</v>
      </c>
      <c r="O94" s="101">
        <f t="shared" si="49"/>
        <v>0</v>
      </c>
      <c r="P94" s="102">
        <f t="shared" si="50"/>
        <v>-41.810358218568012</v>
      </c>
      <c r="Q94" s="103">
        <f t="shared" si="51"/>
        <v>0.85948245022784964</v>
      </c>
      <c r="R94" s="276"/>
      <c r="S94" s="1">
        <v>0.51598379629629632</v>
      </c>
      <c r="T94" s="2">
        <v>0.57152777777777775</v>
      </c>
      <c r="U94" s="104">
        <v>60.683333333333358</v>
      </c>
      <c r="V94" s="105">
        <v>79.983333333333263</v>
      </c>
      <c r="W94" s="106"/>
      <c r="X94" s="107"/>
      <c r="Y94" s="261"/>
      <c r="Z94" s="262"/>
      <c r="AA94" s="111">
        <f t="shared" si="52"/>
        <v>-459.91394040424802</v>
      </c>
      <c r="AB94" s="103">
        <f t="shared" si="53"/>
        <v>0.85948245022784964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5">AVERAGE(I90:I105)</f>
        <v>11.8</v>
      </c>
      <c r="J106" s="138">
        <f t="shared" si="55"/>
        <v>3029.2</v>
      </c>
      <c r="K106" s="139">
        <f t="shared" ref="K106" si="56">J106/I106</f>
        <v>256.71186440677963</v>
      </c>
      <c r="L106" s="137">
        <f t="shared" ref="L106:M106" si="57">AVERAGE(L90:L105)</f>
        <v>11.8</v>
      </c>
      <c r="M106" s="138">
        <f t="shared" si="57"/>
        <v>2582.8503910657878</v>
      </c>
      <c r="N106" s="139">
        <f t="shared" ref="N106:N111" si="58">M106/L106</f>
        <v>218.88562636150743</v>
      </c>
      <c r="O106" s="140">
        <f t="shared" ref="O106:O111" si="59">L106-I106</f>
        <v>0</v>
      </c>
      <c r="P106" s="141">
        <f t="shared" ref="P106:P111" si="60">N106-K106</f>
        <v>-37.826238045272191</v>
      </c>
      <c r="Q106" s="142">
        <f t="shared" ref="Q106:Q111" si="61">N106/K106</f>
        <v>0.85265099401353095</v>
      </c>
      <c r="R106" s="277"/>
      <c r="S106" s="143">
        <f>S90</f>
        <v>0.25</v>
      </c>
      <c r="T106" s="144">
        <f>INDEX(T90:T105,COUNTA(T90:T105))</f>
        <v>0.57152777777777775</v>
      </c>
      <c r="U106" s="145"/>
      <c r="V106" s="156"/>
      <c r="W106" s="135"/>
      <c r="X106" s="139"/>
      <c r="Y106" s="264"/>
      <c r="Z106" s="265"/>
      <c r="AA106" s="157">
        <f t="shared" ref="AA106:AA111" si="62">M106-J106</f>
        <v>-446.34960893421203</v>
      </c>
      <c r="AB106" s="142">
        <f t="shared" ref="AB106:AB111" si="63">M106/J106</f>
        <v>0.85265099401353095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703</v>
      </c>
      <c r="G107" s="159">
        <f t="shared" ref="G107:G111" si="64">E107*F107</f>
        <v>18720.89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2089.8431048719972</v>
      </c>
      <c r="N107" s="163">
        <f t="shared" si="58"/>
        <v>348.30718414533288</v>
      </c>
      <c r="O107" s="165">
        <f t="shared" si="59"/>
        <v>0</v>
      </c>
      <c r="P107" s="166">
        <f t="shared" si="60"/>
        <v>-85.026149188000431</v>
      </c>
      <c r="Q107" s="152">
        <f t="shared" si="61"/>
        <v>0.80378580956615286</v>
      </c>
      <c r="R107" s="275">
        <f>Q123</f>
        <v>0.83602227299027976</v>
      </c>
      <c r="S107" s="193">
        <v>0.32152777777777769</v>
      </c>
      <c r="T107" s="194">
        <v>0.33554398148148146</v>
      </c>
      <c r="U107" s="169"/>
      <c r="V107" s="170">
        <v>20.183333333333422</v>
      </c>
      <c r="W107" s="168"/>
      <c r="X107" s="171"/>
      <c r="Y107" s="278"/>
      <c r="Z107" s="279"/>
      <c r="AA107" s="109">
        <f t="shared" si="62"/>
        <v>-510.15689512800282</v>
      </c>
      <c r="AB107" s="152">
        <f t="shared" si="63"/>
        <v>0.80378580956615275</v>
      </c>
      <c r="AC107" s="266">
        <f>AB123</f>
        <v>0.83602227299027965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2318</v>
      </c>
      <c r="G108" s="95">
        <f t="shared" si="64"/>
        <v>70930.8</v>
      </c>
      <c r="H108" s="96"/>
      <c r="I108" s="97">
        <v>6</v>
      </c>
      <c r="J108" s="98">
        <v>2600</v>
      </c>
      <c r="K108" s="99">
        <f t="shared" si="44"/>
        <v>433.33333333333331</v>
      </c>
      <c r="L108" s="100">
        <v>6</v>
      </c>
      <c r="M108" s="98">
        <f>F108/V108*60</f>
        <v>2225.8735662843369</v>
      </c>
      <c r="N108" s="99">
        <f t="shared" si="58"/>
        <v>370.97892771405617</v>
      </c>
      <c r="O108" s="101">
        <f t="shared" si="59"/>
        <v>0</v>
      </c>
      <c r="P108" s="102">
        <f t="shared" si="60"/>
        <v>-62.354405619277145</v>
      </c>
      <c r="Q108" s="103">
        <f t="shared" si="61"/>
        <v>0.85610521780166815</v>
      </c>
      <c r="R108" s="276"/>
      <c r="S108" s="1">
        <v>0.3388888888888888</v>
      </c>
      <c r="T108" s="2">
        <v>0.3822800925925926</v>
      </c>
      <c r="U108" s="104">
        <v>4.816666666666567</v>
      </c>
      <c r="V108" s="105">
        <v>62.483333333333483</v>
      </c>
      <c r="W108" s="106"/>
      <c r="X108" s="113"/>
      <c r="Y108" s="261"/>
      <c r="Z108" s="262"/>
      <c r="AA108" s="111">
        <f t="shared" si="62"/>
        <v>-374.1264337156631</v>
      </c>
      <c r="AB108" s="103">
        <f t="shared" si="63"/>
        <v>0.85610521780166804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1593</v>
      </c>
      <c r="G109" s="95">
        <f t="shared" si="64"/>
        <v>39394.89</v>
      </c>
      <c r="H109" s="96"/>
      <c r="I109" s="97">
        <v>6</v>
      </c>
      <c r="J109" s="98">
        <v>2600</v>
      </c>
      <c r="K109" s="99">
        <f t="shared" si="44"/>
        <v>433.33333333333331</v>
      </c>
      <c r="L109" s="100">
        <v>6</v>
      </c>
      <c r="M109" s="98">
        <f>F109/V109*60</f>
        <v>2183.0224590787961</v>
      </c>
      <c r="N109" s="99">
        <f t="shared" si="58"/>
        <v>363.83707651313267</v>
      </c>
      <c r="O109" s="101">
        <f t="shared" si="59"/>
        <v>0</v>
      </c>
      <c r="P109" s="102">
        <f t="shared" si="60"/>
        <v>-69.496256820200642</v>
      </c>
      <c r="Q109" s="103">
        <f t="shared" si="61"/>
        <v>0.83962402272261394</v>
      </c>
      <c r="R109" s="276"/>
      <c r="S109" s="1">
        <v>0.38556712962962963</v>
      </c>
      <c r="T109" s="2">
        <v>0.41597222222222224</v>
      </c>
      <c r="U109" s="104">
        <v>4.7333333333333272</v>
      </c>
      <c r="V109" s="105">
        <v>43.78333333333336</v>
      </c>
      <c r="W109" s="106"/>
      <c r="X109" s="107"/>
      <c r="Y109" s="261"/>
      <c r="Z109" s="262"/>
      <c r="AA109" s="111">
        <f t="shared" si="62"/>
        <v>-416.97754092120385</v>
      </c>
      <c r="AB109" s="103">
        <f t="shared" si="63"/>
        <v>0.83962402272261394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1187</v>
      </c>
      <c r="G110" s="95">
        <f t="shared" si="64"/>
        <v>29603.780000000002</v>
      </c>
      <c r="H110" s="96"/>
      <c r="I110" s="97">
        <v>6</v>
      </c>
      <c r="J110" s="98">
        <v>2600</v>
      </c>
      <c r="K110" s="99">
        <f t="shared" si="44"/>
        <v>433.33333333333331</v>
      </c>
      <c r="L110" s="100">
        <v>6</v>
      </c>
      <c r="M110" s="98">
        <f>F110/V110*60</f>
        <v>2171.3414634146334</v>
      </c>
      <c r="N110" s="99">
        <f t="shared" si="58"/>
        <v>361.8902439024389</v>
      </c>
      <c r="O110" s="101">
        <f t="shared" si="59"/>
        <v>0</v>
      </c>
      <c r="P110" s="102">
        <f t="shared" si="60"/>
        <v>-71.443089430894418</v>
      </c>
      <c r="Q110" s="103">
        <f t="shared" si="61"/>
        <v>0.8351313320825513</v>
      </c>
      <c r="R110" s="276"/>
      <c r="S110" s="1">
        <v>0.41958333333333331</v>
      </c>
      <c r="T110" s="2">
        <v>0.44236111111111109</v>
      </c>
      <c r="U110" s="104">
        <v>5.1999999999999336</v>
      </c>
      <c r="V110" s="105">
        <v>32.800000000000011</v>
      </c>
      <c r="W110" s="106"/>
      <c r="X110" s="113"/>
      <c r="Y110" s="261"/>
      <c r="Z110" s="262"/>
      <c r="AA110" s="111">
        <f t="shared" si="62"/>
        <v>-428.65853658536662</v>
      </c>
      <c r="AB110" s="103">
        <f t="shared" si="63"/>
        <v>0.8351313320825513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1841</v>
      </c>
      <c r="G111" s="95">
        <f t="shared" si="64"/>
        <v>45527.93</v>
      </c>
      <c r="H111" s="113"/>
      <c r="I111" s="97">
        <v>6</v>
      </c>
      <c r="J111" s="98">
        <v>2600</v>
      </c>
      <c r="K111" s="99">
        <f t="shared" si="44"/>
        <v>433.33333333333331</v>
      </c>
      <c r="L111" s="114">
        <v>6</v>
      </c>
      <c r="M111" s="98">
        <f>F111/V111*60</f>
        <v>2198.2089552238722</v>
      </c>
      <c r="N111" s="99">
        <f t="shared" si="58"/>
        <v>366.36815920397868</v>
      </c>
      <c r="O111" s="101">
        <f t="shared" si="59"/>
        <v>0</v>
      </c>
      <c r="P111" s="102">
        <f t="shared" si="60"/>
        <v>-66.965174129354637</v>
      </c>
      <c r="Q111" s="103">
        <f t="shared" si="61"/>
        <v>0.84546498277841242</v>
      </c>
      <c r="R111" s="276"/>
      <c r="S111" s="1">
        <v>0.44583333333333319</v>
      </c>
      <c r="T111" s="2">
        <v>0.48072916666666665</v>
      </c>
      <c r="U111" s="104">
        <v>4.9999999999998224</v>
      </c>
      <c r="V111" s="105">
        <v>50.250000000000185</v>
      </c>
      <c r="W111" s="106"/>
      <c r="X111" s="113"/>
      <c r="Y111" s="261"/>
      <c r="Z111" s="262"/>
      <c r="AA111" s="111">
        <f t="shared" si="62"/>
        <v>-401.79104477612782</v>
      </c>
      <c r="AB111" s="103">
        <f t="shared" si="63"/>
        <v>0.84546498277841242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5">AVERAGE(I107:I122)</f>
        <v>6</v>
      </c>
      <c r="J123" s="138">
        <f t="shared" si="65"/>
        <v>2600</v>
      </c>
      <c r="K123" s="139">
        <f t="shared" ref="K123" si="66">J123/I123</f>
        <v>433.33333333333331</v>
      </c>
      <c r="L123" s="137">
        <f t="shared" ref="L123:M123" si="67">AVERAGE(L107:L122)</f>
        <v>6</v>
      </c>
      <c r="M123" s="138">
        <f t="shared" si="67"/>
        <v>2173.6579097747272</v>
      </c>
      <c r="N123" s="139">
        <f>M123/L123</f>
        <v>362.27631829578786</v>
      </c>
      <c r="O123" s="140">
        <f>L123-I123</f>
        <v>0</v>
      </c>
      <c r="P123" s="141">
        <f>N123-K123</f>
        <v>-71.057015037545455</v>
      </c>
      <c r="Q123" s="142">
        <f>N123/K123</f>
        <v>0.83602227299027976</v>
      </c>
      <c r="R123" s="277"/>
      <c r="S123" s="143">
        <f>S107</f>
        <v>0.32152777777777769</v>
      </c>
      <c r="T123" s="144">
        <f>INDEX(T107:T122,COUNTA(T107:T122))</f>
        <v>0.48072916666666665</v>
      </c>
      <c r="U123" s="145"/>
      <c r="V123" s="156"/>
      <c r="W123" s="135"/>
      <c r="X123" s="139"/>
      <c r="Y123" s="264"/>
      <c r="Z123" s="265"/>
      <c r="AA123" s="157">
        <f>M123-J123</f>
        <v>-426.34209022527284</v>
      </c>
      <c r="AB123" s="142">
        <f>M123/J123</f>
        <v>0.83602227299027965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223</v>
      </c>
      <c r="D124" s="274"/>
      <c r="E124" s="158">
        <v>49.91</v>
      </c>
      <c r="F124" s="169">
        <v>1121</v>
      </c>
      <c r="G124" s="159">
        <f t="shared" ref="G124:G126" si="68">E124*F124</f>
        <v>55949.109999999993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1697.7702986958323</v>
      </c>
      <c r="N124" s="163">
        <f>M124/L124</f>
        <v>65.298857642147397</v>
      </c>
      <c r="O124" s="165">
        <f>L124-I124</f>
        <v>0</v>
      </c>
      <c r="P124" s="166">
        <f>N124-K124</f>
        <v>-11.624219280929523</v>
      </c>
      <c r="Q124" s="152">
        <f>N124/K124</f>
        <v>0.84888514934791615</v>
      </c>
      <c r="R124" s="275">
        <f>Q140</f>
        <v>0.85235486734135213</v>
      </c>
      <c r="S124" s="167">
        <v>0.70859953703703704</v>
      </c>
      <c r="T124" s="168">
        <v>0.73611111111111116</v>
      </c>
      <c r="U124" s="169"/>
      <c r="V124" s="170">
        <v>39.616666666666731</v>
      </c>
      <c r="W124" s="87"/>
      <c r="X124" s="88"/>
      <c r="Y124" s="278"/>
      <c r="Z124" s="279"/>
      <c r="AA124" s="109">
        <f>M124-J124</f>
        <v>-302.22970130416775</v>
      </c>
      <c r="AB124" s="152">
        <f>M124/J124</f>
        <v>0.84888514934791615</v>
      </c>
      <c r="AC124" s="347">
        <f>AB140</f>
        <v>0.85235486734135213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104">
        <v>1903</v>
      </c>
      <c r="G125" s="95">
        <f t="shared" si="68"/>
        <v>108071.37</v>
      </c>
      <c r="H125" s="96"/>
      <c r="I125" s="97">
        <v>23</v>
      </c>
      <c r="J125" s="98">
        <v>2000</v>
      </c>
      <c r="K125" s="99">
        <f t="shared" ref="K125:K126" si="69">J125/I125</f>
        <v>86.956521739130437</v>
      </c>
      <c r="L125" s="100">
        <v>23</v>
      </c>
      <c r="M125" s="98">
        <f>F125/V125*60</f>
        <v>1712.7000000000005</v>
      </c>
      <c r="N125" s="99">
        <f>M125/L125</f>
        <v>74.465217391304364</v>
      </c>
      <c r="O125" s="101">
        <f>L125-I125</f>
        <v>0</v>
      </c>
      <c r="P125" s="102">
        <f>N125-K125</f>
        <v>-12.491304347826073</v>
      </c>
      <c r="Q125" s="103">
        <f>N125/K125</f>
        <v>0.85635000000000017</v>
      </c>
      <c r="R125" s="276"/>
      <c r="S125" s="1">
        <v>0.7412037037037037</v>
      </c>
      <c r="T125" s="2">
        <v>0.78749999999999998</v>
      </c>
      <c r="U125" s="104">
        <v>7.333333333333254</v>
      </c>
      <c r="V125" s="105">
        <v>66.666666666666643</v>
      </c>
      <c r="W125" s="106"/>
      <c r="X125" s="107"/>
      <c r="Y125" s="261"/>
      <c r="Z125" s="262"/>
      <c r="AA125" s="111">
        <f>M125-J125</f>
        <v>-287.2999999999995</v>
      </c>
      <c r="AB125" s="103">
        <f>M125/J125</f>
        <v>0.85635000000000028</v>
      </c>
      <c r="AC125" s="293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104">
        <v>1565</v>
      </c>
      <c r="G126" s="95">
        <f t="shared" si="68"/>
        <v>89001.55</v>
      </c>
      <c r="H126" s="96"/>
      <c r="I126" s="97">
        <v>23</v>
      </c>
      <c r="J126" s="98">
        <v>2000</v>
      </c>
      <c r="K126" s="99">
        <f t="shared" si="69"/>
        <v>86.956521739130437</v>
      </c>
      <c r="L126" s="100">
        <v>23</v>
      </c>
      <c r="M126" s="98">
        <f>F126/V126*60</f>
        <v>1703.6589053522803</v>
      </c>
      <c r="N126" s="99">
        <f>M126/L126</f>
        <v>74.072126319664363</v>
      </c>
      <c r="O126" s="101">
        <f>L126-I126</f>
        <v>0</v>
      </c>
      <c r="P126" s="102">
        <f>N126-K126</f>
        <v>-12.884395419466074</v>
      </c>
      <c r="Q126" s="103">
        <f>N126/K126</f>
        <v>0.85182945267614019</v>
      </c>
      <c r="R126" s="276"/>
      <c r="S126" s="1">
        <v>0.79027777777777775</v>
      </c>
      <c r="T126" s="2">
        <v>0.82855324074074077</v>
      </c>
      <c r="U126" s="104">
        <v>3.9999999999999858</v>
      </c>
      <c r="V126" s="105">
        <v>55.11666666666676</v>
      </c>
      <c r="W126" s="106"/>
      <c r="X126" s="107"/>
      <c r="Y126" s="261"/>
      <c r="Z126" s="262"/>
      <c r="AA126" s="111">
        <f>M126-J126</f>
        <v>-296.34109464771973</v>
      </c>
      <c r="AB126" s="103">
        <f>M126/J126</f>
        <v>0.85182945267614019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0">AVERAGE(I124:I139)</f>
        <v>24</v>
      </c>
      <c r="J140" s="138">
        <f t="shared" si="70"/>
        <v>2000</v>
      </c>
      <c r="K140" s="139">
        <f t="shared" ref="K140" si="71">J140/I140</f>
        <v>83.333333333333329</v>
      </c>
      <c r="L140" s="137">
        <f t="shared" ref="L140:M140" si="72">AVERAGE(L124:L139)</f>
        <v>24</v>
      </c>
      <c r="M140" s="138">
        <f t="shared" si="72"/>
        <v>1704.7097346827043</v>
      </c>
      <c r="N140" s="139">
        <f>M140/L140</f>
        <v>71.029572278446011</v>
      </c>
      <c r="O140" s="140">
        <f>L140-I140</f>
        <v>0</v>
      </c>
      <c r="P140" s="141">
        <f>N140-K140</f>
        <v>-12.303761054887318</v>
      </c>
      <c r="Q140" s="142">
        <f>N140/K140</f>
        <v>0.85235486734135213</v>
      </c>
      <c r="R140" s="277"/>
      <c r="S140" s="143">
        <f>S124</f>
        <v>0.70859953703703704</v>
      </c>
      <c r="T140" s="144">
        <f>INDEX(T124:T139,COUNTA(T124:T139))</f>
        <v>0.82855324074074077</v>
      </c>
      <c r="U140" s="145"/>
      <c r="V140" s="156"/>
      <c r="W140" s="188"/>
      <c r="X140" s="189"/>
      <c r="Y140" s="264"/>
      <c r="Z140" s="265"/>
      <c r="AA140" s="157">
        <f>M140-J140</f>
        <v>-295.29026531729573</v>
      </c>
      <c r="AB140" s="142">
        <f>M140/J140</f>
        <v>0.85235486734135213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1565</v>
      </c>
      <c r="G141" s="159">
        <f t="shared" ref="G141:G143" si="73">E141*F141</f>
        <v>69329.5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1704.6898638426667</v>
      </c>
      <c r="N141" s="163">
        <f>M141/L141</f>
        <v>100.27587434368627</v>
      </c>
      <c r="O141" s="165">
        <f>L141-I141</f>
        <v>0</v>
      </c>
      <c r="P141" s="166">
        <f>N141-K141</f>
        <v>-17.371184479843137</v>
      </c>
      <c r="Q141" s="152">
        <f>N141/K141</f>
        <v>0.85234493192133332</v>
      </c>
      <c r="R141" s="275">
        <f>Q157</f>
        <v>0.85126045994919597</v>
      </c>
      <c r="S141" s="167">
        <v>0.70833333333333337</v>
      </c>
      <c r="T141" s="168">
        <v>0.7465856481481481</v>
      </c>
      <c r="U141" s="169"/>
      <c r="V141" s="170">
        <v>55.083333333333201</v>
      </c>
      <c r="W141" s="168"/>
      <c r="X141" s="171"/>
      <c r="Y141" s="278"/>
      <c r="Z141" s="279"/>
      <c r="AA141" s="109">
        <f>M141-J141</f>
        <v>-295.31013615733332</v>
      </c>
      <c r="AB141" s="152">
        <f>M141/J141</f>
        <v>0.85234493192133332</v>
      </c>
      <c r="AC141" s="266">
        <f>AB157</f>
        <v>0.85126045994919597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753</v>
      </c>
      <c r="G142" s="95">
        <f t="shared" si="73"/>
        <v>38154.51</v>
      </c>
      <c r="H142" s="96"/>
      <c r="I142" s="97">
        <v>22</v>
      </c>
      <c r="J142" s="98">
        <v>2000</v>
      </c>
      <c r="K142" s="99">
        <f t="shared" ref="K142:K143" si="74">J142/I142</f>
        <v>90.909090909090907</v>
      </c>
      <c r="L142" s="100">
        <v>22</v>
      </c>
      <c r="M142" s="98">
        <f>F142/V142*60</f>
        <v>1691.0792264503975</v>
      </c>
      <c r="N142" s="99">
        <f>M142/L142</f>
        <v>76.867237565927155</v>
      </c>
      <c r="O142" s="101">
        <f>L142-I142</f>
        <v>0</v>
      </c>
      <c r="P142" s="102">
        <f>N142-K142</f>
        <v>-14.041853343163751</v>
      </c>
      <c r="Q142" s="103">
        <f>N142/K142</f>
        <v>0.84553961322519877</v>
      </c>
      <c r="R142" s="276"/>
      <c r="S142" s="1">
        <v>0.7515856481481481</v>
      </c>
      <c r="T142" s="2">
        <v>0.77013888888888893</v>
      </c>
      <c r="U142" s="104">
        <v>7.2000000000000064</v>
      </c>
      <c r="V142" s="105">
        <v>26.716666666666793</v>
      </c>
      <c r="W142" s="106"/>
      <c r="X142" s="107"/>
      <c r="Y142" s="261"/>
      <c r="Z142" s="262"/>
      <c r="AA142" s="111">
        <f>M142-J142</f>
        <v>-308.92077354960247</v>
      </c>
      <c r="AB142" s="103">
        <f>M142/J142</f>
        <v>0.84553961322519877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2028</v>
      </c>
      <c r="G143" s="95">
        <f t="shared" si="73"/>
        <v>96532.800000000003</v>
      </c>
      <c r="H143" s="96"/>
      <c r="I143" s="97">
        <v>23</v>
      </c>
      <c r="J143" s="98">
        <v>2000</v>
      </c>
      <c r="K143" s="99">
        <f t="shared" si="74"/>
        <v>86.956521739130437</v>
      </c>
      <c r="L143" s="100">
        <v>23</v>
      </c>
      <c r="M143" s="98">
        <f>F143/V143*60</f>
        <v>1711.7936694021107</v>
      </c>
      <c r="N143" s="99">
        <f>M143/L143</f>
        <v>74.425811713135246</v>
      </c>
      <c r="O143" s="101">
        <f>L143-I143</f>
        <v>0</v>
      </c>
      <c r="P143" s="102">
        <f>N143-K143</f>
        <v>-12.530710025995191</v>
      </c>
      <c r="Q143" s="103">
        <f>N143/K143</f>
        <v>0.85589683470105526</v>
      </c>
      <c r="R143" s="276"/>
      <c r="S143" s="1">
        <v>0.77361111111111114</v>
      </c>
      <c r="T143" s="2">
        <v>0.82297453703703705</v>
      </c>
      <c r="U143" s="104">
        <v>4.9999999999999822</v>
      </c>
      <c r="V143" s="105">
        <v>71.083333333333314</v>
      </c>
      <c r="W143" s="106"/>
      <c r="X143" s="107"/>
      <c r="Y143" s="261"/>
      <c r="Z143" s="262"/>
      <c r="AA143" s="111">
        <f>M143-J143</f>
        <v>-288.20633059788929</v>
      </c>
      <c r="AB143" s="103">
        <f>M143/J143</f>
        <v>0.85589683470105538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5">AVERAGE(I141:I156)</f>
        <v>20.666666666666668</v>
      </c>
      <c r="J157" s="138">
        <f t="shared" si="75"/>
        <v>2000</v>
      </c>
      <c r="K157" s="139">
        <f t="shared" ref="K157" si="76">J157/I157</f>
        <v>96.774193548387089</v>
      </c>
      <c r="L157" s="137">
        <f t="shared" ref="L157:M157" si="77">AVERAGE(L141:L156)</f>
        <v>20.666666666666668</v>
      </c>
      <c r="M157" s="138">
        <f t="shared" si="77"/>
        <v>1702.5209198983919</v>
      </c>
      <c r="N157" s="139">
        <f>M157/L157</f>
        <v>82.380044511212503</v>
      </c>
      <c r="O157" s="140">
        <f>L157-I157</f>
        <v>0</v>
      </c>
      <c r="P157" s="141">
        <f>N157-K157</f>
        <v>-14.394149037174586</v>
      </c>
      <c r="Q157" s="142">
        <f>N157/K157</f>
        <v>0.85126045994919597</v>
      </c>
      <c r="R157" s="277"/>
      <c r="S157" s="143">
        <f>S141</f>
        <v>0.70833333333333337</v>
      </c>
      <c r="T157" s="144">
        <f>INDEX(T141:T156,COUNTA(T141:T156))</f>
        <v>0.82297453703703705</v>
      </c>
      <c r="U157" s="145"/>
      <c r="V157" s="156"/>
      <c r="W157" s="135"/>
      <c r="X157" s="139"/>
      <c r="Y157" s="264"/>
      <c r="Z157" s="265"/>
      <c r="AA157" s="157">
        <f>M157-J157</f>
        <v>-297.47908010160813</v>
      </c>
      <c r="AB157" s="142">
        <f>M157/J157</f>
        <v>0.85126045994919597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01" priority="3" operator="greaterThan">
      <formula>0</formula>
    </cfRule>
  </conditionalFormatting>
  <conditionalFormatting sqref="P5:P157 AA5:AA157">
    <cfRule type="cellIs" dxfId="600" priority="6" operator="lessThan">
      <formula>0</formula>
    </cfRule>
  </conditionalFormatting>
  <conditionalFormatting sqref="Q5:Q157 AB5:AB157">
    <cfRule type="cellIs" dxfId="599" priority="4" operator="greaterThan">
      <formula>1</formula>
    </cfRule>
    <cfRule type="cellIs" dxfId="598" priority="5" operator="lessThan">
      <formula>0.8</formula>
    </cfRule>
  </conditionalFormatting>
  <conditionalFormatting sqref="R5:R157 AC124">
    <cfRule type="cellIs" dxfId="597" priority="7" operator="lessThan">
      <formula>0.8</formula>
    </cfRule>
  </conditionalFormatting>
  <conditionalFormatting sqref="AC5:AC22 AC56:AC91">
    <cfRule type="cellIs" dxfId="596" priority="9" operator="lessThan">
      <formula>0.8</formula>
    </cfRule>
  </conditionalFormatting>
  <conditionalFormatting sqref="AC39">
    <cfRule type="cellIs" dxfId="595" priority="12" operator="lessThan">
      <formula>0.8</formula>
    </cfRule>
  </conditionalFormatting>
  <conditionalFormatting sqref="AC54">
    <cfRule type="cellIs" dxfId="594" priority="11" operator="lessThan">
      <formula>0.8</formula>
    </cfRule>
  </conditionalFormatting>
  <conditionalFormatting sqref="AC97:AC105">
    <cfRule type="cellIs" dxfId="593" priority="10" operator="lessThan">
      <formula>0.8</formula>
    </cfRule>
  </conditionalFormatting>
  <conditionalFormatting sqref="AC107:AC112">
    <cfRule type="cellIs" dxfId="592" priority="8" operator="lessThan">
      <formula>0.8</formula>
    </cfRule>
  </conditionalFormatting>
  <conditionalFormatting sqref="AC139">
    <cfRule type="cellIs" dxfId="591" priority="2" operator="lessThan">
      <formula>0.8</formula>
    </cfRule>
  </conditionalFormatting>
  <conditionalFormatting sqref="AC141:AC157">
    <cfRule type="cellIs" dxfId="590" priority="1" operator="lessThan">
      <formula>0.8</formula>
    </cfRule>
  </conditionalFormatting>
  <dataValidations count="1">
    <dataValidation type="list" allowBlank="1" showInputMessage="1" showErrorMessage="1" sqref="Y5:Z157" xr:uid="{580EF011-B99E-45F1-A93E-1CDA2ACC312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80A5-ED4D-4F74-AFA3-9B861F2A3EB6}">
  <sheetPr>
    <tabColor theme="8" tint="0.59999389629810485"/>
  </sheetPr>
  <dimension ref="B1:AR36"/>
  <sheetViews>
    <sheetView zoomScale="70" zoomScaleNormal="70" workbookViewId="0">
      <selection activeCell="R39" sqref="R39:R5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264</v>
      </c>
      <c r="D3" s="248"/>
      <c r="E3" s="7" t="s">
        <v>2</v>
      </c>
      <c r="F3" s="249">
        <f>'0820(18度C)'!D1+'0820(4度C)'!D1</f>
        <v>251326</v>
      </c>
      <c r="G3" s="250"/>
      <c r="H3" s="7" t="s">
        <v>3</v>
      </c>
      <c r="I3" s="251">
        <f>'0820(18度C)'!F1+'0820(4度C)'!F1</f>
        <v>7775987.7599999998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474.84021149217716</v>
      </c>
      <c r="F6" s="226" t="e">
        <f>AVERAGE(#REF!,D13:K13)</f>
        <v>#REF!</v>
      </c>
      <c r="G6" s="227">
        <f>AVERAGE(D13:K13)</f>
        <v>175.76327395821818</v>
      </c>
      <c r="H6" s="228"/>
      <c r="I6" s="227">
        <f>AVERAGE(L13:O13)</f>
        <v>90.053763440860209</v>
      </c>
      <c r="J6" s="228"/>
      <c r="K6" s="227">
        <f>AVERAGE(D27:O27)</f>
        <v>643.27863777089783</v>
      </c>
      <c r="L6" s="228"/>
      <c r="M6" s="227">
        <f>AVERAGE(P27:X27)</f>
        <v>755.51395730706065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402.00153342662503</v>
      </c>
      <c r="F7" s="230" t="e">
        <f>AVERAGE(#REF!,D14:K14)</f>
        <v>#REF!</v>
      </c>
      <c r="G7" s="217">
        <f>AVERAGE(D14:K14)</f>
        <v>148.95164291943755</v>
      </c>
      <c r="H7" s="218"/>
      <c r="I7" s="217">
        <f>AVERAGE(L14:O14)</f>
        <v>76.693871853170805</v>
      </c>
      <c r="J7" s="218"/>
      <c r="K7" s="217">
        <f>AVERAGE(D28:O28)</f>
        <v>542.98557996257375</v>
      </c>
      <c r="L7" s="218"/>
      <c r="M7" s="217">
        <f>AVERAGE(P28:X28)</f>
        <v>641.18090525088803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0.84889504320168396</v>
      </c>
      <c r="F8" s="222" t="e">
        <f>AVERAGE(D15:K15,#REF!)</f>
        <v>#REF!</v>
      </c>
      <c r="G8" s="223">
        <f>AVERAGE(D15:K15)</f>
        <v>0.85130928403534867</v>
      </c>
      <c r="H8" s="224"/>
      <c r="I8" s="223">
        <f>AVERAGE(L15:O15)</f>
        <v>0.85168512431129528</v>
      </c>
      <c r="J8" s="224"/>
      <c r="K8" s="223">
        <f>AVERAGE(D29:O29)</f>
        <v>0.84408422173186437</v>
      </c>
      <c r="L8" s="224"/>
      <c r="M8" s="223">
        <f>AVERAGE(P29:X29)</f>
        <v>0.85076102690732769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116.66666666666667</v>
      </c>
      <c r="E13" s="24">
        <v>79.47019867549669</v>
      </c>
      <c r="F13" s="24">
        <v>82.10526315789474</v>
      </c>
      <c r="G13" s="24">
        <v>84.033613445378151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83.333333333333329</v>
      </c>
      <c r="O13" s="25">
        <v>96.774193548387089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100.34540045407849</v>
      </c>
      <c r="E14" s="28">
        <v>67.581578552619945</v>
      </c>
      <c r="F14" s="28">
        <v>70.224094188279537</v>
      </c>
      <c r="G14" s="28">
        <v>71.51854684304061</v>
      </c>
      <c r="H14" s="28">
        <v>152.06842309357907</v>
      </c>
      <c r="I14" s="28">
        <v>218.86133964669912</v>
      </c>
      <c r="J14" s="28" t="s">
        <v>37</v>
      </c>
      <c r="K14" s="55">
        <v>362.06211765776607</v>
      </c>
      <c r="L14" s="27" t="s">
        <v>37</v>
      </c>
      <c r="M14" s="67" t="s">
        <v>37</v>
      </c>
      <c r="N14" s="28">
        <v>71.018138194236215</v>
      </c>
      <c r="O14" s="29">
        <v>82.369605512105409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0.86010343246352983</v>
      </c>
      <c r="E15" s="32">
        <f t="shared" si="0"/>
        <v>0.8504015301204676</v>
      </c>
      <c r="F15" s="32">
        <f t="shared" si="0"/>
        <v>0.85529345485725072</v>
      </c>
      <c r="G15" s="32">
        <f t="shared" si="0"/>
        <v>0.85107070743218327</v>
      </c>
      <c r="H15" s="32">
        <f t="shared" si="0"/>
        <v>0.85421151243924054</v>
      </c>
      <c r="I15" s="32">
        <f t="shared" si="0"/>
        <v>0.85255638710915427</v>
      </c>
      <c r="J15" s="32" t="s">
        <v>37</v>
      </c>
      <c r="K15" s="56">
        <f t="shared" ref="K15" si="1">K14/K13</f>
        <v>0.83552796382561401</v>
      </c>
      <c r="L15" s="31" t="s">
        <v>37</v>
      </c>
      <c r="M15" s="68" t="s">
        <v>37</v>
      </c>
      <c r="N15" s="32">
        <f t="shared" ref="N15:O15" si="2">N14/N13</f>
        <v>0.85221765833083463</v>
      </c>
      <c r="O15" s="33">
        <f t="shared" si="2"/>
        <v>0.85115259029175594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0.25033564814814813</v>
      </c>
      <c r="E16" s="2">
        <v>0.16666666666666666</v>
      </c>
      <c r="F16" s="2">
        <v>0.25015046296296295</v>
      </c>
      <c r="G16" s="2">
        <v>0.25</v>
      </c>
      <c r="H16" s="2">
        <v>0.16689814814814816</v>
      </c>
      <c r="I16" s="2">
        <v>0.25</v>
      </c>
      <c r="J16" s="2" t="s">
        <v>37</v>
      </c>
      <c r="K16" s="3">
        <v>0.32152777777777769</v>
      </c>
      <c r="L16" s="1" t="s">
        <v>37</v>
      </c>
      <c r="M16" s="69" t="s">
        <v>37</v>
      </c>
      <c r="N16" s="2">
        <v>0.7083680555555556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0.64310185185185187</v>
      </c>
      <c r="E17" s="2">
        <v>0.6125694444444445</v>
      </c>
      <c r="F17" s="2">
        <v>0.58981481481481479</v>
      </c>
      <c r="G17" s="2">
        <v>0.63405092592592593</v>
      </c>
      <c r="H17" s="2">
        <v>0.7361226851851852</v>
      </c>
      <c r="I17" s="2">
        <v>0.60013888888888889</v>
      </c>
      <c r="J17" s="2" t="s">
        <v>37</v>
      </c>
      <c r="K17" s="3">
        <v>0.49930555555555556</v>
      </c>
      <c r="L17" s="1" t="s">
        <v>37</v>
      </c>
      <c r="M17" s="69" t="s">
        <v>37</v>
      </c>
      <c r="N17" s="2">
        <v>0.84518518518518515</v>
      </c>
      <c r="O17" s="4">
        <v>0.83961805555555558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</v>
      </c>
      <c r="E18" s="35">
        <v>25.166666666666668</v>
      </c>
      <c r="F18" s="35">
        <v>23.75</v>
      </c>
      <c r="G18" s="35">
        <v>23.8</v>
      </c>
      <c r="H18" s="35">
        <v>20.222222222222221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24</v>
      </c>
      <c r="O18" s="36">
        <v>20.666666666666668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236.19607843137254</v>
      </c>
      <c r="E27" s="24" t="s">
        <v>37</v>
      </c>
      <c r="F27" s="24" t="s">
        <v>37</v>
      </c>
      <c r="G27" s="24">
        <v>250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785.71428571428567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201.46821466669795</v>
      </c>
      <c r="E28" s="28" t="s">
        <v>37</v>
      </c>
      <c r="F28" s="28" t="s">
        <v>37</v>
      </c>
      <c r="G28" s="28">
        <v>209.15584415584405</v>
      </c>
      <c r="H28" s="28">
        <v>354.38419640792682</v>
      </c>
      <c r="I28" s="28" t="s">
        <v>37</v>
      </c>
      <c r="J28" s="28">
        <v>592.23776223776201</v>
      </c>
      <c r="K28" s="28" t="s">
        <v>37</v>
      </c>
      <c r="L28" s="28" t="s">
        <v>37</v>
      </c>
      <c r="M28" s="28">
        <v>734.62967881233237</v>
      </c>
      <c r="N28" s="28">
        <v>998.73706306064753</v>
      </c>
      <c r="O28" s="28">
        <v>710.28630039680547</v>
      </c>
      <c r="P28" s="27">
        <v>192.32599143473982</v>
      </c>
      <c r="Q28" s="28" t="s">
        <v>37</v>
      </c>
      <c r="R28" s="28" t="s">
        <v>37</v>
      </c>
      <c r="S28" s="28">
        <v>599.65223320831933</v>
      </c>
      <c r="T28" s="28">
        <v>705.39995684892119</v>
      </c>
      <c r="U28" s="28" t="s">
        <v>37</v>
      </c>
      <c r="V28" s="28">
        <v>671.04772412310967</v>
      </c>
      <c r="W28" s="28">
        <v>855.06086707968348</v>
      </c>
      <c r="X28" s="29">
        <v>823.59865881055532</v>
      </c>
    </row>
    <row r="29" spans="2:44" ht="40.15" customHeight="1">
      <c r="B29" s="205"/>
      <c r="C29" s="30" t="s">
        <v>39</v>
      </c>
      <c r="D29" s="32">
        <f>D28/D27</f>
        <v>0.85297019325930568</v>
      </c>
      <c r="E29" s="32" t="s">
        <v>37</v>
      </c>
      <c r="F29" s="32" t="s">
        <v>37</v>
      </c>
      <c r="G29" s="32">
        <f>G28/G27</f>
        <v>0.83662337662337616</v>
      </c>
      <c r="H29" s="32">
        <f>H28/H27</f>
        <v>0.81780968401829268</v>
      </c>
      <c r="I29" s="32" t="s">
        <v>37</v>
      </c>
      <c r="J29" s="32">
        <f>J28/J27</f>
        <v>0.87738927738927708</v>
      </c>
      <c r="K29" s="32" t="s">
        <v>37</v>
      </c>
      <c r="L29" s="32" t="s">
        <v>37</v>
      </c>
      <c r="M29" s="32">
        <f>M28/M27</f>
        <v>0.84593720590511001</v>
      </c>
      <c r="N29" s="32">
        <f>N28/N27</f>
        <v>0.83228088588387295</v>
      </c>
      <c r="O29" s="32">
        <f>O28/O27</f>
        <v>0.84557892904381604</v>
      </c>
      <c r="P29" s="31">
        <f>P28/P27</f>
        <v>0.84854005044993985</v>
      </c>
      <c r="Q29" s="32" t="s">
        <v>37</v>
      </c>
      <c r="R29" s="32" t="s">
        <v>37</v>
      </c>
      <c r="S29" s="32">
        <f>S28/S27</f>
        <v>0.8883736788271398</v>
      </c>
      <c r="T29" s="32">
        <f>T28/T27</f>
        <v>0.83976185339157283</v>
      </c>
      <c r="U29" s="32" t="s">
        <v>37</v>
      </c>
      <c r="V29" s="32">
        <f>V28/V27</f>
        <v>0.85406073979304875</v>
      </c>
      <c r="W29" s="32">
        <f>W28/W27</f>
        <v>0.83829496772517986</v>
      </c>
      <c r="X29" s="33">
        <f>X28/X27</f>
        <v>0.83553487125708514</v>
      </c>
    </row>
    <row r="30" spans="2:44" ht="17.25" customHeight="1">
      <c r="B30" s="206" t="s">
        <v>40</v>
      </c>
      <c r="C30" s="15" t="s">
        <v>41</v>
      </c>
      <c r="D30" s="2">
        <v>0.32116898148148149</v>
      </c>
      <c r="E30" s="2" t="s">
        <v>37</v>
      </c>
      <c r="F30" s="2" t="s">
        <v>37</v>
      </c>
      <c r="G30" s="2">
        <v>0.31527777777777777</v>
      </c>
      <c r="H30" s="2">
        <v>0.25</v>
      </c>
      <c r="I30" s="2" t="s">
        <v>37</v>
      </c>
      <c r="J30" s="2">
        <v>0.25011574074074072</v>
      </c>
      <c r="K30" s="2" t="s">
        <v>37</v>
      </c>
      <c r="L30" s="2" t="s">
        <v>37</v>
      </c>
      <c r="M30" s="2">
        <v>0.16666666666666666</v>
      </c>
      <c r="N30" s="2">
        <v>0.25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0.70856481481481481</v>
      </c>
      <c r="W30" s="2">
        <v>0.70833333333333337</v>
      </c>
      <c r="X30" s="4">
        <v>0.70846064814814813</v>
      </c>
    </row>
    <row r="31" spans="2:44" ht="17.25" customHeight="1">
      <c r="B31" s="203"/>
      <c r="C31" s="15" t="s">
        <v>42</v>
      </c>
      <c r="D31" s="2">
        <v>0.45905092592592595</v>
      </c>
      <c r="E31" s="2" t="s">
        <v>37</v>
      </c>
      <c r="F31" s="2" t="s">
        <v>37</v>
      </c>
      <c r="G31" s="2">
        <v>0.36875000000000002</v>
      </c>
      <c r="H31" s="2">
        <v>0.31807870370370372</v>
      </c>
      <c r="I31" s="2" t="s">
        <v>37</v>
      </c>
      <c r="J31" s="2">
        <v>0.34942129629629631</v>
      </c>
      <c r="K31" s="2" t="s">
        <v>37</v>
      </c>
      <c r="L31" s="2" t="s">
        <v>37</v>
      </c>
      <c r="M31" s="2">
        <v>0.43402777777777779</v>
      </c>
      <c r="N31" s="2">
        <v>0.45557870370370368</v>
      </c>
      <c r="O31" s="2">
        <v>0.44686342592592593</v>
      </c>
      <c r="P31" s="1">
        <v>0.85773148148148148</v>
      </c>
      <c r="Q31" s="2" t="s">
        <v>37</v>
      </c>
      <c r="R31" s="2" t="s">
        <v>37</v>
      </c>
      <c r="S31" s="2">
        <v>0.87806712962962963</v>
      </c>
      <c r="T31" s="2">
        <v>0.96214120370370371</v>
      </c>
      <c r="U31" s="2" t="s">
        <v>37</v>
      </c>
      <c r="V31" s="2">
        <v>0.9661805555555556</v>
      </c>
      <c r="W31" s="2">
        <v>0.97806712962962961</v>
      </c>
      <c r="X31" s="4">
        <v>1.000173611111111</v>
      </c>
    </row>
    <row r="32" spans="2:44" ht="17.25" customHeight="1">
      <c r="B32" s="203" t="s">
        <v>43</v>
      </c>
      <c r="C32" s="204"/>
      <c r="D32" s="35">
        <v>12.75</v>
      </c>
      <c r="E32" s="35" t="s">
        <v>37</v>
      </c>
      <c r="F32" s="35" t="s">
        <v>37</v>
      </c>
      <c r="G32" s="35">
        <v>12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4.2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B80F-7F9A-46FE-B4EA-2673F4A67106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132627</v>
      </c>
      <c r="E1" s="77" t="s">
        <v>3</v>
      </c>
      <c r="F1" s="78">
        <f>SUM(G5:G225)</f>
        <v>2581216.6899999995</v>
      </c>
      <c r="G1" s="79" t="s">
        <v>74</v>
      </c>
      <c r="H1" s="80">
        <f>L21+L38+L55+L72+L89+L106+L123+L140+L157+L174+L191+L208+L225</f>
        <v>78.583333333333329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45889</v>
      </c>
      <c r="B2" s="325"/>
      <c r="C2" s="82" t="s">
        <v>35</v>
      </c>
      <c r="D2" s="83">
        <f>AVERAGE(N21,N38,N55,N72,N89,N106,N123,N140,N157,N174,N191,N208,N225)</f>
        <v>588.30649932641109</v>
      </c>
      <c r="E2" s="83" t="s">
        <v>81</v>
      </c>
      <c r="F2" s="84">
        <f>F1/D1</f>
        <v>19.4622263189245</v>
      </c>
      <c r="G2" s="85" t="s">
        <v>82</v>
      </c>
      <c r="H2" s="86">
        <f>COUNT(H5:H225)</f>
        <v>5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265</v>
      </c>
      <c r="D5" s="290"/>
      <c r="E5" s="93">
        <v>29.85</v>
      </c>
      <c r="F5" s="94">
        <v>2260</v>
      </c>
      <c r="G5" s="95">
        <f t="shared" ref="G5:G8" si="0">E5*F5</f>
        <v>67461</v>
      </c>
      <c r="H5" s="96"/>
      <c r="I5" s="97">
        <v>17</v>
      </c>
      <c r="J5" s="98">
        <v>3273</v>
      </c>
      <c r="K5" s="99">
        <f t="shared" ref="K5:K8" si="1">J5/I5</f>
        <v>192.52941176470588</v>
      </c>
      <c r="L5" s="100">
        <v>17</v>
      </c>
      <c r="M5" s="98">
        <f>F5/V5*60</f>
        <v>2794.9158364823079</v>
      </c>
      <c r="N5" s="99">
        <f>M5/L5</f>
        <v>164.406813910724</v>
      </c>
      <c r="O5" s="101">
        <f>L5-I5</f>
        <v>0</v>
      </c>
      <c r="P5" s="102">
        <f>N5-K5</f>
        <v>-28.122597853981887</v>
      </c>
      <c r="Q5" s="103">
        <f>N5/K5</f>
        <v>0.85393090023901863</v>
      </c>
      <c r="R5" s="276">
        <f>Q21</f>
        <v>0.85297019325930568</v>
      </c>
      <c r="S5" s="1">
        <v>0.32116898148148149</v>
      </c>
      <c r="T5" s="2">
        <v>0.35486111111111113</v>
      </c>
      <c r="U5" s="104">
        <v>7.4166666666666536</v>
      </c>
      <c r="V5" s="105">
        <v>48.51666666666668</v>
      </c>
      <c r="W5" s="106"/>
      <c r="X5" s="107"/>
      <c r="Y5" s="278"/>
      <c r="Z5" s="279"/>
      <c r="AA5" s="109">
        <f>M5-J5</f>
        <v>-478.0841635176921</v>
      </c>
      <c r="AB5" s="110">
        <f>M5/J5</f>
        <v>0.85393090023901863</v>
      </c>
      <c r="AC5" s="291">
        <f>AB21</f>
        <v>0.85297019325930556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2263</v>
      </c>
      <c r="G6" s="95">
        <f t="shared" si="0"/>
        <v>66803.759999999995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2795.7446808510626</v>
      </c>
      <c r="N6" s="99">
        <f>M6/L6</f>
        <v>164.45556946182722</v>
      </c>
      <c r="O6" s="101">
        <f>L6-I6</f>
        <v>0</v>
      </c>
      <c r="P6" s="102">
        <f>N6-K6</f>
        <v>-28.07384230287866</v>
      </c>
      <c r="Q6" s="103">
        <f>N6/K6</f>
        <v>0.85418413713750774</v>
      </c>
      <c r="R6" s="276"/>
      <c r="S6" s="1">
        <v>0.35795138888888889</v>
      </c>
      <c r="T6" s="2">
        <v>0.39167824074074076</v>
      </c>
      <c r="U6" s="104">
        <v>4.4499999999999762</v>
      </c>
      <c r="V6" s="105">
        <v>48.566666666666691</v>
      </c>
      <c r="W6" s="106"/>
      <c r="X6" s="107"/>
      <c r="Y6" s="261"/>
      <c r="Z6" s="262"/>
      <c r="AA6" s="111">
        <f>M6-J6</f>
        <v>-477.25531914893736</v>
      </c>
      <c r="AB6" s="112">
        <f>M6/J6</f>
        <v>0.85418413713750763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1134</v>
      </c>
      <c r="G7" s="95">
        <f t="shared" si="0"/>
        <v>24505.739999999998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2117.4273858921083</v>
      </c>
      <c r="N7" s="99">
        <f>M7/L7</f>
        <v>352.90456431535137</v>
      </c>
      <c r="O7" s="101">
        <f>L7-I7</f>
        <v>0</v>
      </c>
      <c r="P7" s="102">
        <f>N7-K7</f>
        <v>-63.76210235131532</v>
      </c>
      <c r="Q7" s="103">
        <f>N7/K7</f>
        <v>0.84697095435684322</v>
      </c>
      <c r="R7" s="276"/>
      <c r="S7" s="1">
        <v>0.39513888888888882</v>
      </c>
      <c r="T7" s="2">
        <v>0.41745370370370372</v>
      </c>
      <c r="U7" s="104">
        <v>4.9833333333332064</v>
      </c>
      <c r="V7" s="105">
        <v>32.133333333333454</v>
      </c>
      <c r="W7" s="2"/>
      <c r="X7" s="4"/>
      <c r="Y7" s="261"/>
      <c r="Z7" s="262"/>
      <c r="AA7" s="111">
        <f>M7-J7</f>
        <v>-382.5726141078917</v>
      </c>
      <c r="AB7" s="112">
        <f>M7/J7</f>
        <v>0.84697095435684333</v>
      </c>
      <c r="AC7" s="292"/>
    </row>
    <row r="8" spans="1:29" ht="15.75" customHeight="1">
      <c r="A8" s="270"/>
      <c r="B8" s="92" t="s">
        <v>105</v>
      </c>
      <c r="C8" s="285" t="s">
        <v>111</v>
      </c>
      <c r="D8" s="285"/>
      <c r="E8" s="93">
        <v>25.64</v>
      </c>
      <c r="F8" s="94">
        <v>2293</v>
      </c>
      <c r="G8" s="95">
        <f t="shared" si="0"/>
        <v>58792.520000000004</v>
      </c>
      <c r="H8" s="113"/>
      <c r="I8" s="97">
        <v>11</v>
      </c>
      <c r="J8" s="98">
        <v>3000</v>
      </c>
      <c r="K8" s="99">
        <f t="shared" si="1"/>
        <v>272.72727272727275</v>
      </c>
      <c r="L8" s="114">
        <v>11</v>
      </c>
      <c r="M8" s="98">
        <f>F8/V8*60</f>
        <v>2566.7910447761165</v>
      </c>
      <c r="N8" s="99">
        <f>M8/L8</f>
        <v>233.3446404341924</v>
      </c>
      <c r="O8" s="101">
        <f>L8-I8</f>
        <v>0</v>
      </c>
      <c r="P8" s="102">
        <f>N8-K8</f>
        <v>-39.382632293080349</v>
      </c>
      <c r="Q8" s="103">
        <f>N8/K8</f>
        <v>0.8555970149253721</v>
      </c>
      <c r="R8" s="276"/>
      <c r="S8" s="1">
        <v>0.42182870370370368</v>
      </c>
      <c r="T8" s="2">
        <v>0.45905092592592595</v>
      </c>
      <c r="U8" s="104">
        <v>6.2999999999999456</v>
      </c>
      <c r="V8" s="105">
        <v>53.600000000000065</v>
      </c>
      <c r="W8" s="106">
        <v>0.45905092592592595</v>
      </c>
      <c r="X8" s="107">
        <v>0.49930555555555539</v>
      </c>
      <c r="Y8" s="261"/>
      <c r="Z8" s="262"/>
      <c r="AA8" s="111">
        <f>M8-J8</f>
        <v>-433.20895522388355</v>
      </c>
      <c r="AB8" s="112">
        <f>M8/J8</f>
        <v>0.8555970149253721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12.75</v>
      </c>
      <c r="J21" s="138">
        <f t="shared" si="2"/>
        <v>3011.5</v>
      </c>
      <c r="K21" s="139">
        <f t="shared" ref="K21:K22" si="3">J21/I21</f>
        <v>236.19607843137254</v>
      </c>
      <c r="L21" s="137">
        <f t="shared" ref="L21:M21" si="4">AVERAGE(L5:L20)</f>
        <v>12.75</v>
      </c>
      <c r="M21" s="138">
        <f t="shared" si="4"/>
        <v>2568.7197370003987</v>
      </c>
      <c r="N21" s="139">
        <f>M21/L21</f>
        <v>201.46821466669795</v>
      </c>
      <c r="O21" s="140">
        <f>L21-I21</f>
        <v>0</v>
      </c>
      <c r="P21" s="141">
        <f>N21-K21</f>
        <v>-34.727863764674595</v>
      </c>
      <c r="Q21" s="142">
        <f>N21/K21</f>
        <v>0.85297019325930568</v>
      </c>
      <c r="R21" s="277"/>
      <c r="S21" s="143">
        <f>S5</f>
        <v>0.32116898148148149</v>
      </c>
      <c r="T21" s="144">
        <f>INDEX(T5:T20,COUNTA(T5:T20))</f>
        <v>0.45905092592592595</v>
      </c>
      <c r="U21" s="145"/>
      <c r="V21" s="145"/>
      <c r="W21" s="146"/>
      <c r="X21" s="147"/>
      <c r="Y21" s="264"/>
      <c r="Z21" s="265"/>
      <c r="AA21" s="148">
        <f>M21-J21</f>
        <v>-442.78026299960129</v>
      </c>
      <c r="AB21" s="149">
        <f>M21/J21</f>
        <v>0.85297019325930556</v>
      </c>
      <c r="AC21" s="294"/>
    </row>
    <row r="22" spans="1:29" ht="15.75" customHeight="1">
      <c r="A22" s="280" t="s">
        <v>110</v>
      </c>
      <c r="B22" s="92" t="s">
        <v>105</v>
      </c>
      <c r="C22" s="273" t="s">
        <v>261</v>
      </c>
      <c r="D22" s="274"/>
      <c r="E22" s="93">
        <v>24.35</v>
      </c>
      <c r="F22" s="94">
        <v>3221</v>
      </c>
      <c r="G22" s="95">
        <f t="shared" ref="G22" si="5">E22*F22</f>
        <v>78431.350000000006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2509.8701298701285</v>
      </c>
      <c r="N22" s="99">
        <f>M22/L22</f>
        <v>209.15584415584405</v>
      </c>
      <c r="O22" s="101">
        <f>L22-I22</f>
        <v>0</v>
      </c>
      <c r="P22" s="102">
        <f>N22-K22</f>
        <v>-40.844155844155949</v>
      </c>
      <c r="Q22" s="103">
        <f>N22/K22</f>
        <v>0.83662337662337616</v>
      </c>
      <c r="R22" s="275">
        <f>Q38</f>
        <v>0.83662337662337616</v>
      </c>
      <c r="S22" s="1">
        <v>0.31527777777777777</v>
      </c>
      <c r="T22" s="2">
        <v>0.36875000000000002</v>
      </c>
      <c r="U22" s="104">
        <v>6.9499999999999673</v>
      </c>
      <c r="V22" s="105">
        <v>77.000000000000043</v>
      </c>
      <c r="W22" s="106"/>
      <c r="X22" s="107"/>
      <c r="Y22" s="278"/>
      <c r="Z22" s="279"/>
      <c r="AA22" s="109">
        <f>M22-J22</f>
        <v>-490.12987012987151</v>
      </c>
      <c r="AB22" s="152">
        <f>M22/J22</f>
        <v>0.83662337662337616</v>
      </c>
      <c r="AC22" s="266">
        <f>AB38</f>
        <v>0.83662337662337616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12</v>
      </c>
      <c r="J38" s="138">
        <f t="shared" si="6"/>
        <v>3000</v>
      </c>
      <c r="K38" s="139">
        <f t="shared" ref="K38" si="7">J38/I38</f>
        <v>250</v>
      </c>
      <c r="L38" s="137">
        <f t="shared" ref="L38:M38" si="8">AVERAGE(L22:L37)</f>
        <v>12</v>
      </c>
      <c r="M38" s="138">
        <f t="shared" si="8"/>
        <v>2509.8701298701285</v>
      </c>
      <c r="N38" s="139">
        <f>M38/L38</f>
        <v>209.15584415584405</v>
      </c>
      <c r="O38" s="140">
        <f>L38-I38</f>
        <v>0</v>
      </c>
      <c r="P38" s="141">
        <f>N38-K38</f>
        <v>-40.844155844155949</v>
      </c>
      <c r="Q38" s="142">
        <f>N38/K38</f>
        <v>0.83662337662337616</v>
      </c>
      <c r="R38" s="277"/>
      <c r="S38" s="143">
        <f>S22</f>
        <v>0.31527777777777777</v>
      </c>
      <c r="T38" s="144">
        <f>INDEX(T22:T37,COUNTA(T22:T37))</f>
        <v>0.36875000000000002</v>
      </c>
      <c r="U38" s="145"/>
      <c r="V38" s="156"/>
      <c r="W38" s="135"/>
      <c r="X38" s="139"/>
      <c r="Y38" s="264"/>
      <c r="Z38" s="265"/>
      <c r="AA38" s="157">
        <f>M38-J38</f>
        <v>-490.12987012987151</v>
      </c>
      <c r="AB38" s="142">
        <f>M38/J38</f>
        <v>0.83662337662337616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1076</v>
      </c>
      <c r="G39" s="159">
        <f t="shared" ref="G39:G41" si="9">E39*F39</f>
        <v>15128.560000000001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2144.8504983388711</v>
      </c>
      <c r="N39" s="163">
        <f>M39/L39</f>
        <v>357.47508305647852</v>
      </c>
      <c r="O39" s="165">
        <f>L39-I39</f>
        <v>0</v>
      </c>
      <c r="P39" s="166">
        <f>N39-K39</f>
        <v>-75.85825027685479</v>
      </c>
      <c r="Q39" s="152">
        <f>N39/K39</f>
        <v>0.82494249936110431</v>
      </c>
      <c r="R39" s="275">
        <f>Q55</f>
        <v>0.81780968401829268</v>
      </c>
      <c r="S39" s="167">
        <v>0.25</v>
      </c>
      <c r="T39" s="168">
        <v>0.27090277777777777</v>
      </c>
      <c r="U39" s="169"/>
      <c r="V39" s="170">
        <v>30.099999999999987</v>
      </c>
      <c r="W39" s="168"/>
      <c r="X39" s="171"/>
      <c r="Y39" s="278"/>
      <c r="Z39" s="279"/>
      <c r="AA39" s="109">
        <f>M39-J39</f>
        <v>-455.14950166112885</v>
      </c>
      <c r="AB39" s="152">
        <f>M39/J39</f>
        <v>0.82494249936110431</v>
      </c>
      <c r="AC39" s="266">
        <f>AB55</f>
        <v>0.81780968401829268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1230</v>
      </c>
      <c r="G40" s="95">
        <f t="shared" si="9"/>
        <v>18216.3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2151.6034985422789</v>
      </c>
      <c r="N40" s="99">
        <f>M40/L40</f>
        <v>358.60058309037981</v>
      </c>
      <c r="O40" s="101">
        <f>L40-I40</f>
        <v>0</v>
      </c>
      <c r="P40" s="102">
        <f>N40-K40</f>
        <v>-74.7327502429535</v>
      </c>
      <c r="Q40" s="103">
        <f>N40/K40</f>
        <v>0.82753980713164577</v>
      </c>
      <c r="R40" s="276"/>
      <c r="S40" s="1">
        <v>0.27430555555555558</v>
      </c>
      <c r="T40" s="2">
        <v>0.29812499999999997</v>
      </c>
      <c r="U40" s="104">
        <v>4.9000000000000465</v>
      </c>
      <c r="V40" s="105">
        <v>34.299999999999926</v>
      </c>
      <c r="W40" s="106"/>
      <c r="X40" s="113"/>
      <c r="Y40" s="261"/>
      <c r="Z40" s="262"/>
      <c r="AA40" s="111">
        <f>M40-J40</f>
        <v>-448.39650145772112</v>
      </c>
      <c r="AB40" s="103">
        <f>M40/J40</f>
        <v>0.82753980713164577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752</v>
      </c>
      <c r="G41" s="95">
        <f t="shared" si="9"/>
        <v>13438.240000000002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2082.4615384615331</v>
      </c>
      <c r="N41" s="99">
        <f>M41/L41</f>
        <v>347.07692307692218</v>
      </c>
      <c r="O41" s="101">
        <f>L41-I41</f>
        <v>0</v>
      </c>
      <c r="P41" s="102">
        <f>N41-K41</f>
        <v>-86.256410256411129</v>
      </c>
      <c r="Q41" s="103">
        <f>N41/K41</f>
        <v>0.80094674556212819</v>
      </c>
      <c r="R41" s="276"/>
      <c r="S41" s="1">
        <v>0.30303240740740739</v>
      </c>
      <c r="T41" s="2">
        <v>0.31807870370370372</v>
      </c>
      <c r="U41" s="104">
        <v>7.0666666666666789</v>
      </c>
      <c r="V41" s="105">
        <v>21.666666666666721</v>
      </c>
      <c r="W41" s="106"/>
      <c r="X41" s="113"/>
      <c r="Y41" s="261"/>
      <c r="Z41" s="262"/>
      <c r="AA41" s="111">
        <f>M41-J41</f>
        <v>-517.53846153846689</v>
      </c>
      <c r="AB41" s="103">
        <f>M41/J41</f>
        <v>0.80094674556212808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2126.305178447561</v>
      </c>
      <c r="N55" s="139">
        <f>M55/L55</f>
        <v>354.38419640792682</v>
      </c>
      <c r="O55" s="140">
        <f>L55-I55</f>
        <v>0</v>
      </c>
      <c r="P55" s="141">
        <f>N55-K55</f>
        <v>-78.949136925406492</v>
      </c>
      <c r="Q55" s="142">
        <f>N55/K55</f>
        <v>0.81780968401829268</v>
      </c>
      <c r="R55" s="277"/>
      <c r="S55" s="143">
        <f>S39</f>
        <v>0.25</v>
      </c>
      <c r="T55" s="144">
        <f>INDEX(T39:T54,COUNTA(T39:T54))</f>
        <v>0.31807870370370372</v>
      </c>
      <c r="U55" s="145"/>
      <c r="V55" s="156"/>
      <c r="W55" s="135"/>
      <c r="X55" s="139"/>
      <c r="Y55" s="264"/>
      <c r="Z55" s="265"/>
      <c r="AA55" s="157">
        <f>M55-J55</f>
        <v>-473.69482155243895</v>
      </c>
      <c r="AB55" s="142">
        <f>M55/J55</f>
        <v>0.81780968401829268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5646</v>
      </c>
      <c r="G56" s="159">
        <f t="shared" ref="G56" si="14">E56*F56</f>
        <v>79213.37999999999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2368.9510489510481</v>
      </c>
      <c r="N56" s="163">
        <f>M56/L56</f>
        <v>592.23776223776201</v>
      </c>
      <c r="O56" s="165">
        <f>L56-I56</f>
        <v>0</v>
      </c>
      <c r="P56" s="166">
        <f>N56-K56</f>
        <v>-82.762237762237987</v>
      </c>
      <c r="Q56" s="152">
        <f>N56/K56</f>
        <v>0.87738927738927708</v>
      </c>
      <c r="R56" s="275">
        <f>Q72</f>
        <v>0.87738927738927708</v>
      </c>
      <c r="S56" s="167">
        <v>0.25011574074074072</v>
      </c>
      <c r="T56" s="168">
        <v>0.34942129629629631</v>
      </c>
      <c r="U56" s="169"/>
      <c r="V56" s="170">
        <v>143.00000000000006</v>
      </c>
      <c r="W56" s="173"/>
      <c r="X56" s="151"/>
      <c r="Y56" s="278"/>
      <c r="Z56" s="279"/>
      <c r="AA56" s="109">
        <f>M56-J56</f>
        <v>-331.04895104895195</v>
      </c>
      <c r="AB56" s="152">
        <f>M56/J56</f>
        <v>0.87738927738927708</v>
      </c>
      <c r="AC56" s="266">
        <f>AB72</f>
        <v>0.87738927738927708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2368.9510489510481</v>
      </c>
      <c r="N72" s="139">
        <f t="shared" ref="N72:N77" si="18">M72/L72</f>
        <v>592.23776223776201</v>
      </c>
      <c r="O72" s="140">
        <f t="shared" ref="O72:O77" si="19">L72-I72</f>
        <v>0</v>
      </c>
      <c r="P72" s="141">
        <f t="shared" ref="P72:P77" si="20">N72-K72</f>
        <v>-82.762237762237987</v>
      </c>
      <c r="Q72" s="142">
        <f t="shared" ref="Q72:Q77" si="21">N72/K72</f>
        <v>0.87738927738927708</v>
      </c>
      <c r="R72" s="277"/>
      <c r="S72" s="143">
        <f>S56</f>
        <v>0.25011574074074072</v>
      </c>
      <c r="T72" s="144">
        <f>INDEX(T56:T71,COUNTA(T56:T71))</f>
        <v>0.34942129629629631</v>
      </c>
      <c r="U72" s="145"/>
      <c r="V72" s="156"/>
      <c r="W72" s="89"/>
      <c r="X72" s="91"/>
      <c r="Y72" s="264"/>
      <c r="Z72" s="265"/>
      <c r="AA72" s="157">
        <f t="shared" ref="AA72:AA77" si="22">M72-J72</f>
        <v>-331.04895104895195</v>
      </c>
      <c r="AB72" s="142">
        <f t="shared" ref="AB72:AB77" si="23">M72/J72</f>
        <v>0.87738927738927708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1877</v>
      </c>
      <c r="G73" s="159">
        <f t="shared" ref="G73:G77" si="24">E73*F73</f>
        <v>40261.65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2801.492537313432</v>
      </c>
      <c r="N73" s="163">
        <f t="shared" si="18"/>
        <v>933.83084577114403</v>
      </c>
      <c r="O73" s="165">
        <f t="shared" si="19"/>
        <v>0</v>
      </c>
      <c r="P73" s="166">
        <f t="shared" si="20"/>
        <v>-166.16915422885597</v>
      </c>
      <c r="Q73" s="152">
        <f t="shared" si="21"/>
        <v>0.84893713251922187</v>
      </c>
      <c r="R73" s="275">
        <f>Q89</f>
        <v>0.84593720590511001</v>
      </c>
      <c r="S73" s="167">
        <v>0.16666666666666666</v>
      </c>
      <c r="T73" s="168">
        <v>0.19458333333333333</v>
      </c>
      <c r="U73" s="169"/>
      <c r="V73" s="170">
        <v>40.20000000000001</v>
      </c>
      <c r="W73" s="173"/>
      <c r="X73" s="151"/>
      <c r="Y73" s="278"/>
      <c r="Z73" s="279"/>
      <c r="AA73" s="109">
        <f t="shared" si="22"/>
        <v>-498.50746268656803</v>
      </c>
      <c r="AB73" s="152">
        <f t="shared" si="23"/>
        <v>0.84893713251922176</v>
      </c>
      <c r="AC73" s="266">
        <f>AB89</f>
        <v>0.84593720590511001</v>
      </c>
    </row>
    <row r="74" spans="1:29" ht="15.75" customHeight="1">
      <c r="A74" s="270"/>
      <c r="B74" s="92" t="s">
        <v>117</v>
      </c>
      <c r="C74" s="259" t="s">
        <v>266</v>
      </c>
      <c r="D74" s="260"/>
      <c r="E74" s="93">
        <v>15.71</v>
      </c>
      <c r="F74" s="94">
        <v>4186</v>
      </c>
      <c r="G74" s="95">
        <f t="shared" si="24"/>
        <v>65762.06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2760</v>
      </c>
      <c r="N74" s="99">
        <f t="shared" si="18"/>
        <v>920</v>
      </c>
      <c r="O74" s="101">
        <f t="shared" si="19"/>
        <v>0</v>
      </c>
      <c r="P74" s="102">
        <f t="shared" si="20"/>
        <v>-180</v>
      </c>
      <c r="Q74" s="103">
        <f t="shared" si="21"/>
        <v>0.83636363636363631</v>
      </c>
      <c r="R74" s="276"/>
      <c r="S74" s="1">
        <v>0.19930555555555557</v>
      </c>
      <c r="T74" s="2">
        <v>0.26250000000000001</v>
      </c>
      <c r="U74" s="104">
        <v>6.8000000000000238</v>
      </c>
      <c r="V74" s="105">
        <v>91</v>
      </c>
      <c r="W74" s="106"/>
      <c r="X74" s="107"/>
      <c r="Y74" s="261"/>
      <c r="Z74" s="262"/>
      <c r="AA74" s="111">
        <f t="shared" si="22"/>
        <v>-540</v>
      </c>
      <c r="AB74" s="103">
        <f t="shared" si="23"/>
        <v>0.83636363636363631</v>
      </c>
      <c r="AC74" s="267"/>
    </row>
    <row r="75" spans="1:29" ht="15.75" customHeight="1">
      <c r="A75" s="270"/>
      <c r="B75" s="92" t="s">
        <v>117</v>
      </c>
      <c r="C75" s="259" t="s">
        <v>122</v>
      </c>
      <c r="D75" s="260"/>
      <c r="E75" s="93">
        <v>22.28</v>
      </c>
      <c r="F75" s="94">
        <v>1624</v>
      </c>
      <c r="G75" s="95">
        <f t="shared" si="24"/>
        <v>36182.720000000001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2757.7358490566053</v>
      </c>
      <c r="N75" s="99">
        <f t="shared" si="18"/>
        <v>551.54716981132106</v>
      </c>
      <c r="O75" s="101">
        <f t="shared" si="19"/>
        <v>0</v>
      </c>
      <c r="P75" s="102">
        <f t="shared" si="20"/>
        <v>-108.45283018867894</v>
      </c>
      <c r="Q75" s="103">
        <f t="shared" si="21"/>
        <v>0.83567753001715306</v>
      </c>
      <c r="R75" s="276"/>
      <c r="S75" s="1">
        <v>0.26666666666666666</v>
      </c>
      <c r="T75" s="2">
        <v>0.29120370370370369</v>
      </c>
      <c r="U75" s="104">
        <v>5.9999999999999787</v>
      </c>
      <c r="V75" s="105">
        <v>35.333333333333314</v>
      </c>
      <c r="W75" s="106"/>
      <c r="X75" s="107"/>
      <c r="Y75" s="261"/>
      <c r="Z75" s="262"/>
      <c r="AA75" s="111">
        <f t="shared" si="22"/>
        <v>-542.26415094339472</v>
      </c>
      <c r="AB75" s="103">
        <f t="shared" si="23"/>
        <v>0.83567753001715306</v>
      </c>
      <c r="AC75" s="267"/>
    </row>
    <row r="76" spans="1:29" ht="15.75" customHeight="1">
      <c r="A76" s="270"/>
      <c r="B76" s="92" t="s">
        <v>117</v>
      </c>
      <c r="C76" s="259" t="s">
        <v>123</v>
      </c>
      <c r="D76" s="260"/>
      <c r="E76" s="93">
        <v>17.89</v>
      </c>
      <c r="F76" s="94">
        <v>3407</v>
      </c>
      <c r="G76" s="95">
        <f t="shared" si="24"/>
        <v>60951.23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2800.2739726027376</v>
      </c>
      <c r="N76" s="99">
        <f t="shared" si="18"/>
        <v>700.06849315068439</v>
      </c>
      <c r="O76" s="101">
        <f t="shared" si="19"/>
        <v>0</v>
      </c>
      <c r="P76" s="102">
        <f t="shared" si="20"/>
        <v>-124.93150684931561</v>
      </c>
      <c r="Q76" s="103">
        <f t="shared" si="21"/>
        <v>0.84856787048567806</v>
      </c>
      <c r="R76" s="276"/>
      <c r="S76" s="1">
        <v>0.2966435185185185</v>
      </c>
      <c r="T76" s="2">
        <v>0.34733796296296299</v>
      </c>
      <c r="U76" s="104">
        <v>7.8333333333333321</v>
      </c>
      <c r="V76" s="105">
        <v>73.000000000000057</v>
      </c>
      <c r="W76" s="106"/>
      <c r="X76" s="107"/>
      <c r="Y76" s="261"/>
      <c r="Z76" s="262"/>
      <c r="AA76" s="111">
        <f t="shared" si="22"/>
        <v>-499.72602739726244</v>
      </c>
      <c r="AB76" s="103">
        <f t="shared" si="23"/>
        <v>0.84856787048567806</v>
      </c>
      <c r="AC76" s="267"/>
    </row>
    <row r="77" spans="1:29" ht="15.75" customHeight="1">
      <c r="A77" s="271"/>
      <c r="B77" s="92" t="s">
        <v>117</v>
      </c>
      <c r="C77" s="259" t="s">
        <v>267</v>
      </c>
      <c r="D77" s="260"/>
      <c r="E77" s="93">
        <v>16.66</v>
      </c>
      <c r="F77" s="94">
        <v>5535</v>
      </c>
      <c r="G77" s="95">
        <f t="shared" si="24"/>
        <v>92213.1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2838.461538461539</v>
      </c>
      <c r="N77" s="99">
        <f t="shared" si="18"/>
        <v>709.61538461538476</v>
      </c>
      <c r="O77" s="101">
        <f t="shared" si="19"/>
        <v>0</v>
      </c>
      <c r="P77" s="102">
        <f t="shared" si="20"/>
        <v>-115.38461538461524</v>
      </c>
      <c r="Q77" s="103">
        <f t="shared" si="21"/>
        <v>0.86013986013986032</v>
      </c>
      <c r="R77" s="276"/>
      <c r="S77" s="1">
        <v>0.3527777777777778</v>
      </c>
      <c r="T77" s="2">
        <v>0.43402777777777779</v>
      </c>
      <c r="U77" s="104">
        <v>7.8333333333333321</v>
      </c>
      <c r="V77" s="105">
        <v>116.99999999999999</v>
      </c>
      <c r="W77" s="106"/>
      <c r="X77" s="107"/>
      <c r="Y77" s="261"/>
      <c r="Z77" s="262"/>
      <c r="AA77" s="111">
        <f t="shared" si="22"/>
        <v>-461.53846153846098</v>
      </c>
      <c r="AB77" s="103">
        <f t="shared" si="23"/>
        <v>0.86013986013986032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2791.592779486863</v>
      </c>
      <c r="N89" s="139">
        <f>M89/L89</f>
        <v>734.62967881233237</v>
      </c>
      <c r="O89" s="140">
        <f>L89-I89</f>
        <v>0</v>
      </c>
      <c r="P89" s="141">
        <f>N89-K89</f>
        <v>-133.79137381924659</v>
      </c>
      <c r="Q89" s="142">
        <f>N89/K89</f>
        <v>0.84593720590511001</v>
      </c>
      <c r="R89" s="277"/>
      <c r="S89" s="143">
        <f>S73</f>
        <v>0.16666666666666666</v>
      </c>
      <c r="T89" s="144">
        <f>INDEX(T73:T88,COUNTA(T73:T88))</f>
        <v>0.43402777777777779</v>
      </c>
      <c r="U89" s="145"/>
      <c r="V89" s="156"/>
      <c r="W89" s="89"/>
      <c r="X89" s="91"/>
      <c r="Y89" s="264"/>
      <c r="Z89" s="265"/>
      <c r="AA89" s="157">
        <f>M89-J89</f>
        <v>-508.40722051313696</v>
      </c>
      <c r="AB89" s="142">
        <f>M89/J89</f>
        <v>0.84593720590511001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3003</v>
      </c>
      <c r="G90" s="159">
        <f t="shared" ref="G90:G92" si="29">E90*F90</f>
        <v>54594.54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2991.3669064748183</v>
      </c>
      <c r="N90" s="163">
        <f>M90/L90</f>
        <v>997.12230215827276</v>
      </c>
      <c r="O90" s="165">
        <f>L90-I90</f>
        <v>0</v>
      </c>
      <c r="P90" s="166">
        <f>N90-K90</f>
        <v>-202.87769784172724</v>
      </c>
      <c r="Q90" s="152">
        <f>N90/K90</f>
        <v>0.83093525179856065</v>
      </c>
      <c r="R90" s="275">
        <f>Q106</f>
        <v>0.83228088588387295</v>
      </c>
      <c r="S90" s="167">
        <v>0.25</v>
      </c>
      <c r="T90" s="168">
        <v>0.29182870370370373</v>
      </c>
      <c r="U90" s="169"/>
      <c r="V90" s="170">
        <v>60.23333333333337</v>
      </c>
      <c r="W90" s="173"/>
      <c r="X90" s="151"/>
      <c r="Y90" s="278"/>
      <c r="Z90" s="279"/>
      <c r="AA90" s="109">
        <f>M90-J90</f>
        <v>-608.63309352518172</v>
      </c>
      <c r="AB90" s="152">
        <f>M90/J90</f>
        <v>0.83093525179856065</v>
      </c>
      <c r="AC90" s="266">
        <f>AB106</f>
        <v>0.83228088588387295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2791</v>
      </c>
      <c r="G91" s="95">
        <f t="shared" si="29"/>
        <v>50740.38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2990.3571428571449</v>
      </c>
      <c r="N91" s="99">
        <f>M91/L91</f>
        <v>996.78571428571502</v>
      </c>
      <c r="O91" s="101">
        <f>L91-I91</f>
        <v>0</v>
      </c>
      <c r="P91" s="102">
        <f>N91-K91</f>
        <v>-203.21428571428498</v>
      </c>
      <c r="Q91" s="103">
        <f>N91/K91</f>
        <v>0.83065476190476251</v>
      </c>
      <c r="R91" s="276"/>
      <c r="S91" s="1">
        <v>0.30418981481481483</v>
      </c>
      <c r="T91" s="2">
        <v>0.34307870370370369</v>
      </c>
      <c r="U91" s="104">
        <v>17.799999999999983</v>
      </c>
      <c r="V91" s="105">
        <v>55.999999999999957</v>
      </c>
      <c r="W91" s="106"/>
      <c r="X91" s="107"/>
      <c r="Y91" s="261"/>
      <c r="Z91" s="262"/>
      <c r="AA91" s="111">
        <f>M91-J91</f>
        <v>-609.64285714285506</v>
      </c>
      <c r="AB91" s="103">
        <f>M91/J91</f>
        <v>0.83065476190476251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7108</v>
      </c>
      <c r="G92" s="95">
        <f t="shared" si="29"/>
        <v>101502.23999999999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3006.9095182138662</v>
      </c>
      <c r="N92" s="99">
        <f>M92/L92</f>
        <v>1002.3031727379554</v>
      </c>
      <c r="O92" s="101">
        <f>L92-I92</f>
        <v>0</v>
      </c>
      <c r="P92" s="102">
        <f>N92-K92</f>
        <v>-197.69682726204462</v>
      </c>
      <c r="Q92" s="103">
        <f>N92/K92</f>
        <v>0.83525264394829613</v>
      </c>
      <c r="R92" s="276"/>
      <c r="S92" s="1">
        <v>0.35708333333333331</v>
      </c>
      <c r="T92" s="2">
        <v>0.45557870370370368</v>
      </c>
      <c r="U92" s="104">
        <v>20.16666666666665</v>
      </c>
      <c r="V92" s="105">
        <v>141.83333333333334</v>
      </c>
      <c r="W92" s="106"/>
      <c r="X92" s="107"/>
      <c r="Y92" s="261"/>
      <c r="Z92" s="262"/>
      <c r="AA92" s="111">
        <f>M92-J92</f>
        <v>-593.09048178613375</v>
      </c>
      <c r="AB92" s="103">
        <f>M92/J92</f>
        <v>0.83525264394829613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2996.2111891819427</v>
      </c>
      <c r="N106" s="139">
        <f>M106/L106</f>
        <v>998.73706306064753</v>
      </c>
      <c r="O106" s="140">
        <f>L106-I106</f>
        <v>0</v>
      </c>
      <c r="P106" s="141">
        <f>N106-K106</f>
        <v>-201.26293693935247</v>
      </c>
      <c r="Q106" s="142">
        <f>N106/K106</f>
        <v>0.83228088588387295</v>
      </c>
      <c r="R106" s="277"/>
      <c r="S106" s="143">
        <f>S90</f>
        <v>0.25</v>
      </c>
      <c r="T106" s="144">
        <f>INDEX(T90:T105,COUNTA(T90:T105))</f>
        <v>0.45557870370370368</v>
      </c>
      <c r="U106" s="145"/>
      <c r="V106" s="156"/>
      <c r="W106" s="89"/>
      <c r="X106" s="91"/>
      <c r="Y106" s="264"/>
      <c r="Z106" s="265"/>
      <c r="AA106" s="157">
        <f>M106-J106</f>
        <v>-603.7888108180573</v>
      </c>
      <c r="AB106" s="142">
        <f>M106/J106</f>
        <v>0.83228088588387295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128</v>
      </c>
      <c r="D107" s="274"/>
      <c r="E107" s="158">
        <v>24.83</v>
      </c>
      <c r="F107" s="87">
        <v>2554</v>
      </c>
      <c r="G107" s="159">
        <f t="shared" ref="G107:G110" si="34">E107*F107</f>
        <v>63415.819999999992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2786.1818181818198</v>
      </c>
      <c r="N107" s="163">
        <f>M107/L107</f>
        <v>696.54545454545496</v>
      </c>
      <c r="O107" s="165">
        <f>L107-I107</f>
        <v>0</v>
      </c>
      <c r="P107" s="166">
        <f>N107-K107</f>
        <v>-128.45454545454504</v>
      </c>
      <c r="Q107" s="152">
        <f>N107/K107</f>
        <v>0.84429752066115749</v>
      </c>
      <c r="R107" s="275">
        <f>Q123</f>
        <v>0.84557892904381604</v>
      </c>
      <c r="S107" s="167">
        <v>0.25</v>
      </c>
      <c r="T107" s="168">
        <v>0.28819444444444442</v>
      </c>
      <c r="U107" s="169"/>
      <c r="V107" s="170">
        <v>54.999999999999964</v>
      </c>
      <c r="W107" s="168"/>
      <c r="X107" s="171"/>
      <c r="Y107" s="278"/>
      <c r="Z107" s="279"/>
      <c r="AA107" s="109">
        <f>M107-J107</f>
        <v>-513.81818181818016</v>
      </c>
      <c r="AB107" s="152">
        <f>M107/J107</f>
        <v>0.84429752066115749</v>
      </c>
      <c r="AC107" s="266">
        <f>AB123</f>
        <v>0.84557892904381604</v>
      </c>
    </row>
    <row r="108" spans="1:29" ht="15.75" customHeight="1">
      <c r="A108" s="270"/>
      <c r="B108" s="92" t="s">
        <v>117</v>
      </c>
      <c r="C108" s="259" t="s">
        <v>129</v>
      </c>
      <c r="D108" s="260"/>
      <c r="E108" s="93">
        <v>25.03</v>
      </c>
      <c r="F108" s="94">
        <v>2183</v>
      </c>
      <c r="G108" s="95">
        <f t="shared" si="34"/>
        <v>54640.490000000005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2776.9611307420464</v>
      </c>
      <c r="N108" s="99">
        <f>M108/L108</f>
        <v>694.2402826855116</v>
      </c>
      <c r="O108" s="101">
        <f>L108-I108</f>
        <v>0</v>
      </c>
      <c r="P108" s="102">
        <f>N108-K108</f>
        <v>-130.7597173144884</v>
      </c>
      <c r="Q108" s="103">
        <f>N108/K108</f>
        <v>0.84150337295213529</v>
      </c>
      <c r="R108" s="276"/>
      <c r="S108" s="1">
        <v>0.30069444444444443</v>
      </c>
      <c r="T108" s="2">
        <v>0.33344907407407409</v>
      </c>
      <c r="U108" s="104">
        <v>18.000000000000014</v>
      </c>
      <c r="V108" s="105">
        <v>47.166666666666714</v>
      </c>
      <c r="W108" s="106"/>
      <c r="X108" s="113"/>
      <c r="Y108" s="261"/>
      <c r="Z108" s="262"/>
      <c r="AA108" s="111">
        <f>M108-J108</f>
        <v>-523.03886925795359</v>
      </c>
      <c r="AB108" s="103">
        <f>M108/J108</f>
        <v>0.84150337295213529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1355</v>
      </c>
      <c r="G109" s="95">
        <f t="shared" si="34"/>
        <v>37818.050000000003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2534.0259740259717</v>
      </c>
      <c r="N109" s="99">
        <f>M109/L109</f>
        <v>633.50649350649292</v>
      </c>
      <c r="O109" s="101">
        <f>L109-I109</f>
        <v>0</v>
      </c>
      <c r="P109" s="102">
        <f>N109-K109</f>
        <v>-116.49350649350708</v>
      </c>
      <c r="Q109" s="103">
        <f>N109/K109</f>
        <v>0.84467532467532391</v>
      </c>
      <c r="R109" s="276"/>
      <c r="S109" s="1">
        <v>0.34652777777777777</v>
      </c>
      <c r="T109" s="2">
        <v>0.36880787037037038</v>
      </c>
      <c r="U109" s="104">
        <v>18.833333333333293</v>
      </c>
      <c r="V109" s="105">
        <v>32.083333333333364</v>
      </c>
      <c r="W109" s="106"/>
      <c r="X109" s="113"/>
      <c r="Y109" s="261"/>
      <c r="Z109" s="262"/>
      <c r="AA109" s="111">
        <f>M109-J109</f>
        <v>-465.97402597402834</v>
      </c>
      <c r="AB109" s="103">
        <f>M109/J109</f>
        <v>0.84467532467532391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4112</v>
      </c>
      <c r="G110" s="95">
        <f t="shared" si="34"/>
        <v>123360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2557.1255830022451</v>
      </c>
      <c r="N110" s="99">
        <f>M110/L110</f>
        <v>852.3751943340817</v>
      </c>
      <c r="O110" s="101">
        <f>L110-I110</f>
        <v>0</v>
      </c>
      <c r="P110" s="102">
        <f>N110-K110</f>
        <v>-147.6248056659183</v>
      </c>
      <c r="Q110" s="103">
        <f>N110/K110</f>
        <v>0.85237519433408171</v>
      </c>
      <c r="R110" s="276"/>
      <c r="S110" s="1">
        <v>0.37986111111111109</v>
      </c>
      <c r="T110" s="2">
        <v>0.44686342592592593</v>
      </c>
      <c r="U110" s="104">
        <v>15.916666666666623</v>
      </c>
      <c r="V110" s="105">
        <v>96.483333333333363</v>
      </c>
      <c r="W110" s="106"/>
      <c r="X110" s="107"/>
      <c r="Y110" s="261"/>
      <c r="Z110" s="262"/>
      <c r="AA110" s="111">
        <f>M110-J110</f>
        <v>-442.87441699775491</v>
      </c>
      <c r="AB110" s="103">
        <f>M110/J110</f>
        <v>0.85237519433408171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2663.5736264880206</v>
      </c>
      <c r="N123" s="139">
        <f>M123/L123</f>
        <v>710.28630039680547</v>
      </c>
      <c r="O123" s="140">
        <f>L123-I123</f>
        <v>0</v>
      </c>
      <c r="P123" s="141">
        <f>N123-K123</f>
        <v>-129.71369960319453</v>
      </c>
      <c r="Q123" s="142">
        <f>N123/K123</f>
        <v>0.84557892904381604</v>
      </c>
      <c r="R123" s="277"/>
      <c r="S123" s="143">
        <f>S107</f>
        <v>0.25</v>
      </c>
      <c r="T123" s="144">
        <f>INDEX(T107:T122,COUNTA(T107:T122))</f>
        <v>0.44686342592592593</v>
      </c>
      <c r="U123" s="145"/>
      <c r="V123" s="156"/>
      <c r="W123" s="135"/>
      <c r="X123" s="139"/>
      <c r="Y123" s="264"/>
      <c r="Z123" s="265"/>
      <c r="AA123" s="157">
        <f>M123-J123</f>
        <v>-486.42637351197936</v>
      </c>
      <c r="AB123" s="142">
        <f>M123/J123</f>
        <v>0.84557892904381604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2392</v>
      </c>
      <c r="G124" s="159">
        <f t="shared" ref="G124:G127" si="38">E124*F124</f>
        <v>70611.839999999997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2797.6608187134489</v>
      </c>
      <c r="N124" s="163">
        <f>M124/L124</f>
        <v>164.56828345373228</v>
      </c>
      <c r="O124" s="165">
        <f>L124-I124</f>
        <v>0</v>
      </c>
      <c r="P124" s="166">
        <f>N124-K124</f>
        <v>-27.961128310973606</v>
      </c>
      <c r="Q124" s="152">
        <f>N124/K124</f>
        <v>0.8547695749200882</v>
      </c>
      <c r="R124" s="275">
        <f>Q140</f>
        <v>0.84854005044993985</v>
      </c>
      <c r="S124" s="167">
        <v>0.70833333333333337</v>
      </c>
      <c r="T124" s="168">
        <v>0.74395833333333339</v>
      </c>
      <c r="U124" s="169"/>
      <c r="V124" s="170">
        <v>51.300000000000026</v>
      </c>
      <c r="W124" s="168"/>
      <c r="X124" s="171"/>
      <c r="Y124" s="278"/>
      <c r="Z124" s="279"/>
      <c r="AA124" s="109">
        <f>M124-J124</f>
        <v>-475.33918128655114</v>
      </c>
      <c r="AB124" s="152">
        <f>M124/J124</f>
        <v>0.8547695749200882</v>
      </c>
      <c r="AC124" s="266">
        <f>AB140</f>
        <v>0.84854005044993996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2515</v>
      </c>
      <c r="G125" s="95">
        <f t="shared" si="38"/>
        <v>75072.75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2798.7635239567285</v>
      </c>
      <c r="N125" s="99">
        <f>M125/L125</f>
        <v>164.63314846804286</v>
      </c>
      <c r="O125" s="101">
        <f>L125-I125</f>
        <v>0</v>
      </c>
      <c r="P125" s="102">
        <f>N125-K125</f>
        <v>-27.896263296663022</v>
      </c>
      <c r="Q125" s="103">
        <f>N125/K125</f>
        <v>0.85510648455750948</v>
      </c>
      <c r="R125" s="276"/>
      <c r="S125" s="1">
        <v>0.74798611111111113</v>
      </c>
      <c r="T125" s="2">
        <v>0.78542824074074069</v>
      </c>
      <c r="U125" s="104">
        <v>5.7999999999999474</v>
      </c>
      <c r="V125" s="105">
        <v>53.916666666666572</v>
      </c>
      <c r="W125" s="106"/>
      <c r="X125" s="113"/>
      <c r="Y125" s="261"/>
      <c r="Z125" s="262"/>
      <c r="AA125" s="111">
        <f>M125-J125</f>
        <v>-474.23647604327152</v>
      </c>
      <c r="AB125" s="103">
        <f>M125/J125</f>
        <v>0.85510648455750948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1824</v>
      </c>
      <c r="G126" s="95">
        <f t="shared" si="38"/>
        <v>52111.68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2990.1639344262326</v>
      </c>
      <c r="N126" s="99">
        <f>M126/L126</f>
        <v>230.01261034047943</v>
      </c>
      <c r="O126" s="101">
        <f>L126-I126</f>
        <v>0</v>
      </c>
      <c r="P126" s="102">
        <f>N126-K126</f>
        <v>-46.910466582597479</v>
      </c>
      <c r="Q126" s="103">
        <f>N126/K126</f>
        <v>0.83060109289617579</v>
      </c>
      <c r="R126" s="276"/>
      <c r="S126" s="1">
        <v>0.79055555555555557</v>
      </c>
      <c r="T126" s="2">
        <v>0.81597222222222221</v>
      </c>
      <c r="U126" s="104">
        <v>7.3833333333334217</v>
      </c>
      <c r="V126" s="105">
        <v>36.599999999999966</v>
      </c>
      <c r="W126" s="106"/>
      <c r="X126" s="113"/>
      <c r="Y126" s="261"/>
      <c r="Z126" s="262"/>
      <c r="AA126" s="111">
        <f>M126-J126</f>
        <v>-609.83606557376743</v>
      </c>
      <c r="AB126" s="103">
        <f>M126/J126</f>
        <v>0.83060109289617567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2360</v>
      </c>
      <c r="G127" s="95">
        <f t="shared" si="38"/>
        <v>60510.400000000001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2568.319226118499</v>
      </c>
      <c r="N127" s="99">
        <f>M127/L127</f>
        <v>233.48356601077265</v>
      </c>
      <c r="O127" s="101">
        <f>L127-I127</f>
        <v>0</v>
      </c>
      <c r="P127" s="102">
        <f>N127-K127</f>
        <v>-39.2437067165001</v>
      </c>
      <c r="Q127" s="103">
        <f>N127/K127</f>
        <v>0.85610640870616628</v>
      </c>
      <c r="R127" s="276"/>
      <c r="S127" s="1">
        <v>0.81944444444444442</v>
      </c>
      <c r="T127" s="2">
        <v>0.85773148148148148</v>
      </c>
      <c r="U127" s="104">
        <v>4.9999999999999822</v>
      </c>
      <c r="V127" s="105">
        <v>55.133333333333368</v>
      </c>
      <c r="W127" s="106"/>
      <c r="X127" s="107"/>
      <c r="Y127" s="261"/>
      <c r="Z127" s="262"/>
      <c r="AA127" s="111">
        <f>M127-J127</f>
        <v>-431.68077388150095</v>
      </c>
      <c r="AB127" s="103">
        <f>M127/J127</f>
        <v>0.85610640870616639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2788.7268758037276</v>
      </c>
      <c r="N140" s="139">
        <f>M140/L140</f>
        <v>192.32599143473982</v>
      </c>
      <c r="O140" s="140">
        <f>L140-I140</f>
        <v>0</v>
      </c>
      <c r="P140" s="141">
        <f>N140-K140</f>
        <v>-34.329180979053291</v>
      </c>
      <c r="Q140" s="142">
        <f>N140/K140</f>
        <v>0.84854005044993985</v>
      </c>
      <c r="R140" s="277"/>
      <c r="S140" s="143">
        <f>S124</f>
        <v>0.70833333333333337</v>
      </c>
      <c r="T140" s="144">
        <f>INDEX(T124:T139,COUNTA(T124:T139))</f>
        <v>0.85773148148148148</v>
      </c>
      <c r="U140" s="145"/>
      <c r="V140" s="156"/>
      <c r="W140" s="135"/>
      <c r="X140" s="139"/>
      <c r="Y140" s="264"/>
      <c r="Z140" s="265"/>
      <c r="AA140" s="157">
        <f>M140-J140</f>
        <v>-497.77312419627242</v>
      </c>
      <c r="AB140" s="142">
        <f>M140/J140</f>
        <v>0.84854005044993996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9771</v>
      </c>
      <c r="G141" s="159">
        <f t="shared" ref="G141" si="42">E141*F141</f>
        <v>137087.13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2398.6089328332773</v>
      </c>
      <c r="N141" s="163">
        <f>M141/L141</f>
        <v>599.65223320831933</v>
      </c>
      <c r="O141" s="165">
        <f>L141-I141</f>
        <v>0</v>
      </c>
      <c r="P141" s="166">
        <f>N141-K141</f>
        <v>-75.347766791680669</v>
      </c>
      <c r="Q141" s="152">
        <f>N141/K141</f>
        <v>0.8883736788271398</v>
      </c>
      <c r="R141" s="275">
        <f>Q157</f>
        <v>0.8883736788271398</v>
      </c>
      <c r="S141" s="167">
        <v>0.70833333333333337</v>
      </c>
      <c r="T141" s="168">
        <v>0.87806712962962963</v>
      </c>
      <c r="U141" s="169"/>
      <c r="V141" s="170">
        <v>244.4166666666666</v>
      </c>
      <c r="W141" s="168"/>
      <c r="X141" s="171"/>
      <c r="Y141" s="278"/>
      <c r="Z141" s="279"/>
      <c r="AA141" s="109">
        <f>M141-J141</f>
        <v>-301.39106716672268</v>
      </c>
      <c r="AB141" s="152">
        <f>M141/J141</f>
        <v>0.8883736788271398</v>
      </c>
      <c r="AC141" s="266">
        <f>AB157</f>
        <v>0.8883736788271398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2398.6089328332773</v>
      </c>
      <c r="N157" s="139">
        <f>M157/L157</f>
        <v>599.65223320831933</v>
      </c>
      <c r="O157" s="140">
        <f>L157-I157</f>
        <v>0</v>
      </c>
      <c r="P157" s="141">
        <f>N157-K157</f>
        <v>-75.347766791680669</v>
      </c>
      <c r="Q157" s="142">
        <f>N157/K157</f>
        <v>0.8883736788271398</v>
      </c>
      <c r="R157" s="277"/>
      <c r="S157" s="143">
        <f>S141</f>
        <v>0.70833333333333337</v>
      </c>
      <c r="T157" s="144">
        <f>INDEX(T141:T156,COUNTA(T141:T156))</f>
        <v>0.87806712962962963</v>
      </c>
      <c r="U157" s="145"/>
      <c r="V157" s="156"/>
      <c r="W157" s="135"/>
      <c r="X157" s="139"/>
      <c r="Y157" s="264"/>
      <c r="Z157" s="265"/>
      <c r="AA157" s="157">
        <f>M157-J157</f>
        <v>-301.39106716672268</v>
      </c>
      <c r="AB157" s="142">
        <f>M157/J157</f>
        <v>0.8883736788271398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1549</v>
      </c>
      <c r="G158" s="159">
        <f t="shared" ref="G158:G161" si="46">E158*F158</f>
        <v>42721.42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2495.0335570469861</v>
      </c>
      <c r="N158" s="163">
        <f>M158/L158</f>
        <v>623.75838926174652</v>
      </c>
      <c r="O158" s="165">
        <f>L158-I158</f>
        <v>0</v>
      </c>
      <c r="P158" s="166">
        <f>N158-K158</f>
        <v>-126.24161073825348</v>
      </c>
      <c r="Q158" s="152">
        <f>N158/K158</f>
        <v>0.83167785234899538</v>
      </c>
      <c r="R158" s="275">
        <f>Q174</f>
        <v>0.83976185339157283</v>
      </c>
      <c r="S158" s="167">
        <v>0.70833333333333337</v>
      </c>
      <c r="T158" s="168">
        <v>0.73420138888888886</v>
      </c>
      <c r="U158" s="169"/>
      <c r="V158" s="170">
        <v>37.249999999999908</v>
      </c>
      <c r="W158" s="173"/>
      <c r="X158" s="151"/>
      <c r="Y158" s="278"/>
      <c r="Z158" s="279"/>
      <c r="AA158" s="109">
        <f>M158-J158</f>
        <v>-504.96644295301394</v>
      </c>
      <c r="AB158" s="152">
        <f>M158/J158</f>
        <v>0.83167785234899538</v>
      </c>
      <c r="AC158" s="266">
        <f>AB174</f>
        <v>0.83976185339157283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1253</v>
      </c>
      <c r="G159" s="95">
        <f t="shared" si="46"/>
        <v>30259.949999999997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2485.2892561983526</v>
      </c>
      <c r="N159" s="99">
        <f>M159/L159</f>
        <v>621.32231404958816</v>
      </c>
      <c r="O159" s="101">
        <f>L159-I159</f>
        <v>0</v>
      </c>
      <c r="P159" s="102">
        <f>N159-K159</f>
        <v>-128.67768595041184</v>
      </c>
      <c r="Q159" s="103">
        <f>N159/K159</f>
        <v>0.82842975206611758</v>
      </c>
      <c r="R159" s="276"/>
      <c r="S159" s="1">
        <v>0.73958333333333337</v>
      </c>
      <c r="T159" s="2">
        <v>0.76059027777777777</v>
      </c>
      <c r="U159" s="104">
        <v>7.7500000000000924</v>
      </c>
      <c r="V159" s="105">
        <v>30.249999999999932</v>
      </c>
      <c r="W159" s="106"/>
      <c r="X159" s="107"/>
      <c r="Y159" s="261"/>
      <c r="Z159" s="262"/>
      <c r="AA159" s="111">
        <f>M159-J159</f>
        <v>-514.71074380164737</v>
      </c>
      <c r="AB159" s="103">
        <f>M159/J159</f>
        <v>0.82842975206611758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5155</v>
      </c>
      <c r="G160" s="95">
        <f t="shared" si="46"/>
        <v>80985.05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2765.7228017883731</v>
      </c>
      <c r="N160" s="99">
        <f>M160/L160</f>
        <v>921.90760059612433</v>
      </c>
      <c r="O160" s="101">
        <f>L160-I160</f>
        <v>0</v>
      </c>
      <c r="P160" s="102">
        <f>N160-K160</f>
        <v>-178.09239940387567</v>
      </c>
      <c r="Q160" s="103">
        <f>N160/K160</f>
        <v>0.83809781872374933</v>
      </c>
      <c r="R160" s="276"/>
      <c r="S160" s="1">
        <v>0.76539351851851856</v>
      </c>
      <c r="T160" s="2">
        <v>0.84305555555555567</v>
      </c>
      <c r="U160" s="104">
        <v>6.9166666666667354</v>
      </c>
      <c r="V160" s="105">
        <v>111.83333333333344</v>
      </c>
      <c r="W160" s="106">
        <v>0.84305555555555567</v>
      </c>
      <c r="X160" s="107">
        <v>0.88333333333333341</v>
      </c>
      <c r="Y160" s="261"/>
      <c r="Z160" s="262"/>
      <c r="AA160" s="111">
        <f>M160-J160</f>
        <v>-534.27719821162691</v>
      </c>
      <c r="AB160" s="103">
        <f>M160/J160</f>
        <v>0.83809781872374944</v>
      </c>
      <c r="AC160" s="267"/>
    </row>
    <row r="161" spans="1:29" ht="15.75" customHeight="1">
      <c r="A161" s="281"/>
      <c r="B161" s="92" t="s">
        <v>117</v>
      </c>
      <c r="C161" s="259" t="s">
        <v>147</v>
      </c>
      <c r="D161" s="260"/>
      <c r="E161" s="93">
        <v>16.66</v>
      </c>
      <c r="F161" s="94">
        <v>5362</v>
      </c>
      <c r="G161" s="95">
        <f t="shared" si="46"/>
        <v>89330.92</v>
      </c>
      <c r="H161" s="96">
        <v>2</v>
      </c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2834.9537377001056</v>
      </c>
      <c r="N161" s="99">
        <f>M161/L161</f>
        <v>708.73843442502641</v>
      </c>
      <c r="O161" s="101">
        <f>L161-I161</f>
        <v>0</v>
      </c>
      <c r="P161" s="102">
        <f>N161-K161</f>
        <v>-116.26156557497359</v>
      </c>
      <c r="Q161" s="103">
        <f>N161/K161</f>
        <v>0.85907689021215328</v>
      </c>
      <c r="R161" s="276"/>
      <c r="S161" s="1">
        <v>0.88333333333333341</v>
      </c>
      <c r="T161" s="2">
        <v>0.96214120370370371</v>
      </c>
      <c r="U161" s="104">
        <v>57.999999999999957</v>
      </c>
      <c r="V161" s="105">
        <v>113.48333333333322</v>
      </c>
      <c r="W161" s="106"/>
      <c r="X161" s="107"/>
      <c r="Y161" s="261"/>
      <c r="Z161" s="262"/>
      <c r="AA161" s="111">
        <f>M161-J161</f>
        <v>-465.04626229989435</v>
      </c>
      <c r="AB161" s="103">
        <f>M161/J161</f>
        <v>0.85907689021215328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2645.2498381834544</v>
      </c>
      <c r="N174" s="139">
        <f t="shared" ref="N174:N179" si="51">M174/L174</f>
        <v>705.39995684892119</v>
      </c>
      <c r="O174" s="140">
        <f t="shared" ref="O174:O179" si="52">L174-I174</f>
        <v>0</v>
      </c>
      <c r="P174" s="141">
        <f t="shared" ref="P174:P179" si="53">N174-K174</f>
        <v>-134.60004315107881</v>
      </c>
      <c r="Q174" s="142">
        <f t="shared" ref="Q174:Q179" si="54">N174/K174</f>
        <v>0.83976185339157283</v>
      </c>
      <c r="R174" s="277"/>
      <c r="S174" s="143">
        <f>S158</f>
        <v>0.70833333333333337</v>
      </c>
      <c r="T174" s="144">
        <f>INDEX(T158:T173,COUNTA(T158:T173))</f>
        <v>0.96214120370370371</v>
      </c>
      <c r="U174" s="145"/>
      <c r="V174" s="156"/>
      <c r="W174" s="89"/>
      <c r="X174" s="91"/>
      <c r="Y174" s="264"/>
      <c r="Z174" s="265"/>
      <c r="AA174" s="157">
        <f t="shared" ref="AA174:AA179" si="55">M174-J174</f>
        <v>-504.75016181654564</v>
      </c>
      <c r="AB174" s="142">
        <f t="shared" ref="AB174:AB179" si="56">M174/J174</f>
        <v>0.83976185339157283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143</v>
      </c>
      <c r="D175" s="274"/>
      <c r="E175" s="158">
        <v>17.89</v>
      </c>
      <c r="F175" s="87">
        <v>1638</v>
      </c>
      <c r="G175" s="159">
        <f t="shared" ref="G175:G179" si="57">E175*F175</f>
        <v>29303.82</v>
      </c>
      <c r="H175" s="160">
        <v>2</v>
      </c>
      <c r="I175" s="161">
        <v>4</v>
      </c>
      <c r="J175" s="162">
        <v>3300</v>
      </c>
      <c r="K175" s="163">
        <f>J175/I175</f>
        <v>825</v>
      </c>
      <c r="L175" s="164">
        <v>4</v>
      </c>
      <c r="M175" s="162">
        <f>F175/V175*60</f>
        <v>2829.5585412667915</v>
      </c>
      <c r="N175" s="163">
        <f t="shared" si="51"/>
        <v>707.38963531669788</v>
      </c>
      <c r="O175" s="165">
        <f t="shared" si="52"/>
        <v>0</v>
      </c>
      <c r="P175" s="166">
        <f t="shared" si="53"/>
        <v>-117.61036468330212</v>
      </c>
      <c r="Q175" s="152">
        <f t="shared" si="54"/>
        <v>0.85744198220205803</v>
      </c>
      <c r="R175" s="275">
        <f>Q191</f>
        <v>0.85406073979304875</v>
      </c>
      <c r="S175" s="167">
        <v>0.70856481481481481</v>
      </c>
      <c r="T175" s="168">
        <v>0.73268518518518522</v>
      </c>
      <c r="U175" s="169"/>
      <c r="V175" s="170">
        <v>34.733333333333377</v>
      </c>
      <c r="W175" s="173"/>
      <c r="X175" s="151"/>
      <c r="Y175" s="278"/>
      <c r="Z175" s="279"/>
      <c r="AA175" s="109">
        <f t="shared" si="55"/>
        <v>-470.44145873320849</v>
      </c>
      <c r="AB175" s="152">
        <f t="shared" si="56"/>
        <v>0.85744198220205803</v>
      </c>
      <c r="AC175" s="266">
        <f>AB191</f>
        <v>0.85406073979304864</v>
      </c>
    </row>
    <row r="176" spans="1:29" ht="15.75" customHeight="1">
      <c r="A176" s="270"/>
      <c r="B176" s="92" t="s">
        <v>117</v>
      </c>
      <c r="C176" s="259" t="s">
        <v>145</v>
      </c>
      <c r="D176" s="260"/>
      <c r="E176" s="93">
        <v>22.28</v>
      </c>
      <c r="F176" s="94">
        <v>2000</v>
      </c>
      <c r="G176" s="95">
        <f t="shared" si="57"/>
        <v>44560</v>
      </c>
      <c r="H176" s="96"/>
      <c r="I176" s="97">
        <v>5</v>
      </c>
      <c r="J176" s="98">
        <v>3300</v>
      </c>
      <c r="K176" s="99">
        <f t="shared" ref="K176:K214" si="58">J176/I176</f>
        <v>660</v>
      </c>
      <c r="L176" s="100">
        <v>5</v>
      </c>
      <c r="M176" s="98">
        <f>F176/V176*60</f>
        <v>2790.697674418604</v>
      </c>
      <c r="N176" s="99">
        <f t="shared" si="51"/>
        <v>558.13953488372078</v>
      </c>
      <c r="O176" s="101">
        <f t="shared" si="52"/>
        <v>0</v>
      </c>
      <c r="P176" s="102">
        <f t="shared" si="53"/>
        <v>-101.86046511627922</v>
      </c>
      <c r="Q176" s="103">
        <f t="shared" si="54"/>
        <v>0.84566596194503152</v>
      </c>
      <c r="R176" s="276"/>
      <c r="S176" s="1">
        <v>0.73611111111111116</v>
      </c>
      <c r="T176" s="2">
        <v>0.76597222222222228</v>
      </c>
      <c r="U176" s="104">
        <v>4.9333333333333584</v>
      </c>
      <c r="V176" s="105">
        <v>43.000000000000007</v>
      </c>
      <c r="W176" s="106"/>
      <c r="X176" s="107"/>
      <c r="Y176" s="261"/>
      <c r="Z176" s="262"/>
      <c r="AA176" s="111">
        <f t="shared" si="55"/>
        <v>-509.30232558139596</v>
      </c>
      <c r="AB176" s="103">
        <f t="shared" si="56"/>
        <v>0.84566596194503152</v>
      </c>
      <c r="AC176" s="267"/>
    </row>
    <row r="177" spans="1:29" ht="15.75" customHeight="1">
      <c r="A177" s="270"/>
      <c r="B177" s="92" t="s">
        <v>117</v>
      </c>
      <c r="C177" s="259" t="s">
        <v>146</v>
      </c>
      <c r="D177" s="260"/>
      <c r="E177" s="93">
        <v>18.18</v>
      </c>
      <c r="F177" s="94">
        <v>2307</v>
      </c>
      <c r="G177" s="95">
        <f t="shared" si="57"/>
        <v>41941.26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2807.7079107505147</v>
      </c>
      <c r="N177" s="99">
        <f t="shared" si="51"/>
        <v>701.92697768762866</v>
      </c>
      <c r="O177" s="101">
        <f t="shared" si="52"/>
        <v>0</v>
      </c>
      <c r="P177" s="102">
        <f t="shared" si="53"/>
        <v>-123.07302231237134</v>
      </c>
      <c r="Q177" s="103">
        <f t="shared" si="54"/>
        <v>0.8508205790153075</v>
      </c>
      <c r="R177" s="276"/>
      <c r="S177" s="1">
        <v>0.77083333333333337</v>
      </c>
      <c r="T177" s="2">
        <v>0.80506944444444439</v>
      </c>
      <c r="U177" s="104">
        <v>6.9999999999999751</v>
      </c>
      <c r="V177" s="105">
        <v>49.299999999999869</v>
      </c>
      <c r="W177" s="106"/>
      <c r="X177" s="107"/>
      <c r="Y177" s="261"/>
      <c r="Z177" s="262"/>
      <c r="AA177" s="111">
        <f t="shared" si="55"/>
        <v>-492.29208924948534</v>
      </c>
      <c r="AB177" s="103">
        <f t="shared" si="56"/>
        <v>0.8508205790153075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3652</v>
      </c>
      <c r="G178" s="95">
        <f t="shared" si="57"/>
        <v>60842.32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2831.617488692656</v>
      </c>
      <c r="N178" s="99">
        <f t="shared" si="51"/>
        <v>707.90437217316401</v>
      </c>
      <c r="O178" s="101">
        <f t="shared" si="52"/>
        <v>0</v>
      </c>
      <c r="P178" s="102">
        <f t="shared" si="53"/>
        <v>-117.09562782683599</v>
      </c>
      <c r="Q178" s="103">
        <f t="shared" si="54"/>
        <v>0.85806590566444119</v>
      </c>
      <c r="R178" s="276"/>
      <c r="S178" s="1">
        <v>0.80902777777777779</v>
      </c>
      <c r="T178" s="2">
        <v>0.86276620370370372</v>
      </c>
      <c r="U178" s="104">
        <v>5.7000000000000917</v>
      </c>
      <c r="V178" s="105">
        <v>77.383333333333326</v>
      </c>
      <c r="W178" s="106">
        <v>0.86276620370370372</v>
      </c>
      <c r="X178" s="107">
        <v>0.90277777777777779</v>
      </c>
      <c r="Y178" s="261"/>
      <c r="Z178" s="262"/>
      <c r="AA178" s="111">
        <f t="shared" si="55"/>
        <v>-468.38251130734398</v>
      </c>
      <c r="AB178" s="103">
        <f t="shared" si="56"/>
        <v>0.85806590566444119</v>
      </c>
      <c r="AC178" s="267"/>
    </row>
    <row r="179" spans="1:29" ht="15.75" customHeight="1">
      <c r="A179" s="271"/>
      <c r="B179" s="92" t="s">
        <v>117</v>
      </c>
      <c r="C179" s="259" t="s">
        <v>143</v>
      </c>
      <c r="D179" s="260"/>
      <c r="E179" s="93">
        <v>17.89</v>
      </c>
      <c r="F179" s="94">
        <v>4310</v>
      </c>
      <c r="G179" s="95">
        <f t="shared" si="57"/>
        <v>77105.900000000009</v>
      </c>
      <c r="H179" s="113"/>
      <c r="I179" s="97">
        <v>4</v>
      </c>
      <c r="J179" s="98">
        <v>3300</v>
      </c>
      <c r="K179" s="99">
        <f t="shared" si="58"/>
        <v>825</v>
      </c>
      <c r="L179" s="114">
        <v>4</v>
      </c>
      <c r="M179" s="98">
        <f>F179/V179*60</f>
        <v>2832.4205914567351</v>
      </c>
      <c r="N179" s="99">
        <f t="shared" si="51"/>
        <v>708.10514786418378</v>
      </c>
      <c r="O179" s="101">
        <f t="shared" si="52"/>
        <v>0</v>
      </c>
      <c r="P179" s="102">
        <f t="shared" si="53"/>
        <v>-116.89485213581622</v>
      </c>
      <c r="Q179" s="103">
        <f t="shared" si="54"/>
        <v>0.85830927013840463</v>
      </c>
      <c r="R179" s="276"/>
      <c r="S179" s="1">
        <v>0.90277777777777779</v>
      </c>
      <c r="T179" s="2">
        <v>0.9661805555555556</v>
      </c>
      <c r="U179" s="104">
        <v>57.616666666666667</v>
      </c>
      <c r="V179" s="105">
        <v>91.30000000000004</v>
      </c>
      <c r="W179" s="106"/>
      <c r="X179" s="107"/>
      <c r="Y179" s="261"/>
      <c r="Z179" s="262"/>
      <c r="AA179" s="111">
        <f t="shared" si="55"/>
        <v>-467.57940854326489</v>
      </c>
      <c r="AB179" s="103">
        <f t="shared" si="56"/>
        <v>0.85830927013840463</v>
      </c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</v>
      </c>
      <c r="J191" s="138">
        <f t="shared" si="59"/>
        <v>3300</v>
      </c>
      <c r="K191" s="139">
        <f t="shared" ref="K191" si="60">J191/I191</f>
        <v>785.71428571428567</v>
      </c>
      <c r="L191" s="137">
        <f t="shared" ref="L191:M191" si="61">AVERAGE(L175:L190)</f>
        <v>4.2</v>
      </c>
      <c r="M191" s="138">
        <f t="shared" si="61"/>
        <v>2818.4004413170605</v>
      </c>
      <c r="N191" s="139">
        <f>M191/L191</f>
        <v>671.04772412310967</v>
      </c>
      <c r="O191" s="140">
        <f>L191-I191</f>
        <v>0</v>
      </c>
      <c r="P191" s="141">
        <f>N191-K191</f>
        <v>-114.66656159117599</v>
      </c>
      <c r="Q191" s="142">
        <f>N191/K191</f>
        <v>0.85406073979304875</v>
      </c>
      <c r="R191" s="277"/>
      <c r="S191" s="143">
        <f>S175</f>
        <v>0.70856481481481481</v>
      </c>
      <c r="T191" s="144">
        <f>INDEX(T175:T190,COUNTA(T175:T190))</f>
        <v>0.9661805555555556</v>
      </c>
      <c r="U191" s="145"/>
      <c r="V191" s="156"/>
      <c r="W191" s="89"/>
      <c r="X191" s="91"/>
      <c r="Y191" s="264"/>
      <c r="Z191" s="265"/>
      <c r="AA191" s="157">
        <f>M191-J191</f>
        <v>-481.59955868293946</v>
      </c>
      <c r="AB191" s="142">
        <f>M191/J191</f>
        <v>0.85406073979304864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2712</v>
      </c>
      <c r="G192" s="159">
        <f t="shared" ref="G192:G194" si="62">E192*F192</f>
        <v>49304.159999999996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2535.8961038961079</v>
      </c>
      <c r="N192" s="163">
        <f>M192/L192</f>
        <v>633.97402597402697</v>
      </c>
      <c r="O192" s="165">
        <f>L192-I192</f>
        <v>0</v>
      </c>
      <c r="P192" s="166">
        <f>N192-K192</f>
        <v>-116.02597402597303</v>
      </c>
      <c r="Q192" s="152">
        <f>N192/K192</f>
        <v>0.84529870129870266</v>
      </c>
      <c r="R192" s="275">
        <f>Q208</f>
        <v>0.83829496772517986</v>
      </c>
      <c r="S192" s="167">
        <v>0.70833333333333337</v>
      </c>
      <c r="T192" s="168">
        <v>0.75289351851851849</v>
      </c>
      <c r="U192" s="169"/>
      <c r="V192" s="170">
        <v>64.166666666666572</v>
      </c>
      <c r="W192" s="173"/>
      <c r="X192" s="151"/>
      <c r="Y192" s="278"/>
      <c r="Z192" s="279"/>
      <c r="AA192" s="109">
        <f>M192-J192</f>
        <v>-464.10389610389211</v>
      </c>
      <c r="AB192" s="152">
        <f>M192/J192</f>
        <v>0.84529870129870266</v>
      </c>
      <c r="AC192" s="266">
        <f>AB208</f>
        <v>0.83829496772517986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6557</v>
      </c>
      <c r="G193" s="95">
        <f t="shared" si="62"/>
        <v>93633.959999999992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3008.9483747609947</v>
      </c>
      <c r="N193" s="99">
        <f>M193/L193</f>
        <v>1002.9827915869982</v>
      </c>
      <c r="O193" s="101">
        <f>L193-I193</f>
        <v>0</v>
      </c>
      <c r="P193" s="102">
        <f>N193-K193</f>
        <v>-197.01720841300175</v>
      </c>
      <c r="Q193" s="103">
        <f>N193/K193</f>
        <v>0.83581899298916518</v>
      </c>
      <c r="R193" s="276"/>
      <c r="S193" s="1">
        <v>0.76406249999999998</v>
      </c>
      <c r="T193" s="2">
        <v>0.85486111111111107</v>
      </c>
      <c r="U193" s="104">
        <v>16.083333333333343</v>
      </c>
      <c r="V193" s="105">
        <v>130.74999999999997</v>
      </c>
      <c r="W193" s="106">
        <v>0.85486111111111107</v>
      </c>
      <c r="X193" s="107">
        <v>0.91180555555555542</v>
      </c>
      <c r="Y193" s="261"/>
      <c r="Z193" s="262"/>
      <c r="AA193" s="111">
        <f>M193-J193</f>
        <v>-591.05162523900526</v>
      </c>
      <c r="AB193" s="103">
        <f>M193/J193</f>
        <v>0.83581899298916518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4780</v>
      </c>
      <c r="G194" s="95">
        <f t="shared" si="62"/>
        <v>68258.399999999994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3005.764192139733</v>
      </c>
      <c r="N194" s="99">
        <f>M194/L194</f>
        <v>1001.921397379911</v>
      </c>
      <c r="O194" s="101">
        <f>L194-I194</f>
        <v>0</v>
      </c>
      <c r="P194" s="102">
        <f>N194-K194</f>
        <v>-198.07860262008899</v>
      </c>
      <c r="Q194" s="103">
        <f>N194/K194</f>
        <v>0.83493449781659246</v>
      </c>
      <c r="R194" s="276"/>
      <c r="S194" s="1">
        <v>0.91180555555555542</v>
      </c>
      <c r="T194" s="2">
        <v>0.97806712962962961</v>
      </c>
      <c r="U194" s="104">
        <v>81.999999999999872</v>
      </c>
      <c r="V194" s="105">
        <v>95.416666666666828</v>
      </c>
      <c r="W194" s="106"/>
      <c r="X194" s="107"/>
      <c r="Y194" s="261"/>
      <c r="Z194" s="262"/>
      <c r="AA194" s="111">
        <f>M194-J194</f>
        <v>-594.23580786026696</v>
      </c>
      <c r="AB194" s="103">
        <f>M194/J194</f>
        <v>0.83493449781659246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2850.2028902656116</v>
      </c>
      <c r="N208" s="139">
        <f t="shared" ref="N208:N214" si="66">M208/L208</f>
        <v>855.06086707968348</v>
      </c>
      <c r="O208" s="140">
        <f t="shared" ref="O208:O214" si="67">L208-I208</f>
        <v>0</v>
      </c>
      <c r="P208" s="141">
        <f t="shared" ref="P208:P214" si="68">N208-K208</f>
        <v>-164.93913292031652</v>
      </c>
      <c r="Q208" s="142">
        <f t="shared" ref="Q208:Q214" si="69">N208/K208</f>
        <v>0.83829496772517986</v>
      </c>
      <c r="R208" s="277"/>
      <c r="S208" s="143">
        <f>S192</f>
        <v>0.70833333333333337</v>
      </c>
      <c r="T208" s="144">
        <f>INDEX(T192:T207,COUNTA(T192:T207))</f>
        <v>0.97806712962962961</v>
      </c>
      <c r="U208" s="145"/>
      <c r="V208" s="156"/>
      <c r="W208" s="89"/>
      <c r="X208" s="91"/>
      <c r="Y208" s="264"/>
      <c r="Z208" s="265"/>
      <c r="AA208" s="157">
        <f t="shared" ref="AA208:AA214" si="70">M208-J208</f>
        <v>-549.79710973438841</v>
      </c>
      <c r="AB208" s="142">
        <f t="shared" ref="AB208:AB214" si="71">M208/J208</f>
        <v>0.83829496772517986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1283</v>
      </c>
      <c r="G209" s="159">
        <f t="shared" ref="G209:G214" si="72">E209*F209</f>
        <v>23324.94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2981.7947062620879</v>
      </c>
      <c r="N209" s="163">
        <f t="shared" si="66"/>
        <v>993.93156875402929</v>
      </c>
      <c r="O209" s="165">
        <f t="shared" si="67"/>
        <v>0</v>
      </c>
      <c r="P209" s="166">
        <f t="shared" si="68"/>
        <v>-206.06843124597071</v>
      </c>
      <c r="Q209" s="152">
        <f t="shared" si="69"/>
        <v>0.82827630729502444</v>
      </c>
      <c r="R209" s="275">
        <f>Q225</f>
        <v>0.83553487125708514</v>
      </c>
      <c r="S209" s="167">
        <v>0.70846064814814813</v>
      </c>
      <c r="T209" s="168">
        <v>0.72638888888888897</v>
      </c>
      <c r="U209" s="169"/>
      <c r="V209" s="170">
        <v>25.816666666666812</v>
      </c>
      <c r="W209" s="168"/>
      <c r="X209" s="171"/>
      <c r="Y209" s="278"/>
      <c r="Z209" s="279"/>
      <c r="AA209" s="174">
        <f t="shared" si="70"/>
        <v>-618.20529373791214</v>
      </c>
      <c r="AB209" s="152">
        <f t="shared" si="71"/>
        <v>0.82827630729502444</v>
      </c>
      <c r="AC209" s="266">
        <f>AB225</f>
        <v>0.83553487125708514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996</v>
      </c>
      <c r="G210" s="95">
        <f t="shared" si="72"/>
        <v>24730.679999999997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2768.8030888031008</v>
      </c>
      <c r="N210" s="99">
        <f t="shared" si="66"/>
        <v>692.20077220077519</v>
      </c>
      <c r="O210" s="101">
        <f t="shared" si="67"/>
        <v>0</v>
      </c>
      <c r="P210" s="102">
        <f t="shared" si="68"/>
        <v>-132.79922779922481</v>
      </c>
      <c r="Q210" s="103">
        <f t="shared" si="69"/>
        <v>0.83903123903124266</v>
      </c>
      <c r="R210" s="276"/>
      <c r="S210" s="1">
        <v>0.73987268518518523</v>
      </c>
      <c r="T210" s="2">
        <v>0.75486111111111109</v>
      </c>
      <c r="U210" s="104">
        <v>19.416666666666611</v>
      </c>
      <c r="V210" s="105">
        <v>21.583333333333243</v>
      </c>
      <c r="W210" s="106"/>
      <c r="X210" s="113"/>
      <c r="Y210" s="261"/>
      <c r="Z210" s="262"/>
      <c r="AA210" s="175">
        <f t="shared" si="70"/>
        <v>-531.19691119689924</v>
      </c>
      <c r="AB210" s="103">
        <f t="shared" si="71"/>
        <v>0.83903123903124266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2458</v>
      </c>
      <c r="G211" s="95">
        <f t="shared" si="72"/>
        <v>44686.44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 t="shared" si="73"/>
        <v>2992.4923909367553</v>
      </c>
      <c r="N211" s="99">
        <f t="shared" si="66"/>
        <v>997.49746364558507</v>
      </c>
      <c r="O211" s="101">
        <f t="shared" si="67"/>
        <v>0</v>
      </c>
      <c r="P211" s="102">
        <f t="shared" si="68"/>
        <v>-202.50253635441493</v>
      </c>
      <c r="Q211" s="103">
        <f t="shared" si="69"/>
        <v>0.83124788637132085</v>
      </c>
      <c r="R211" s="276"/>
      <c r="S211" s="1">
        <v>0.76736111111111105</v>
      </c>
      <c r="T211" s="2">
        <v>0.80158564814814814</v>
      </c>
      <c r="U211" s="104">
        <v>17.999999999999936</v>
      </c>
      <c r="V211" s="105">
        <v>49.283333333333417</v>
      </c>
      <c r="W211" s="106"/>
      <c r="X211" s="113"/>
      <c r="Y211" s="261"/>
      <c r="Z211" s="262"/>
      <c r="AA211" s="175">
        <f t="shared" si="70"/>
        <v>-607.50760906324467</v>
      </c>
      <c r="AB211" s="103">
        <f t="shared" si="71"/>
        <v>0.83124788637132097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2549</v>
      </c>
      <c r="G212" s="95">
        <f t="shared" si="72"/>
        <v>63801.47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 t="shared" si="73"/>
        <v>2789.1793313069911</v>
      </c>
      <c r="N212" s="99">
        <f t="shared" si="66"/>
        <v>697.29483282674778</v>
      </c>
      <c r="O212" s="101">
        <f t="shared" si="67"/>
        <v>0</v>
      </c>
      <c r="P212" s="102">
        <f t="shared" si="68"/>
        <v>-127.70516717325222</v>
      </c>
      <c r="Q212" s="103">
        <f t="shared" si="69"/>
        <v>0.84520585797181547</v>
      </c>
      <c r="R212" s="276"/>
      <c r="S212" s="1">
        <v>0.81469907407407405</v>
      </c>
      <c r="T212" s="2">
        <v>0.85277777777777775</v>
      </c>
      <c r="U212" s="104">
        <v>18.883333333333301</v>
      </c>
      <c r="V212" s="105">
        <v>54.833333333333329</v>
      </c>
      <c r="W212" s="106">
        <v>0.85277777777777775</v>
      </c>
      <c r="X212" s="107">
        <v>0.90850694444444446</v>
      </c>
      <c r="Y212" s="261"/>
      <c r="Z212" s="262"/>
      <c r="AA212" s="175">
        <f t="shared" si="70"/>
        <v>-510.82066869300888</v>
      </c>
      <c r="AB212" s="103">
        <f t="shared" si="71"/>
        <v>0.84520585797181547</v>
      </c>
      <c r="AC212" s="267"/>
    </row>
    <row r="213" spans="1:29" ht="15.75" customHeight="1">
      <c r="A213" s="271"/>
      <c r="B213" s="92" t="s">
        <v>117</v>
      </c>
      <c r="C213" s="259" t="s">
        <v>149</v>
      </c>
      <c r="D213" s="260"/>
      <c r="E213" s="93">
        <v>24.83</v>
      </c>
      <c r="F213" s="94">
        <v>2391</v>
      </c>
      <c r="G213" s="95">
        <f t="shared" si="72"/>
        <v>59368.53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2772.1739130434817</v>
      </c>
      <c r="N213" s="99">
        <f t="shared" si="66"/>
        <v>693.04347826087042</v>
      </c>
      <c r="O213" s="101">
        <f t="shared" si="67"/>
        <v>0</v>
      </c>
      <c r="P213" s="102">
        <f t="shared" si="68"/>
        <v>-131.95652173912958</v>
      </c>
      <c r="Q213" s="103">
        <f t="shared" si="69"/>
        <v>0.84005270092226714</v>
      </c>
      <c r="R213" s="276"/>
      <c r="S213" s="1">
        <v>0.90850694444444446</v>
      </c>
      <c r="T213" s="2">
        <v>0.94444444444444442</v>
      </c>
      <c r="U213" s="104">
        <v>80.250000000000071</v>
      </c>
      <c r="V213" s="105">
        <v>51.749999999999936</v>
      </c>
      <c r="W213" s="106"/>
      <c r="X213" s="107"/>
      <c r="Y213" s="261"/>
      <c r="Z213" s="262"/>
      <c r="AA213" s="175">
        <f t="shared" si="70"/>
        <v>-527.82608695651834</v>
      </c>
      <c r="AB213" s="103">
        <f t="shared" si="71"/>
        <v>0.84005270092226714</v>
      </c>
      <c r="AC213" s="267"/>
    </row>
    <row r="214" spans="1:29" ht="15.75" customHeight="1">
      <c r="A214" s="271"/>
      <c r="B214" s="92" t="s">
        <v>117</v>
      </c>
      <c r="C214" s="259" t="s">
        <v>268</v>
      </c>
      <c r="D214" s="260"/>
      <c r="E214" s="93">
        <v>18.18</v>
      </c>
      <c r="F214" s="94">
        <v>3203</v>
      </c>
      <c r="G214" s="115">
        <f t="shared" si="72"/>
        <v>58230.54</v>
      </c>
      <c r="H214" s="116"/>
      <c r="I214" s="97">
        <v>3</v>
      </c>
      <c r="J214" s="98">
        <v>3600</v>
      </c>
      <c r="K214" s="99">
        <f t="shared" si="58"/>
        <v>1200</v>
      </c>
      <c r="L214" s="100">
        <v>3</v>
      </c>
      <c r="M214" s="98">
        <f t="shared" si="73"/>
        <v>2991.1284046692476</v>
      </c>
      <c r="N214" s="99">
        <f t="shared" si="66"/>
        <v>997.04280155641584</v>
      </c>
      <c r="O214" s="101">
        <f t="shared" si="67"/>
        <v>0</v>
      </c>
      <c r="P214" s="102">
        <f t="shared" si="68"/>
        <v>-202.95719844358416</v>
      </c>
      <c r="Q214" s="103">
        <f t="shared" si="69"/>
        <v>0.83086900129701324</v>
      </c>
      <c r="R214" s="276"/>
      <c r="S214" s="1">
        <v>0.95555555555555527</v>
      </c>
      <c r="T214" s="2">
        <v>1.000173611111111</v>
      </c>
      <c r="U214" s="104">
        <v>15.999999999999623</v>
      </c>
      <c r="V214" s="105">
        <v>64.250000000000284</v>
      </c>
      <c r="W214" s="106"/>
      <c r="X214" s="4"/>
      <c r="Y214" s="261"/>
      <c r="Z214" s="262"/>
      <c r="AA214" s="175">
        <f t="shared" si="70"/>
        <v>-608.87159533075237</v>
      </c>
      <c r="AB214" s="103">
        <f t="shared" si="71"/>
        <v>0.83086900129701324</v>
      </c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4">AVERAGE(I209:I224)</f>
        <v>3.5</v>
      </c>
      <c r="J225" s="138">
        <f t="shared" si="74"/>
        <v>3450</v>
      </c>
      <c r="K225" s="139">
        <f t="shared" ref="K225" si="75">J225/I225</f>
        <v>985.71428571428567</v>
      </c>
      <c r="L225" s="137">
        <f t="shared" ref="L225:M225" si="76">AVERAGE(L209:L224)</f>
        <v>3.5</v>
      </c>
      <c r="M225" s="138">
        <f t="shared" si="76"/>
        <v>2882.5953058369437</v>
      </c>
      <c r="N225" s="139">
        <f>M225/L225</f>
        <v>823.59865881055532</v>
      </c>
      <c r="O225" s="140">
        <f>L225-I225</f>
        <v>0</v>
      </c>
      <c r="P225" s="141">
        <f>N225-K225</f>
        <v>-162.11562690373034</v>
      </c>
      <c r="Q225" s="142">
        <f>N225/K225</f>
        <v>0.83553487125708514</v>
      </c>
      <c r="R225" s="277"/>
      <c r="S225" s="143">
        <f>S209</f>
        <v>0.70846064814814813</v>
      </c>
      <c r="T225" s="144">
        <f>INDEX(T209:T224,COUNTA(T209:T224))</f>
        <v>1.000173611111111</v>
      </c>
      <c r="U225" s="145"/>
      <c r="V225" s="156"/>
      <c r="W225" s="135"/>
      <c r="X225" s="139"/>
      <c r="Y225" s="264"/>
      <c r="Z225" s="265"/>
      <c r="AA225" s="177">
        <f>M225-J225</f>
        <v>-567.40469416305632</v>
      </c>
      <c r="AB225" s="142">
        <f>M225/J225</f>
        <v>0.83553487125708514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589" priority="1" operator="greaterThan">
      <formula>0</formula>
    </cfRule>
  </conditionalFormatting>
  <conditionalFormatting sqref="P5:P225 AA5:AA225">
    <cfRule type="cellIs" dxfId="588" priority="4" operator="lessThan">
      <formula>0</formula>
    </cfRule>
  </conditionalFormatting>
  <conditionalFormatting sqref="Q5:Q225 AB5:AB225">
    <cfRule type="cellIs" dxfId="587" priority="2" operator="greaterThan">
      <formula>1</formula>
    </cfRule>
    <cfRule type="cellIs" dxfId="586" priority="3" operator="lessThan">
      <formula>0.8</formula>
    </cfRule>
  </conditionalFormatting>
  <conditionalFormatting sqref="AC5:AC23 R5:R225 AC124:AC129">
    <cfRule type="cellIs" dxfId="585" priority="5" operator="lessThan">
      <formula>0.8</formula>
    </cfRule>
  </conditionalFormatting>
  <conditionalFormatting sqref="AC29:AC37">
    <cfRule type="cellIs" dxfId="584" priority="15" operator="lessThan">
      <formula>0.8</formula>
    </cfRule>
  </conditionalFormatting>
  <conditionalFormatting sqref="AC39:AC44">
    <cfRule type="cellIs" dxfId="583" priority="14" operator="lessThan">
      <formula>0.8</formula>
    </cfRule>
  </conditionalFormatting>
  <conditionalFormatting sqref="AC56">
    <cfRule type="cellIs" dxfId="582" priority="16" operator="lessThan">
      <formula>0.8</formula>
    </cfRule>
  </conditionalFormatting>
  <conditionalFormatting sqref="AC73">
    <cfRule type="cellIs" dxfId="581" priority="13" operator="lessThan">
      <formula>0.8</formula>
    </cfRule>
  </conditionalFormatting>
  <conditionalFormatting sqref="AC90">
    <cfRule type="cellIs" dxfId="580" priority="7" operator="lessThan">
      <formula>0.8</formula>
    </cfRule>
  </conditionalFormatting>
  <conditionalFormatting sqref="AC107:AC112">
    <cfRule type="cellIs" dxfId="579" priority="6" operator="lessThan">
      <formula>0.8</formula>
    </cfRule>
  </conditionalFormatting>
  <conditionalFormatting sqref="AC141:AC146">
    <cfRule type="cellIs" dxfId="578" priority="12" operator="lessThan">
      <formula>0.8</formula>
    </cfRule>
  </conditionalFormatting>
  <conditionalFormatting sqref="AC158">
    <cfRule type="cellIs" dxfId="577" priority="11" operator="lessThan">
      <formula>0.8</formula>
    </cfRule>
  </conditionalFormatting>
  <conditionalFormatting sqref="AC175">
    <cfRule type="cellIs" dxfId="576" priority="10" operator="lessThan">
      <formula>0.8</formula>
    </cfRule>
  </conditionalFormatting>
  <conditionalFormatting sqref="AC192">
    <cfRule type="cellIs" dxfId="575" priority="9" operator="lessThan">
      <formula>0.8</formula>
    </cfRule>
  </conditionalFormatting>
  <conditionalFormatting sqref="AC209:AC214">
    <cfRule type="cellIs" dxfId="574" priority="8" operator="lessThan">
      <formula>0.8</formula>
    </cfRule>
  </conditionalFormatting>
  <dataValidations count="1">
    <dataValidation type="list" allowBlank="1" showInputMessage="1" showErrorMessage="1" sqref="Y5:Z225" xr:uid="{7010B584-5027-4E98-9650-5DA18A79ED3C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A269-5870-4458-BB85-F158208AD244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118699</v>
      </c>
      <c r="E1" s="77" t="s">
        <v>3</v>
      </c>
      <c r="F1" s="78">
        <f>SUM(G5:G157)</f>
        <v>5194771.07</v>
      </c>
      <c r="G1" s="79" t="s">
        <v>74</v>
      </c>
      <c r="H1" s="80">
        <f>L21+L38+L55+L72+L89+L106+L123+L140+L157</f>
        <v>170.40555555555554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45889</v>
      </c>
      <c r="B2" s="325"/>
      <c r="C2" s="82" t="s">
        <v>35</v>
      </c>
      <c r="D2" s="83">
        <f>AVERAGE(N21,N38,N55,N72,N89,N106,N123,N140,N157)</f>
        <v>132.89436046026717</v>
      </c>
      <c r="E2" s="83" t="s">
        <v>81</v>
      </c>
      <c r="F2" s="84">
        <f>F1/D1</f>
        <v>43.764236177221377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1668</v>
      </c>
      <c r="G5" s="159">
        <f t="shared" ref="G5:G8" si="0">E5*F5</f>
        <v>32859.599999999999</v>
      </c>
      <c r="H5" s="160">
        <v>2</v>
      </c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1058.1145374449334</v>
      </c>
      <c r="N5" s="163">
        <f>M5/L5</f>
        <v>81.393425957302568</v>
      </c>
      <c r="O5" s="179">
        <f>L5-I5</f>
        <v>0</v>
      </c>
      <c r="P5" s="180">
        <f>N5-K5</f>
        <v>-10.914266350389738</v>
      </c>
      <c r="Q5" s="132">
        <f>N5/K5</f>
        <v>0.88176211453744446</v>
      </c>
      <c r="R5" s="276">
        <f>Q21</f>
        <v>0.86010343246352983</v>
      </c>
      <c r="S5" s="167">
        <v>0.25033564814814813</v>
      </c>
      <c r="T5" s="168">
        <v>0.31601851851851853</v>
      </c>
      <c r="U5" s="169"/>
      <c r="V5" s="170">
        <v>94.583333333333385</v>
      </c>
      <c r="W5" s="87"/>
      <c r="X5" s="88"/>
      <c r="Y5" s="278"/>
      <c r="Z5" s="279"/>
      <c r="AA5" s="109">
        <f>M5-J5</f>
        <v>-141.88546255506662</v>
      </c>
      <c r="AB5" s="110">
        <f>M5/J5</f>
        <v>0.88176211453744446</v>
      </c>
      <c r="AC5" s="291">
        <f>AB21</f>
        <v>0.86010343246352983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912</v>
      </c>
      <c r="G6" s="115">
        <f t="shared" si="0"/>
        <v>54537.599999999999</v>
      </c>
      <c r="H6" s="116"/>
      <c r="I6" s="97">
        <v>14</v>
      </c>
      <c r="J6" s="98">
        <v>2000</v>
      </c>
      <c r="K6" s="99">
        <f t="shared" ref="K6:K8" si="1">J6/I6</f>
        <v>142.85714285714286</v>
      </c>
      <c r="L6" s="100">
        <v>14</v>
      </c>
      <c r="M6" s="98">
        <f>F6/V6*60</f>
        <v>1651.5090543259457</v>
      </c>
      <c r="N6" s="99">
        <f>M6/L6</f>
        <v>117.96493245185327</v>
      </c>
      <c r="O6" s="101">
        <f>L6-I6</f>
        <v>0</v>
      </c>
      <c r="P6" s="102">
        <f>N6-K6</f>
        <v>-24.892210405289589</v>
      </c>
      <c r="Q6" s="103">
        <f>N6/K6</f>
        <v>0.82575452716297293</v>
      </c>
      <c r="R6" s="276"/>
      <c r="S6" s="117">
        <v>0.49930555555555539</v>
      </c>
      <c r="T6" s="118">
        <v>0.52231481481481479</v>
      </c>
      <c r="U6" s="104">
        <v>57.966666666666399</v>
      </c>
      <c r="V6" s="105">
        <v>33.133333333333532</v>
      </c>
      <c r="W6" s="106"/>
      <c r="X6" s="107"/>
      <c r="Y6" s="261"/>
      <c r="Z6" s="262"/>
      <c r="AA6" s="111">
        <f>M6-J6</f>
        <v>-348.49094567405427</v>
      </c>
      <c r="AB6" s="112">
        <f>M6/J6</f>
        <v>0.82575452716297282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2447</v>
      </c>
      <c r="G7" s="115">
        <f t="shared" si="0"/>
        <v>73336.59</v>
      </c>
      <c r="H7" s="119"/>
      <c r="I7" s="97">
        <v>20</v>
      </c>
      <c r="J7" s="98">
        <v>2600</v>
      </c>
      <c r="K7" s="99">
        <f t="shared" si="1"/>
        <v>130</v>
      </c>
      <c r="L7" s="114">
        <v>20</v>
      </c>
      <c r="M7" s="98">
        <f>F7/V7*60</f>
        <v>2252.9923273657214</v>
      </c>
      <c r="N7" s="99">
        <f>M7/L7</f>
        <v>112.64961636828608</v>
      </c>
      <c r="O7" s="120">
        <f>L7-I7</f>
        <v>0</v>
      </c>
      <c r="P7" s="121">
        <f>N7-K7</f>
        <v>-17.350383631713925</v>
      </c>
      <c r="Q7" s="122">
        <f>N7/K7</f>
        <v>0.86653551052527755</v>
      </c>
      <c r="R7" s="276"/>
      <c r="S7" s="117">
        <v>0.52569444444444424</v>
      </c>
      <c r="T7" s="118">
        <v>0.57094907407407403</v>
      </c>
      <c r="U7" s="104">
        <v>4.8666666666664149</v>
      </c>
      <c r="V7" s="105">
        <v>65.166666666666885</v>
      </c>
      <c r="W7" s="106"/>
      <c r="X7" s="107"/>
      <c r="Y7" s="261"/>
      <c r="Z7" s="262"/>
      <c r="AA7" s="111">
        <f>M7-J7</f>
        <v>-347.00767263427861</v>
      </c>
      <c r="AB7" s="112">
        <f>M7/J7</f>
        <v>0.86653551052527744</v>
      </c>
      <c r="AC7" s="292"/>
    </row>
    <row r="8" spans="1:29" ht="15.75" customHeight="1">
      <c r="A8" s="270"/>
      <c r="B8" s="92" t="s">
        <v>169</v>
      </c>
      <c r="C8" s="285" t="s">
        <v>170</v>
      </c>
      <c r="D8" s="285"/>
      <c r="E8" s="93">
        <v>19.7</v>
      </c>
      <c r="F8" s="94">
        <v>1740</v>
      </c>
      <c r="G8" s="115">
        <f t="shared" si="0"/>
        <v>34278</v>
      </c>
      <c r="H8" s="119"/>
      <c r="I8" s="97">
        <v>13</v>
      </c>
      <c r="J8" s="98">
        <v>1200</v>
      </c>
      <c r="K8" s="99">
        <f t="shared" si="1"/>
        <v>92.307692307692307</v>
      </c>
      <c r="L8" s="114">
        <v>13</v>
      </c>
      <c r="M8" s="98">
        <f>F8/V8*60</f>
        <v>1058.1081081081079</v>
      </c>
      <c r="N8" s="99">
        <f>M8/L8</f>
        <v>81.392931392931374</v>
      </c>
      <c r="O8" s="120">
        <f>L8-I8</f>
        <v>0</v>
      </c>
      <c r="P8" s="121">
        <f>N8-K8</f>
        <v>-10.914760914760933</v>
      </c>
      <c r="Q8" s="122">
        <f>N8/K8</f>
        <v>0.88175675675675658</v>
      </c>
      <c r="R8" s="276"/>
      <c r="S8" s="117">
        <v>0.57458333333333333</v>
      </c>
      <c r="T8" s="118">
        <v>0.64310185185185187</v>
      </c>
      <c r="U8" s="104">
        <v>5.2333333333334053</v>
      </c>
      <c r="V8" s="105">
        <v>98.666666666666686</v>
      </c>
      <c r="W8" s="106"/>
      <c r="X8" s="4"/>
      <c r="Y8" s="261"/>
      <c r="Z8" s="262"/>
      <c r="AA8" s="111">
        <f>M8-J8</f>
        <v>-141.8918918918921</v>
      </c>
      <c r="AB8" s="112">
        <f>M8/J8</f>
        <v>0.88175675675675658</v>
      </c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</v>
      </c>
      <c r="J21" s="138">
        <f t="shared" si="2"/>
        <v>1750</v>
      </c>
      <c r="K21" s="139">
        <f t="shared" ref="K21" si="3">J21/I21</f>
        <v>116.66666666666667</v>
      </c>
      <c r="L21" s="137">
        <f t="shared" ref="L21:M21" si="4">AVERAGE(L5:L20)</f>
        <v>15</v>
      </c>
      <c r="M21" s="138">
        <f t="shared" si="4"/>
        <v>1505.1810068111772</v>
      </c>
      <c r="N21" s="139">
        <f t="shared" ref="N21:N27" si="5">M21/L21</f>
        <v>100.34540045407849</v>
      </c>
      <c r="O21" s="140">
        <f t="shared" ref="O21:O27" si="6">L21-I21</f>
        <v>0</v>
      </c>
      <c r="P21" s="141">
        <f t="shared" ref="P21:P27" si="7">N21-K21</f>
        <v>-16.321266212588185</v>
      </c>
      <c r="Q21" s="142">
        <f t="shared" ref="Q21:Q27" si="8">N21/K21</f>
        <v>0.86010343246352983</v>
      </c>
      <c r="R21" s="277"/>
      <c r="S21" s="143">
        <f>S5</f>
        <v>0.25033564814814813</v>
      </c>
      <c r="T21" s="144">
        <f>INDEX(T5:T20,COUNTA(T5:T20))</f>
        <v>0.64310185185185187</v>
      </c>
      <c r="U21" s="145"/>
      <c r="V21" s="145"/>
      <c r="W21" s="146"/>
      <c r="X21" s="147"/>
      <c r="Y21" s="264"/>
      <c r="Z21" s="265"/>
      <c r="AA21" s="148">
        <f t="shared" ref="AA21:AA27" si="9">M21-J21</f>
        <v>-244.81899318882279</v>
      </c>
      <c r="AB21" s="149">
        <f t="shared" ref="AB21:AB27" si="10">M21/J21</f>
        <v>0.86010343246352983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2913</v>
      </c>
      <c r="G22" s="159">
        <f t="shared" ref="G22:G27" si="11">E22*F22</f>
        <v>164380.59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7" si="12">F22/V22*60</f>
        <v>1705.4480403317611</v>
      </c>
      <c r="N22" s="163">
        <f t="shared" si="5"/>
        <v>77.520365469625503</v>
      </c>
      <c r="O22" s="165">
        <f t="shared" si="6"/>
        <v>0</v>
      </c>
      <c r="P22" s="166">
        <f t="shared" si="7"/>
        <v>-13.388725439465404</v>
      </c>
      <c r="Q22" s="152">
        <f t="shared" si="8"/>
        <v>0.85272402016588056</v>
      </c>
      <c r="R22" s="275">
        <f>Q38</f>
        <v>0.8504015301204676</v>
      </c>
      <c r="S22" s="167">
        <v>0.16666666666666666</v>
      </c>
      <c r="T22" s="168">
        <v>0.23783564814814814</v>
      </c>
      <c r="U22" s="169"/>
      <c r="V22" s="170">
        <v>102.48333333333333</v>
      </c>
      <c r="W22" s="181"/>
      <c r="X22" s="163"/>
      <c r="Y22" s="278"/>
      <c r="Z22" s="279"/>
      <c r="AA22" s="109">
        <f t="shared" si="9"/>
        <v>-294.55195966823885</v>
      </c>
      <c r="AB22" s="152">
        <f t="shared" si="10"/>
        <v>0.85272402016588056</v>
      </c>
      <c r="AC22" s="347">
        <f>AB38</f>
        <v>0.85040153012046771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1591</v>
      </c>
      <c r="G23" s="95">
        <f t="shared" si="11"/>
        <v>114361.07999999999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1698.0729321079166</v>
      </c>
      <c r="N23" s="99">
        <f t="shared" si="5"/>
        <v>65.310497388766024</v>
      </c>
      <c r="O23" s="101">
        <f t="shared" si="6"/>
        <v>0</v>
      </c>
      <c r="P23" s="102">
        <f t="shared" si="7"/>
        <v>-11.612579534310896</v>
      </c>
      <c r="Q23" s="103">
        <f t="shared" si="8"/>
        <v>0.84903646605395833</v>
      </c>
      <c r="R23" s="276"/>
      <c r="S23" s="1">
        <v>0.24166666666666667</v>
      </c>
      <c r="T23" s="2">
        <v>0.28070601851851851</v>
      </c>
      <c r="U23" s="104">
        <v>5.5166666666666764</v>
      </c>
      <c r="V23" s="105">
        <v>56.216666666666647</v>
      </c>
      <c r="W23" s="106"/>
      <c r="X23" s="107"/>
      <c r="Y23" s="261"/>
      <c r="Z23" s="262"/>
      <c r="AA23" s="111">
        <f t="shared" si="9"/>
        <v>-301.92706789208341</v>
      </c>
      <c r="AB23" s="103">
        <f t="shared" si="10"/>
        <v>0.84903646605395833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5319</v>
      </c>
      <c r="G24" s="95">
        <f t="shared" si="11"/>
        <v>301959.63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1737.6043557168789</v>
      </c>
      <c r="N24" s="99">
        <f t="shared" si="5"/>
        <v>66.830936758341494</v>
      </c>
      <c r="O24" s="101">
        <f t="shared" si="6"/>
        <v>0</v>
      </c>
      <c r="P24" s="102">
        <f t="shared" si="7"/>
        <v>-10.092140164735426</v>
      </c>
      <c r="Q24" s="103">
        <f t="shared" si="8"/>
        <v>0.86880217785843949</v>
      </c>
      <c r="R24" s="276"/>
      <c r="S24" s="1">
        <v>0.28425925925925927</v>
      </c>
      <c r="T24" s="2">
        <v>0.41180555555555554</v>
      </c>
      <c r="U24" s="104">
        <v>5.1166666666666938</v>
      </c>
      <c r="V24" s="105">
        <v>183.66666666666663</v>
      </c>
      <c r="W24" s="106"/>
      <c r="X24" s="107"/>
      <c r="Y24" s="261"/>
      <c r="Z24" s="262"/>
      <c r="AA24" s="111">
        <f t="shared" si="9"/>
        <v>-262.3956442831211</v>
      </c>
      <c r="AB24" s="103">
        <f t="shared" si="10"/>
        <v>0.86880217785843949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1822</v>
      </c>
      <c r="G25" s="95">
        <f t="shared" si="11"/>
        <v>104400.59999999999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1698.3946141895385</v>
      </c>
      <c r="N25" s="99">
        <f t="shared" si="5"/>
        <v>65.322869776520719</v>
      </c>
      <c r="O25" s="101">
        <f t="shared" si="6"/>
        <v>0</v>
      </c>
      <c r="P25" s="102">
        <f t="shared" si="7"/>
        <v>-11.600207146556201</v>
      </c>
      <c r="Q25" s="103">
        <f t="shared" si="8"/>
        <v>0.84919730709476937</v>
      </c>
      <c r="R25" s="276"/>
      <c r="S25" s="1">
        <v>0.41597222222222219</v>
      </c>
      <c r="T25" s="2">
        <v>0.46067129629629627</v>
      </c>
      <c r="U25" s="104">
        <v>5.9999999999999787</v>
      </c>
      <c r="V25" s="105">
        <v>64.366666666666688</v>
      </c>
      <c r="W25" s="106">
        <v>0.46067129629629627</v>
      </c>
      <c r="X25" s="107">
        <v>0.49999999999999994</v>
      </c>
      <c r="Y25" s="261"/>
      <c r="Z25" s="262"/>
      <c r="AA25" s="111">
        <f t="shared" si="9"/>
        <v>-301.60538581046148</v>
      </c>
      <c r="AB25" s="103">
        <f t="shared" si="10"/>
        <v>0.84919730709476926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1807</v>
      </c>
      <c r="G26" s="95">
        <f t="shared" si="11"/>
        <v>93711.02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1662.4584717607936</v>
      </c>
      <c r="N26" s="99">
        <f t="shared" si="5"/>
        <v>63.940710452338216</v>
      </c>
      <c r="O26" s="101">
        <f t="shared" si="6"/>
        <v>0</v>
      </c>
      <c r="P26" s="102">
        <f t="shared" si="7"/>
        <v>-12.982366470738704</v>
      </c>
      <c r="Q26" s="103">
        <f t="shared" si="8"/>
        <v>0.83122923588039688</v>
      </c>
      <c r="R26" s="276"/>
      <c r="S26" s="1">
        <v>0.49999999999999994</v>
      </c>
      <c r="T26" s="2">
        <v>0.5452893518518519</v>
      </c>
      <c r="U26" s="104">
        <v>56.633333333333283</v>
      </c>
      <c r="V26" s="105">
        <v>65.216666666666811</v>
      </c>
      <c r="W26" s="106"/>
      <c r="X26" s="107"/>
      <c r="Y26" s="261"/>
      <c r="Z26" s="262"/>
      <c r="AA26" s="111">
        <f t="shared" si="9"/>
        <v>-337.5415282392064</v>
      </c>
      <c r="AB26" s="103">
        <f t="shared" si="10"/>
        <v>0.83122923588039677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2515</v>
      </c>
      <c r="G27" s="115">
        <f t="shared" si="11"/>
        <v>144109.5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1702.839947338724</v>
      </c>
      <c r="N27" s="99">
        <f t="shared" si="5"/>
        <v>68.113597893548956</v>
      </c>
      <c r="O27" s="101">
        <f t="shared" si="6"/>
        <v>0</v>
      </c>
      <c r="P27" s="102">
        <f t="shared" si="7"/>
        <v>-11.886402106451044</v>
      </c>
      <c r="Q27" s="103">
        <f t="shared" si="8"/>
        <v>0.85141997366936195</v>
      </c>
      <c r="R27" s="276"/>
      <c r="S27" s="1">
        <v>0.55103009259259261</v>
      </c>
      <c r="T27" s="2">
        <v>0.6125694444444445</v>
      </c>
      <c r="U27" s="104">
        <v>8.2666666666666266</v>
      </c>
      <c r="V27" s="105">
        <v>88.616666666666717</v>
      </c>
      <c r="W27" s="106"/>
      <c r="X27" s="107"/>
      <c r="Y27" s="261"/>
      <c r="Z27" s="262"/>
      <c r="AA27" s="111">
        <f t="shared" si="9"/>
        <v>-297.16005266127604</v>
      </c>
      <c r="AB27" s="103">
        <f t="shared" si="10"/>
        <v>0.85141997366936195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1700.8030602409353</v>
      </c>
      <c r="N38" s="139">
        <f>M38/L38</f>
        <v>67.581578552619945</v>
      </c>
      <c r="O38" s="140">
        <f>L38-I38</f>
        <v>0</v>
      </c>
      <c r="P38" s="141">
        <f>N38-K38</f>
        <v>-11.888620122876745</v>
      </c>
      <c r="Q38" s="142">
        <f>N38/K38</f>
        <v>0.8504015301204676</v>
      </c>
      <c r="R38" s="277"/>
      <c r="S38" s="143">
        <f>S22</f>
        <v>0.16666666666666666</v>
      </c>
      <c r="T38" s="144">
        <f>INDEX(T22:T37,COUNTA(T22:T37))</f>
        <v>0.6125694444444445</v>
      </c>
      <c r="U38" s="145"/>
      <c r="V38" s="156"/>
      <c r="W38" s="135"/>
      <c r="X38" s="139"/>
      <c r="Y38" s="264"/>
      <c r="Z38" s="265"/>
      <c r="AA38" s="157">
        <f>M38-J38</f>
        <v>-299.19693975906466</v>
      </c>
      <c r="AB38" s="142">
        <f>M38/J38</f>
        <v>0.85040153012046771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2191</v>
      </c>
      <c r="G39" s="159">
        <f t="shared" ref="G39:G42" si="17">E39*F39</f>
        <v>108498.32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1708.3820662768021</v>
      </c>
      <c r="N39" s="163">
        <f>M39/L39</f>
        <v>71.18258609486675</v>
      </c>
      <c r="O39" s="165">
        <f>L39-I39</f>
        <v>0</v>
      </c>
      <c r="P39" s="166">
        <f>N39-K39</f>
        <v>-12.150747238466579</v>
      </c>
      <c r="Q39" s="152">
        <f>N39/K39</f>
        <v>0.85419103313840106</v>
      </c>
      <c r="R39" s="275">
        <f>Q55</f>
        <v>0.85529345485725072</v>
      </c>
      <c r="S39" s="167">
        <v>0.25015046296296295</v>
      </c>
      <c r="T39" s="168">
        <v>0.30358796296296298</v>
      </c>
      <c r="U39" s="169"/>
      <c r="V39" s="170">
        <v>76.950000000000045</v>
      </c>
      <c r="W39" s="87"/>
      <c r="X39" s="88"/>
      <c r="Y39" s="278"/>
      <c r="Z39" s="279"/>
      <c r="AA39" s="109">
        <f>M39-J39</f>
        <v>-291.61793372319789</v>
      </c>
      <c r="AB39" s="152">
        <f>M39/J39</f>
        <v>0.85419103313840106</v>
      </c>
      <c r="AC39" s="347">
        <f>AB55</f>
        <v>0.85529345485725072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2526</v>
      </c>
      <c r="G40" s="95">
        <f t="shared" si="17"/>
        <v>130897.32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1537.3795435333891</v>
      </c>
      <c r="N40" s="99">
        <f>M40/L40</f>
        <v>66.842588849277789</v>
      </c>
      <c r="O40" s="101">
        <f>L40-I40</f>
        <v>0</v>
      </c>
      <c r="P40" s="102">
        <f>N40-K40</f>
        <v>-11.418280715939602</v>
      </c>
      <c r="Q40" s="103">
        <f>N40/K40</f>
        <v>0.85409974640743846</v>
      </c>
      <c r="R40" s="276"/>
      <c r="S40" s="1">
        <v>0.30723379629629627</v>
      </c>
      <c r="T40" s="2">
        <v>0.37569444444444444</v>
      </c>
      <c r="U40" s="104">
        <v>5.2499999999999414</v>
      </c>
      <c r="V40" s="105">
        <v>98.583333333333371</v>
      </c>
      <c r="W40" s="106"/>
      <c r="X40" s="107"/>
      <c r="Y40" s="261"/>
      <c r="Z40" s="262"/>
      <c r="AA40" s="111">
        <f>M40-J40</f>
        <v>-262.6204564666109</v>
      </c>
      <c r="AB40" s="103">
        <f>M40/J40</f>
        <v>0.85409974640743835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2351</v>
      </c>
      <c r="G41" s="95">
        <f t="shared" si="17"/>
        <v>139508.34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1701.5681544028964</v>
      </c>
      <c r="N41" s="99">
        <f>M41/L41</f>
        <v>70.898673100120689</v>
      </c>
      <c r="O41" s="101">
        <f>L41-I41</f>
        <v>0</v>
      </c>
      <c r="P41" s="102">
        <f>N41-K41</f>
        <v>-12.434660233212639</v>
      </c>
      <c r="Q41" s="103">
        <f>N41/K41</f>
        <v>0.85078407720144833</v>
      </c>
      <c r="R41" s="276"/>
      <c r="S41" s="1">
        <v>0.37931712962962966</v>
      </c>
      <c r="T41" s="2">
        <v>0.43688657407407405</v>
      </c>
      <c r="U41" s="104">
        <v>5.2166666666667094</v>
      </c>
      <c r="V41" s="105">
        <v>82.899999999999935</v>
      </c>
      <c r="W41" s="106">
        <v>0.43688657407407405</v>
      </c>
      <c r="X41" s="107">
        <v>0.47638888888888881</v>
      </c>
      <c r="Y41" s="261"/>
      <c r="Z41" s="262"/>
      <c r="AA41" s="111">
        <f>M41-J41</f>
        <v>-298.43184559710357</v>
      </c>
      <c r="AB41" s="103">
        <f>M41/J41</f>
        <v>0.85078407720144822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4693</v>
      </c>
      <c r="G42" s="95">
        <f t="shared" si="17"/>
        <v>275338.31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1723.9591836734683</v>
      </c>
      <c r="N42" s="99">
        <f>M42/L42</f>
        <v>71.831632653061178</v>
      </c>
      <c r="O42" s="101">
        <f>L42-I42</f>
        <v>0</v>
      </c>
      <c r="P42" s="102">
        <f>N42-K42</f>
        <v>-11.501700680272151</v>
      </c>
      <c r="Q42" s="103">
        <f>N42/K42</f>
        <v>0.86197959183673423</v>
      </c>
      <c r="R42" s="276"/>
      <c r="S42" s="1">
        <v>0.47638888888888881</v>
      </c>
      <c r="T42" s="2">
        <v>0.58981481481481479</v>
      </c>
      <c r="U42" s="104">
        <v>56.883333333333248</v>
      </c>
      <c r="V42" s="105">
        <v>163.33333333333343</v>
      </c>
      <c r="W42" s="106"/>
      <c r="X42" s="107"/>
      <c r="Y42" s="261"/>
      <c r="Z42" s="262"/>
      <c r="AA42" s="111">
        <f>M42-J42</f>
        <v>-276.04081632653174</v>
      </c>
      <c r="AB42" s="103">
        <f>M42/J42</f>
        <v>0.86197959183673412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1667.8222369716389</v>
      </c>
      <c r="N55" s="139">
        <f t="shared" ref="N55:N60" si="21">M55/L55</f>
        <v>70.224094188279537</v>
      </c>
      <c r="O55" s="140">
        <f t="shared" ref="O55:O60" si="22">L55-I55</f>
        <v>0</v>
      </c>
      <c r="P55" s="141">
        <f t="shared" ref="P55:P60" si="23">N55-K55</f>
        <v>-11.881168969615203</v>
      </c>
      <c r="Q55" s="142">
        <f t="shared" ref="Q55:Q60" si="24">N55/K55</f>
        <v>0.85529345485725072</v>
      </c>
      <c r="R55" s="277"/>
      <c r="S55" s="143">
        <f>S39</f>
        <v>0.25015046296296295</v>
      </c>
      <c r="T55" s="144">
        <f>INDEX(T39:T54,COUNTA(T39:T54))</f>
        <v>0.58981481481481479</v>
      </c>
      <c r="U55" s="145"/>
      <c r="V55" s="156"/>
      <c r="W55" s="188"/>
      <c r="X55" s="189"/>
      <c r="Y55" s="264"/>
      <c r="Z55" s="265"/>
      <c r="AA55" s="157">
        <f t="shared" ref="AA55:AA60" si="25">M55-J55</f>
        <v>-282.17776302836114</v>
      </c>
      <c r="AB55" s="142">
        <f t="shared" ref="AB55:AB60" si="26">M55/J55</f>
        <v>0.85529345485725072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1818</v>
      </c>
      <c r="G56" s="159">
        <f t="shared" ref="G56:G60" si="27">E56*F56</f>
        <v>107916.48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1691.5998966141126</v>
      </c>
      <c r="N56" s="163">
        <f t="shared" si="21"/>
        <v>73.547821591917938</v>
      </c>
      <c r="O56" s="165">
        <f t="shared" si="22"/>
        <v>0</v>
      </c>
      <c r="P56" s="166">
        <f t="shared" si="23"/>
        <v>-13.4087001472125</v>
      </c>
      <c r="Q56" s="152">
        <f t="shared" si="24"/>
        <v>0.84579994830705629</v>
      </c>
      <c r="R56" s="275">
        <f>Q72</f>
        <v>0.85107070743218327</v>
      </c>
      <c r="S56" s="167">
        <v>0.25</v>
      </c>
      <c r="T56" s="168">
        <v>0.29478009259259258</v>
      </c>
      <c r="U56" s="169"/>
      <c r="V56" s="170">
        <v>64.48333333333332</v>
      </c>
      <c r="W56" s="168"/>
      <c r="X56" s="171"/>
      <c r="Y56" s="278"/>
      <c r="Z56" s="279"/>
      <c r="AA56" s="109">
        <f t="shared" si="25"/>
        <v>-308.40010338588741</v>
      </c>
      <c r="AB56" s="152">
        <f t="shared" si="26"/>
        <v>0.84579994830705629</v>
      </c>
      <c r="AC56" s="266">
        <f>AB72</f>
        <v>0.85107070743218316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1900</v>
      </c>
      <c r="G57" s="95">
        <f t="shared" si="27"/>
        <v>90003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1690.97651421508</v>
      </c>
      <c r="N57" s="99">
        <f t="shared" si="21"/>
        <v>80.522691153099046</v>
      </c>
      <c r="O57" s="101">
        <f t="shared" si="22"/>
        <v>0</v>
      </c>
      <c r="P57" s="102">
        <f t="shared" si="23"/>
        <v>-14.715404084996194</v>
      </c>
      <c r="Q57" s="103">
        <f t="shared" si="24"/>
        <v>0.84548825710753994</v>
      </c>
      <c r="R57" s="276"/>
      <c r="S57" s="1">
        <v>0.29791666666666666</v>
      </c>
      <c r="T57" s="2">
        <v>0.3447337962962963</v>
      </c>
      <c r="U57" s="104">
        <v>4.5166666666666799</v>
      </c>
      <c r="V57" s="105">
        <v>67.416666666666686</v>
      </c>
      <c r="W57" s="106"/>
      <c r="X57" s="107"/>
      <c r="Y57" s="261"/>
      <c r="Z57" s="262"/>
      <c r="AA57" s="111">
        <f t="shared" si="25"/>
        <v>-309.02348578492001</v>
      </c>
      <c r="AB57" s="103">
        <f t="shared" si="26"/>
        <v>0.84548825710753994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1015</v>
      </c>
      <c r="G58" s="95">
        <f t="shared" si="27"/>
        <v>54170.549999999996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1680.7727690892343</v>
      </c>
      <c r="N58" s="99">
        <f t="shared" si="21"/>
        <v>67.230910763569369</v>
      </c>
      <c r="O58" s="101">
        <f t="shared" si="22"/>
        <v>0</v>
      </c>
      <c r="P58" s="102">
        <f t="shared" si="23"/>
        <v>-12.769089236430631</v>
      </c>
      <c r="Q58" s="103">
        <f t="shared" si="24"/>
        <v>0.84038638454461712</v>
      </c>
      <c r="R58" s="276"/>
      <c r="S58" s="1">
        <v>0.34861111111111109</v>
      </c>
      <c r="T58" s="2">
        <v>0.37377314814814816</v>
      </c>
      <c r="U58" s="104">
        <v>5.5833333333333002</v>
      </c>
      <c r="V58" s="105">
        <v>36.233333333333377</v>
      </c>
      <c r="W58" s="106"/>
      <c r="X58" s="107"/>
      <c r="Y58" s="261"/>
      <c r="Z58" s="262"/>
      <c r="AA58" s="111">
        <f t="shared" si="25"/>
        <v>-319.22723091076568</v>
      </c>
      <c r="AB58" s="103">
        <f t="shared" si="26"/>
        <v>0.84038638454461712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3359</v>
      </c>
      <c r="G59" s="95">
        <f t="shared" si="27"/>
        <v>259785.06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1700.9987339991558</v>
      </c>
      <c r="N59" s="99">
        <f t="shared" si="21"/>
        <v>68.039949359966229</v>
      </c>
      <c r="O59" s="101">
        <f t="shared" si="22"/>
        <v>0</v>
      </c>
      <c r="P59" s="102">
        <f t="shared" si="23"/>
        <v>-11.960050640033771</v>
      </c>
      <c r="Q59" s="103">
        <f t="shared" si="24"/>
        <v>0.85049936699957784</v>
      </c>
      <c r="R59" s="276"/>
      <c r="S59" s="1">
        <v>0.37847222222222221</v>
      </c>
      <c r="T59" s="2">
        <v>0.46075231481481482</v>
      </c>
      <c r="U59" s="104">
        <v>6.766666666666632</v>
      </c>
      <c r="V59" s="105">
        <v>118.48333333333336</v>
      </c>
      <c r="W59" s="106">
        <v>0.46075231481481482</v>
      </c>
      <c r="X59" s="107">
        <v>0.50005787037037042</v>
      </c>
      <c r="Y59" s="261"/>
      <c r="Z59" s="262"/>
      <c r="AA59" s="111">
        <f t="shared" si="25"/>
        <v>-299.00126600084423</v>
      </c>
      <c r="AB59" s="103">
        <f t="shared" si="26"/>
        <v>0.85049936699957784</v>
      </c>
      <c r="AC59" s="267"/>
    </row>
    <row r="60" spans="1:29" ht="15.75" customHeight="1">
      <c r="A60" s="281"/>
      <c r="B60" s="153" t="s">
        <v>180</v>
      </c>
      <c r="C60" s="259" t="s">
        <v>182</v>
      </c>
      <c r="D60" s="260"/>
      <c r="E60" s="93">
        <v>59.52</v>
      </c>
      <c r="F60" s="94">
        <v>5616</v>
      </c>
      <c r="G60" s="95">
        <f t="shared" si="27"/>
        <v>334264.32000000001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>F60/V60*60</f>
        <v>1746.3591604042504</v>
      </c>
      <c r="N60" s="99">
        <f t="shared" si="21"/>
        <v>69.854366416170009</v>
      </c>
      <c r="O60" s="101">
        <f t="shared" si="22"/>
        <v>0</v>
      </c>
      <c r="P60" s="102">
        <f t="shared" si="23"/>
        <v>-10.145633583829991</v>
      </c>
      <c r="Q60" s="103">
        <f t="shared" si="24"/>
        <v>0.87317958020212516</v>
      </c>
      <c r="R60" s="276"/>
      <c r="S60" s="1">
        <v>0.50005787037037042</v>
      </c>
      <c r="T60" s="2">
        <v>0.63405092592592593</v>
      </c>
      <c r="U60" s="104">
        <v>56.600000000000051</v>
      </c>
      <c r="V60" s="105">
        <v>192.94999999999993</v>
      </c>
      <c r="W60" s="106"/>
      <c r="X60" s="107"/>
      <c r="Y60" s="261"/>
      <c r="Z60" s="262"/>
      <c r="AA60" s="111">
        <f t="shared" si="25"/>
        <v>-253.64083959574964</v>
      </c>
      <c r="AB60" s="103">
        <f t="shared" si="26"/>
        <v>0.87317958020212516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8">AVERAGE(I56:I71)</f>
        <v>23.8</v>
      </c>
      <c r="J72" s="138">
        <f t="shared" si="28"/>
        <v>2000</v>
      </c>
      <c r="K72" s="139">
        <f t="shared" ref="K72" si="29">J72/I72</f>
        <v>84.033613445378151</v>
      </c>
      <c r="L72" s="137">
        <f t="shared" ref="L72:M72" si="30">AVERAGE(L56:L71)</f>
        <v>23.8</v>
      </c>
      <c r="M72" s="138">
        <f t="shared" si="30"/>
        <v>1702.1414148643664</v>
      </c>
      <c r="N72" s="139">
        <f t="shared" ref="N72:N81" si="31">M72/L72</f>
        <v>71.51854684304061</v>
      </c>
      <c r="O72" s="140">
        <f t="shared" ref="O72:O81" si="32">L72-I72</f>
        <v>0</v>
      </c>
      <c r="P72" s="141">
        <f t="shared" ref="P72:P81" si="33">N72-K72</f>
        <v>-12.515066602337541</v>
      </c>
      <c r="Q72" s="142">
        <f t="shared" ref="Q72:Q81" si="34">N72/K72</f>
        <v>0.85107070743218327</v>
      </c>
      <c r="R72" s="277"/>
      <c r="S72" s="143">
        <f>S56</f>
        <v>0.25</v>
      </c>
      <c r="T72" s="144">
        <f>INDEX(T56:T71,COUNTA(T56:T71))</f>
        <v>0.63405092592592593</v>
      </c>
      <c r="U72" s="145"/>
      <c r="V72" s="156"/>
      <c r="W72" s="135"/>
      <c r="X72" s="139"/>
      <c r="Y72" s="264"/>
      <c r="Z72" s="265"/>
      <c r="AA72" s="157">
        <f t="shared" ref="AA72:AA81" si="35">M72-J72</f>
        <v>-297.85858513563358</v>
      </c>
      <c r="AB72" s="142">
        <f t="shared" ref="AB72:AB81" si="36">M72/J72</f>
        <v>0.85107070743218316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4592</v>
      </c>
      <c r="G73" s="159">
        <f t="shared" ref="G73:G81" si="37">E73*F73</f>
        <v>174220.47999999998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8">F73/V73*60</f>
        <v>3003.4883720930234</v>
      </c>
      <c r="N73" s="163">
        <f t="shared" si="31"/>
        <v>143.02325581395348</v>
      </c>
      <c r="O73" s="165">
        <f t="shared" si="32"/>
        <v>0</v>
      </c>
      <c r="P73" s="166">
        <f t="shared" si="33"/>
        <v>-28.405315614617933</v>
      </c>
      <c r="Q73" s="152">
        <f t="shared" si="34"/>
        <v>0.83430232558139539</v>
      </c>
      <c r="R73" s="275">
        <f>Q89</f>
        <v>0.85421151243924054</v>
      </c>
      <c r="S73" s="167">
        <v>0.16689814814814816</v>
      </c>
      <c r="T73" s="168">
        <v>0.23060185185185186</v>
      </c>
      <c r="U73" s="169"/>
      <c r="V73" s="170">
        <v>91.733333333333334</v>
      </c>
      <c r="W73" s="168"/>
      <c r="X73" s="171"/>
      <c r="Y73" s="278"/>
      <c r="Z73" s="279"/>
      <c r="AA73" s="109">
        <f t="shared" si="35"/>
        <v>-596.51162790697663</v>
      </c>
      <c r="AB73" s="152">
        <f t="shared" si="36"/>
        <v>0.83430232558139539</v>
      </c>
      <c r="AC73" s="266">
        <f>AB89</f>
        <v>0.85421151243924043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2921</v>
      </c>
      <c r="G74" s="95">
        <f t="shared" si="37"/>
        <v>93647.260000000009</v>
      </c>
      <c r="H74" s="96"/>
      <c r="I74" s="97">
        <v>21</v>
      </c>
      <c r="J74" s="98">
        <v>3600</v>
      </c>
      <c r="K74" s="99">
        <f t="shared" ref="K74:K111" si="39">J74/I74</f>
        <v>171.42857142857142</v>
      </c>
      <c r="L74" s="100">
        <v>21</v>
      </c>
      <c r="M74" s="98">
        <f t="shared" si="38"/>
        <v>2996.7512111712754</v>
      </c>
      <c r="N74" s="99">
        <f t="shared" si="31"/>
        <v>142.70243862720358</v>
      </c>
      <c r="O74" s="101">
        <f t="shared" si="32"/>
        <v>0</v>
      </c>
      <c r="P74" s="102">
        <f t="shared" si="33"/>
        <v>-28.726132801367839</v>
      </c>
      <c r="Q74" s="103">
        <f t="shared" si="34"/>
        <v>0.83243089199202092</v>
      </c>
      <c r="R74" s="276"/>
      <c r="S74" s="1">
        <v>0.23541666666666669</v>
      </c>
      <c r="T74" s="2">
        <v>0.27603009259259259</v>
      </c>
      <c r="U74" s="104">
        <v>6.9333333333333513</v>
      </c>
      <c r="V74" s="105">
        <v>58.483333333333299</v>
      </c>
      <c r="W74" s="106"/>
      <c r="X74" s="107"/>
      <c r="Y74" s="261"/>
      <c r="Z74" s="262"/>
      <c r="AA74" s="111">
        <f t="shared" si="35"/>
        <v>-603.24878882872463</v>
      </c>
      <c r="AB74" s="103">
        <f t="shared" si="36"/>
        <v>0.83243089199202092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4280</v>
      </c>
      <c r="G75" s="95">
        <f t="shared" si="37"/>
        <v>121081.2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3000.5842259006813</v>
      </c>
      <c r="N75" s="99">
        <f t="shared" si="31"/>
        <v>157.92548557372007</v>
      </c>
      <c r="O75" s="101">
        <f t="shared" si="32"/>
        <v>0</v>
      </c>
      <c r="P75" s="102">
        <f t="shared" si="33"/>
        <v>-31.548198636806262</v>
      </c>
      <c r="Q75" s="103">
        <f t="shared" si="34"/>
        <v>0.8334956183057447</v>
      </c>
      <c r="R75" s="276"/>
      <c r="S75" s="1">
        <v>0.28089120370370368</v>
      </c>
      <c r="T75" s="2">
        <v>0.34032407407407406</v>
      </c>
      <c r="U75" s="104">
        <v>6.9999999999999751</v>
      </c>
      <c r="V75" s="105">
        <v>85.583333333333343</v>
      </c>
      <c r="W75" s="106"/>
      <c r="X75" s="107"/>
      <c r="Y75" s="261"/>
      <c r="Z75" s="262"/>
      <c r="AA75" s="111">
        <f t="shared" si="35"/>
        <v>-599.4157740993187</v>
      </c>
      <c r="AB75" s="103">
        <f t="shared" si="36"/>
        <v>0.83349561830574481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2410</v>
      </c>
      <c r="G76" s="95">
        <f t="shared" si="37"/>
        <v>93965.900000000009</v>
      </c>
      <c r="H76" s="96"/>
      <c r="I76" s="97">
        <v>19</v>
      </c>
      <c r="J76" s="98">
        <v>3600</v>
      </c>
      <c r="K76" s="99">
        <f t="shared" si="39"/>
        <v>189.47368421052633</v>
      </c>
      <c r="L76" s="100">
        <v>19</v>
      </c>
      <c r="M76" s="98">
        <f t="shared" si="38"/>
        <v>2987.6033057851259</v>
      </c>
      <c r="N76" s="99">
        <f t="shared" si="31"/>
        <v>157.24227925184874</v>
      </c>
      <c r="O76" s="101">
        <f t="shared" si="32"/>
        <v>0</v>
      </c>
      <c r="P76" s="102">
        <f t="shared" si="33"/>
        <v>-32.231404958677587</v>
      </c>
      <c r="Q76" s="103">
        <f t="shared" si="34"/>
        <v>0.82988980716253502</v>
      </c>
      <c r="R76" s="276"/>
      <c r="S76" s="1">
        <v>0.34513888888888888</v>
      </c>
      <c r="T76" s="2">
        <v>0.37874999999999998</v>
      </c>
      <c r="U76" s="104">
        <v>6.9333333333333513</v>
      </c>
      <c r="V76" s="105">
        <v>48.39999999999997</v>
      </c>
      <c r="W76" s="106"/>
      <c r="X76" s="107"/>
      <c r="Y76" s="261"/>
      <c r="Z76" s="262"/>
      <c r="AA76" s="191">
        <f t="shared" si="35"/>
        <v>-612.39669421487406</v>
      </c>
      <c r="AB76" s="192">
        <f t="shared" si="36"/>
        <v>0.82988980716253502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4133</v>
      </c>
      <c r="G77" s="95">
        <f t="shared" si="37"/>
        <v>129238.91</v>
      </c>
      <c r="H77" s="113"/>
      <c r="I77" s="97">
        <v>19</v>
      </c>
      <c r="J77" s="98">
        <v>3600</v>
      </c>
      <c r="K77" s="99">
        <f t="shared" si="39"/>
        <v>189.47368421052633</v>
      </c>
      <c r="L77" s="114">
        <v>19</v>
      </c>
      <c r="M77" s="98">
        <f t="shared" si="38"/>
        <v>2998.5489721886315</v>
      </c>
      <c r="N77" s="99">
        <f t="shared" si="31"/>
        <v>157.8183669572964</v>
      </c>
      <c r="O77" s="101">
        <f t="shared" si="32"/>
        <v>0</v>
      </c>
      <c r="P77" s="102">
        <f t="shared" si="33"/>
        <v>-31.655317253229924</v>
      </c>
      <c r="Q77" s="103">
        <f t="shared" si="34"/>
        <v>0.83293027005239761</v>
      </c>
      <c r="R77" s="276"/>
      <c r="S77" s="1">
        <v>0.38223379629629628</v>
      </c>
      <c r="T77" s="2">
        <v>0.43966435185185188</v>
      </c>
      <c r="U77" s="104">
        <v>5.0166666666666782</v>
      </c>
      <c r="V77" s="105">
        <v>82.70000000000006</v>
      </c>
      <c r="W77" s="106">
        <v>0.43966435185185188</v>
      </c>
      <c r="X77" s="107">
        <v>0.47986111111111107</v>
      </c>
      <c r="Y77" s="261"/>
      <c r="Z77" s="262"/>
      <c r="AA77" s="191">
        <f t="shared" si="35"/>
        <v>-601.45102781136848</v>
      </c>
      <c r="AB77" s="192">
        <f t="shared" si="36"/>
        <v>0.83293027005239761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3824</v>
      </c>
      <c r="G78" s="115">
        <f t="shared" si="37"/>
        <v>140952.63999999998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3175.6401384083001</v>
      </c>
      <c r="N78" s="99">
        <f t="shared" si="31"/>
        <v>151.22095897182382</v>
      </c>
      <c r="O78" s="101">
        <f t="shared" si="32"/>
        <v>0</v>
      </c>
      <c r="P78" s="102">
        <f t="shared" si="33"/>
        <v>-20.207612456747597</v>
      </c>
      <c r="Q78" s="103">
        <f t="shared" si="34"/>
        <v>0.88212226066897237</v>
      </c>
      <c r="R78" s="276"/>
      <c r="S78" s="1">
        <v>0.47986111111111107</v>
      </c>
      <c r="T78" s="2">
        <v>0.53003472222222225</v>
      </c>
      <c r="U78" s="104">
        <v>57.88333333333324</v>
      </c>
      <c r="V78" s="105">
        <v>72.250000000000099</v>
      </c>
      <c r="W78" s="106"/>
      <c r="X78" s="107"/>
      <c r="Y78" s="261"/>
      <c r="Z78" s="262"/>
      <c r="AA78" s="191">
        <f t="shared" si="35"/>
        <v>-424.35986159169988</v>
      </c>
      <c r="AB78" s="192">
        <f t="shared" si="36"/>
        <v>0.88212226066897226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2259</v>
      </c>
      <c r="G79" s="115">
        <f t="shared" si="37"/>
        <v>85842</v>
      </c>
      <c r="H79" s="119">
        <v>2</v>
      </c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3160.6684803731141</v>
      </c>
      <c r="N79" s="99">
        <f t="shared" si="31"/>
        <v>150.50802287491018</v>
      </c>
      <c r="O79" s="120">
        <f t="shared" si="32"/>
        <v>0</v>
      </c>
      <c r="P79" s="121">
        <f t="shared" si="33"/>
        <v>-20.920548553661234</v>
      </c>
      <c r="Q79" s="122">
        <f t="shared" si="34"/>
        <v>0.87796346677030945</v>
      </c>
      <c r="R79" s="276"/>
      <c r="S79" s="1">
        <v>0.53481481481481485</v>
      </c>
      <c r="T79" s="2">
        <v>0.56459490740740736</v>
      </c>
      <c r="U79" s="104">
        <v>6.8833333333333435</v>
      </c>
      <c r="V79" s="105">
        <v>42.883333333333212</v>
      </c>
      <c r="W79" s="106"/>
      <c r="X79" s="107"/>
      <c r="Y79" s="261"/>
      <c r="Z79" s="262"/>
      <c r="AA79" s="191">
        <f t="shared" si="35"/>
        <v>-439.33151962688589</v>
      </c>
      <c r="AB79" s="192">
        <f t="shared" si="36"/>
        <v>0.87796346677030945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6302</v>
      </c>
      <c r="G80" s="115">
        <f t="shared" si="37"/>
        <v>243446.26</v>
      </c>
      <c r="H80" s="119"/>
      <c r="I80" s="97">
        <v>20</v>
      </c>
      <c r="J80" s="98">
        <v>3600</v>
      </c>
      <c r="K80" s="99">
        <f t="shared" si="39"/>
        <v>180</v>
      </c>
      <c r="L80" s="114">
        <v>20</v>
      </c>
      <c r="M80" s="98">
        <f t="shared" si="38"/>
        <v>3178.3692911179601</v>
      </c>
      <c r="N80" s="99">
        <f t="shared" si="31"/>
        <v>158.918464555898</v>
      </c>
      <c r="O80" s="120">
        <f t="shared" si="32"/>
        <v>0</v>
      </c>
      <c r="P80" s="121">
        <f t="shared" si="33"/>
        <v>-21.081535444102002</v>
      </c>
      <c r="Q80" s="122">
        <f t="shared" si="34"/>
        <v>0.88288035864387782</v>
      </c>
      <c r="R80" s="276"/>
      <c r="S80" s="1">
        <v>0.56950231481481484</v>
      </c>
      <c r="T80" s="2">
        <v>0.65211805555555558</v>
      </c>
      <c r="U80" s="104">
        <v>7.0666666666667588</v>
      </c>
      <c r="V80" s="105">
        <v>118.96666666666667</v>
      </c>
      <c r="W80" s="106"/>
      <c r="X80" s="107"/>
      <c r="Y80" s="261"/>
      <c r="Z80" s="262"/>
      <c r="AA80" s="191">
        <f t="shared" si="35"/>
        <v>-421.63070888203993</v>
      </c>
      <c r="AB80" s="192">
        <f t="shared" si="36"/>
        <v>0.88288035864387782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6033</v>
      </c>
      <c r="G81" s="115">
        <f t="shared" si="37"/>
        <v>229254</v>
      </c>
      <c r="H81" s="119"/>
      <c r="I81" s="97">
        <v>21</v>
      </c>
      <c r="J81" s="98">
        <v>3600</v>
      </c>
      <c r="K81" s="99">
        <f t="shared" si="39"/>
        <v>171.42857142857142</v>
      </c>
      <c r="L81" s="114">
        <v>21</v>
      </c>
      <c r="M81" s="98">
        <f t="shared" si="38"/>
        <v>3174.7990059932754</v>
      </c>
      <c r="N81" s="99">
        <f t="shared" si="31"/>
        <v>151.18090504729884</v>
      </c>
      <c r="O81" s="120">
        <f t="shared" si="32"/>
        <v>0</v>
      </c>
      <c r="P81" s="121">
        <f t="shared" si="33"/>
        <v>-20.24766638127258</v>
      </c>
      <c r="Q81" s="122">
        <f t="shared" si="34"/>
        <v>0.88188861277590991</v>
      </c>
      <c r="R81" s="276"/>
      <c r="S81" s="1">
        <v>0.65694444444444444</v>
      </c>
      <c r="T81" s="2">
        <v>0.7361226851851852</v>
      </c>
      <c r="U81" s="104">
        <v>6.9499999999999673</v>
      </c>
      <c r="V81" s="105">
        <v>114.01666666666669</v>
      </c>
      <c r="W81" s="106"/>
      <c r="X81" s="107"/>
      <c r="Y81" s="261"/>
      <c r="Z81" s="262"/>
      <c r="AA81" s="191">
        <f t="shared" si="35"/>
        <v>-425.20099400672461</v>
      </c>
      <c r="AB81" s="192">
        <f t="shared" si="36"/>
        <v>0.8818886127759098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0">AVERAGE(I73:I88)</f>
        <v>20.222222222222221</v>
      </c>
      <c r="J89" s="138">
        <f t="shared" si="40"/>
        <v>3600</v>
      </c>
      <c r="K89" s="139">
        <f t="shared" ref="K89" si="41">J89/I89</f>
        <v>178.02197802197801</v>
      </c>
      <c r="L89" s="137">
        <f t="shared" ref="L89:M89" si="42">AVERAGE(L73:L88)</f>
        <v>20.222222222222221</v>
      </c>
      <c r="M89" s="138">
        <f t="shared" si="42"/>
        <v>3075.1614447812653</v>
      </c>
      <c r="N89" s="139">
        <f t="shared" ref="N89:N94" si="43">M89/L89</f>
        <v>152.06842309357907</v>
      </c>
      <c r="O89" s="140">
        <f t="shared" ref="O89:O94" si="44">L89-I89</f>
        <v>0</v>
      </c>
      <c r="P89" s="141">
        <f t="shared" ref="P89:P94" si="45">N89-K89</f>
        <v>-25.953554928398944</v>
      </c>
      <c r="Q89" s="142">
        <f t="shared" ref="Q89:Q94" si="46">N89/K89</f>
        <v>0.85421151243924054</v>
      </c>
      <c r="R89" s="277"/>
      <c r="S89" s="143">
        <f>S73</f>
        <v>0.16689814814814816</v>
      </c>
      <c r="T89" s="144">
        <f>INDEX(T73:T88,COUNTA(T73:T88))</f>
        <v>0.7361226851851852</v>
      </c>
      <c r="U89" s="145"/>
      <c r="V89" s="156"/>
      <c r="W89" s="135"/>
      <c r="X89" s="139"/>
      <c r="Y89" s="264"/>
      <c r="Z89" s="265"/>
      <c r="AA89" s="157">
        <f t="shared" ref="AA89:AA94" si="47">M89-J89</f>
        <v>-524.83855521873465</v>
      </c>
      <c r="AB89" s="142">
        <f t="shared" ref="AB89:AB94" si="48">M89/J89</f>
        <v>0.85421151243924043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1870</v>
      </c>
      <c r="G90" s="159">
        <f t="shared" ref="G90:G94" si="49">E90*F90</f>
        <v>64010.099999999991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2527.9759669545601</v>
      </c>
      <c r="N90" s="163">
        <f t="shared" si="43"/>
        <v>157.99849793466001</v>
      </c>
      <c r="O90" s="165">
        <f t="shared" si="44"/>
        <v>0</v>
      </c>
      <c r="P90" s="166">
        <f t="shared" si="45"/>
        <v>-29.501502065339992</v>
      </c>
      <c r="Q90" s="152">
        <f t="shared" si="46"/>
        <v>0.84265865565152009</v>
      </c>
      <c r="R90" s="275">
        <f>Q106</f>
        <v>0.85255638710915427</v>
      </c>
      <c r="S90" s="167">
        <v>0.25</v>
      </c>
      <c r="T90" s="168">
        <v>0.28082175925925928</v>
      </c>
      <c r="U90" s="169"/>
      <c r="V90" s="170">
        <v>44.383333333333368</v>
      </c>
      <c r="W90" s="173"/>
      <c r="X90" s="151"/>
      <c r="Y90" s="278"/>
      <c r="Z90" s="279"/>
      <c r="AA90" s="109">
        <f t="shared" si="47"/>
        <v>-472.02403304543986</v>
      </c>
      <c r="AB90" s="152">
        <f t="shared" si="48"/>
        <v>0.84265865565152009</v>
      </c>
      <c r="AC90" s="266">
        <f>AB106</f>
        <v>0.85255638710915427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1472</v>
      </c>
      <c r="G91" s="95">
        <f t="shared" si="49"/>
        <v>51181.440000000002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2519.8288159771728</v>
      </c>
      <c r="N91" s="99">
        <f t="shared" si="43"/>
        <v>229.0753469070157</v>
      </c>
      <c r="O91" s="101">
        <f t="shared" si="44"/>
        <v>0</v>
      </c>
      <c r="P91" s="102">
        <f t="shared" si="45"/>
        <v>-43.651925820257048</v>
      </c>
      <c r="Q91" s="103">
        <f t="shared" si="46"/>
        <v>0.83994293865905745</v>
      </c>
      <c r="R91" s="276"/>
      <c r="S91" s="1">
        <v>0.28611111111111109</v>
      </c>
      <c r="T91" s="2">
        <v>0.3104513888888889</v>
      </c>
      <c r="U91" s="104">
        <v>7.616666666666605</v>
      </c>
      <c r="V91" s="105">
        <v>35.05000000000004</v>
      </c>
      <c r="W91" s="106"/>
      <c r="X91" s="107"/>
      <c r="Y91" s="261"/>
      <c r="Z91" s="262"/>
      <c r="AA91" s="111">
        <f t="shared" si="47"/>
        <v>-480.17118402282722</v>
      </c>
      <c r="AB91" s="103">
        <f t="shared" si="48"/>
        <v>0.83994293865905756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2421</v>
      </c>
      <c r="G92" s="95">
        <f t="shared" si="49"/>
        <v>64471.229999999996</v>
      </c>
      <c r="H92" s="96"/>
      <c r="I92" s="97">
        <v>9</v>
      </c>
      <c r="J92" s="98">
        <v>2600</v>
      </c>
      <c r="K92" s="99">
        <f t="shared" si="39"/>
        <v>288.88888888888891</v>
      </c>
      <c r="L92" s="100">
        <v>9</v>
      </c>
      <c r="M92" s="98">
        <f>F92/V92*60</f>
        <v>2216.0183066361551</v>
      </c>
      <c r="N92" s="99">
        <f t="shared" si="43"/>
        <v>246.22425629290612</v>
      </c>
      <c r="O92" s="101">
        <f t="shared" si="44"/>
        <v>0</v>
      </c>
      <c r="P92" s="102">
        <f t="shared" si="45"/>
        <v>-42.664632595982795</v>
      </c>
      <c r="Q92" s="103">
        <f t="shared" si="46"/>
        <v>0.85231473332159802</v>
      </c>
      <c r="R92" s="276"/>
      <c r="S92" s="1">
        <v>0.37531249999999999</v>
      </c>
      <c r="T92" s="2">
        <v>0.42083333333333334</v>
      </c>
      <c r="U92" s="104">
        <v>9.4499999999999584</v>
      </c>
      <c r="V92" s="105">
        <v>65.550000000000011</v>
      </c>
      <c r="W92" s="106"/>
      <c r="X92" s="107"/>
      <c r="Y92" s="261"/>
      <c r="Z92" s="262"/>
      <c r="AA92" s="111">
        <f t="shared" si="47"/>
        <v>-383.9816933638449</v>
      </c>
      <c r="AB92" s="103">
        <f t="shared" si="48"/>
        <v>0.85231473332159813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5097</v>
      </c>
      <c r="G93" s="95">
        <f t="shared" si="49"/>
        <v>182625.50999999998</v>
      </c>
      <c r="H93" s="113"/>
      <c r="I93" s="97">
        <v>12</v>
      </c>
      <c r="J93" s="98">
        <v>3273</v>
      </c>
      <c r="K93" s="99">
        <f t="shared" si="39"/>
        <v>272.75</v>
      </c>
      <c r="L93" s="114">
        <v>12</v>
      </c>
      <c r="M93" s="98">
        <f>F93/V93*60</f>
        <v>2836.0432766615158</v>
      </c>
      <c r="N93" s="99">
        <f t="shared" si="43"/>
        <v>236.33693972179299</v>
      </c>
      <c r="O93" s="101">
        <f t="shared" si="44"/>
        <v>0</v>
      </c>
      <c r="P93" s="102">
        <f t="shared" si="45"/>
        <v>-36.413060278207013</v>
      </c>
      <c r="Q93" s="103">
        <f t="shared" si="46"/>
        <v>0.8664965709323299</v>
      </c>
      <c r="R93" s="276"/>
      <c r="S93" s="1">
        <v>0.42378472222222224</v>
      </c>
      <c r="T93" s="2">
        <v>0.49866898148148148</v>
      </c>
      <c r="U93" s="104">
        <v>4.2500000000000249</v>
      </c>
      <c r="V93" s="105">
        <v>107.8333333333333</v>
      </c>
      <c r="W93" s="106">
        <v>0.49866898148148148</v>
      </c>
      <c r="X93" s="107">
        <v>0.53973379629629625</v>
      </c>
      <c r="Y93" s="261"/>
      <c r="Z93" s="262"/>
      <c r="AA93" s="111">
        <f t="shared" si="47"/>
        <v>-436.95672333848415</v>
      </c>
      <c r="AB93" s="103">
        <f t="shared" si="48"/>
        <v>0.8664965709323299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4078</v>
      </c>
      <c r="G94" s="115">
        <f t="shared" si="49"/>
        <v>148479.97999999998</v>
      </c>
      <c r="H94" s="116"/>
      <c r="I94" s="97">
        <v>11</v>
      </c>
      <c r="J94" s="98">
        <v>3273</v>
      </c>
      <c r="K94" s="99">
        <f t="shared" si="39"/>
        <v>297.54545454545456</v>
      </c>
      <c r="L94" s="100">
        <v>11</v>
      </c>
      <c r="M94" s="98">
        <f>F94/V94*60</f>
        <v>2812.9526729258459</v>
      </c>
      <c r="N94" s="99">
        <f t="shared" si="43"/>
        <v>255.72297026598599</v>
      </c>
      <c r="O94" s="101">
        <f t="shared" si="44"/>
        <v>0</v>
      </c>
      <c r="P94" s="102">
        <f t="shared" si="45"/>
        <v>-41.822484279468569</v>
      </c>
      <c r="Q94" s="103">
        <f t="shared" si="46"/>
        <v>0.85944169658595959</v>
      </c>
      <c r="R94" s="276"/>
      <c r="S94" s="1">
        <v>0.53973379629629625</v>
      </c>
      <c r="T94" s="2">
        <v>0.60013888888888889</v>
      </c>
      <c r="U94" s="104">
        <v>59.133333333333276</v>
      </c>
      <c r="V94" s="105">
        <v>86.983333333333391</v>
      </c>
      <c r="W94" s="106"/>
      <c r="X94" s="107"/>
      <c r="Y94" s="261"/>
      <c r="Z94" s="262"/>
      <c r="AA94" s="111">
        <f t="shared" si="47"/>
        <v>-460.04732707415405</v>
      </c>
      <c r="AB94" s="103">
        <f t="shared" si="48"/>
        <v>0.8594416965859597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0">AVERAGE(I90:I105)</f>
        <v>11.8</v>
      </c>
      <c r="J106" s="138">
        <f t="shared" si="50"/>
        <v>3029.2</v>
      </c>
      <c r="K106" s="139">
        <f t="shared" ref="K106" si="51">J106/I106</f>
        <v>256.71186440677963</v>
      </c>
      <c r="L106" s="137">
        <f t="shared" ref="L106:M106" si="52">AVERAGE(L90:L105)</f>
        <v>11.8</v>
      </c>
      <c r="M106" s="138">
        <f t="shared" si="52"/>
        <v>2582.5638078310499</v>
      </c>
      <c r="N106" s="139">
        <f t="shared" ref="N106:N111" si="53">M106/L106</f>
        <v>218.86133964669912</v>
      </c>
      <c r="O106" s="140">
        <f t="shared" ref="O106:O111" si="54">L106-I106</f>
        <v>0</v>
      </c>
      <c r="P106" s="141">
        <f t="shared" ref="P106:P111" si="55">N106-K106</f>
        <v>-37.850524760080503</v>
      </c>
      <c r="Q106" s="142">
        <f t="shared" ref="Q106:Q111" si="56">N106/K106</f>
        <v>0.85255638710915427</v>
      </c>
      <c r="R106" s="277"/>
      <c r="S106" s="143">
        <f>S90</f>
        <v>0.25</v>
      </c>
      <c r="T106" s="144">
        <f>INDEX(T90:T105,COUNTA(T90:T105))</f>
        <v>0.60013888888888889</v>
      </c>
      <c r="U106" s="145"/>
      <c r="V106" s="156"/>
      <c r="W106" s="135"/>
      <c r="X106" s="139"/>
      <c r="Y106" s="264"/>
      <c r="Z106" s="265"/>
      <c r="AA106" s="157">
        <f t="shared" ref="AA106:AA111" si="57">M106-J106</f>
        <v>-446.63619216894995</v>
      </c>
      <c r="AB106" s="142">
        <f t="shared" ref="AB106:AB111" si="58">M106/J106</f>
        <v>0.85255638710915427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775</v>
      </c>
      <c r="G107" s="159">
        <f t="shared" ref="G107:G111" si="59">E107*F107</f>
        <v>20638.25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2089.8876404494267</v>
      </c>
      <c r="N107" s="163">
        <f t="shared" si="53"/>
        <v>348.31460674157114</v>
      </c>
      <c r="O107" s="165">
        <f t="shared" si="54"/>
        <v>0</v>
      </c>
      <c r="P107" s="166">
        <f t="shared" si="55"/>
        <v>-85.018726591762174</v>
      </c>
      <c r="Q107" s="152">
        <f t="shared" si="56"/>
        <v>0.803802938634395</v>
      </c>
      <c r="R107" s="275">
        <f>Q123</f>
        <v>0.83552796382561401</v>
      </c>
      <c r="S107" s="193">
        <v>0.32152777777777769</v>
      </c>
      <c r="T107" s="194">
        <v>0.33697916666666666</v>
      </c>
      <c r="U107" s="169"/>
      <c r="V107" s="170">
        <v>22.250000000000121</v>
      </c>
      <c r="W107" s="168"/>
      <c r="X107" s="171"/>
      <c r="Y107" s="278"/>
      <c r="Z107" s="279"/>
      <c r="AA107" s="109">
        <f t="shared" si="57"/>
        <v>-510.11235955057327</v>
      </c>
      <c r="AB107" s="152">
        <f t="shared" si="58"/>
        <v>0.80380293863439489</v>
      </c>
      <c r="AC107" s="266">
        <f>AB123</f>
        <v>0.83552796382561401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2907</v>
      </c>
      <c r="G108" s="95">
        <f t="shared" si="59"/>
        <v>88954.2</v>
      </c>
      <c r="H108" s="96"/>
      <c r="I108" s="97">
        <v>6</v>
      </c>
      <c r="J108" s="98">
        <v>2600</v>
      </c>
      <c r="K108" s="99">
        <f t="shared" si="39"/>
        <v>433.33333333333331</v>
      </c>
      <c r="L108" s="100">
        <v>6</v>
      </c>
      <c r="M108" s="98">
        <f>F108/V108*60</f>
        <v>2223.79940501487</v>
      </c>
      <c r="N108" s="99">
        <f t="shared" si="53"/>
        <v>370.633234169145</v>
      </c>
      <c r="O108" s="101">
        <f t="shared" si="54"/>
        <v>0</v>
      </c>
      <c r="P108" s="102">
        <f t="shared" si="55"/>
        <v>-62.700099164188316</v>
      </c>
      <c r="Q108" s="103">
        <f t="shared" si="56"/>
        <v>0.85530746346725772</v>
      </c>
      <c r="R108" s="276"/>
      <c r="S108" s="1">
        <v>0.34166666666666656</v>
      </c>
      <c r="T108" s="2">
        <v>0.39613425925925927</v>
      </c>
      <c r="U108" s="104">
        <v>6.7499999999998561</v>
      </c>
      <c r="V108" s="105">
        <v>78.433333333333493</v>
      </c>
      <c r="W108" s="106"/>
      <c r="X108" s="113"/>
      <c r="Y108" s="261"/>
      <c r="Z108" s="262"/>
      <c r="AA108" s="111">
        <f t="shared" si="57"/>
        <v>-376.20059498513001</v>
      </c>
      <c r="AB108" s="103">
        <f t="shared" si="58"/>
        <v>0.85530746346725772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1735</v>
      </c>
      <c r="G109" s="95">
        <f t="shared" si="59"/>
        <v>42906.55</v>
      </c>
      <c r="H109" s="96"/>
      <c r="I109" s="97">
        <v>6</v>
      </c>
      <c r="J109" s="98">
        <v>2600</v>
      </c>
      <c r="K109" s="99">
        <f t="shared" si="39"/>
        <v>433.33333333333331</v>
      </c>
      <c r="L109" s="100">
        <v>6</v>
      </c>
      <c r="M109" s="98">
        <f>F109/V109*60</f>
        <v>2181.6276632902559</v>
      </c>
      <c r="N109" s="99">
        <f t="shared" si="53"/>
        <v>363.604610548376</v>
      </c>
      <c r="O109" s="101">
        <f t="shared" si="54"/>
        <v>0</v>
      </c>
      <c r="P109" s="102">
        <f t="shared" si="55"/>
        <v>-69.728722784957313</v>
      </c>
      <c r="Q109" s="103">
        <f t="shared" si="56"/>
        <v>0.8390875628039447</v>
      </c>
      <c r="R109" s="276"/>
      <c r="S109" s="1">
        <v>0.40025462962962965</v>
      </c>
      <c r="T109" s="2">
        <v>0.43339120370370371</v>
      </c>
      <c r="U109" s="104">
        <v>5.9333333333333549</v>
      </c>
      <c r="V109" s="105">
        <v>47.71666666666664</v>
      </c>
      <c r="W109" s="106"/>
      <c r="X109" s="107"/>
      <c r="Y109" s="261"/>
      <c r="Z109" s="262"/>
      <c r="AA109" s="111">
        <f t="shared" si="57"/>
        <v>-418.3723367097441</v>
      </c>
      <c r="AB109" s="103">
        <f t="shared" si="58"/>
        <v>0.83908756280394459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1363</v>
      </c>
      <c r="G110" s="95">
        <f t="shared" si="59"/>
        <v>33993.22</v>
      </c>
      <c r="H110" s="96"/>
      <c r="I110" s="97">
        <v>6</v>
      </c>
      <c r="J110" s="98">
        <v>2600</v>
      </c>
      <c r="K110" s="99">
        <f t="shared" si="39"/>
        <v>433.33333333333331</v>
      </c>
      <c r="L110" s="100">
        <v>6</v>
      </c>
      <c r="M110" s="98">
        <f>F110/V110*60</f>
        <v>2170.1901813356949</v>
      </c>
      <c r="N110" s="99">
        <f t="shared" si="53"/>
        <v>361.69836355594913</v>
      </c>
      <c r="O110" s="101">
        <f t="shared" si="54"/>
        <v>0</v>
      </c>
      <c r="P110" s="102">
        <f t="shared" si="55"/>
        <v>-71.634969777384185</v>
      </c>
      <c r="Q110" s="103">
        <f t="shared" si="56"/>
        <v>0.83468853128295961</v>
      </c>
      <c r="R110" s="276"/>
      <c r="S110" s="1">
        <v>0.43634259259259262</v>
      </c>
      <c r="T110" s="2">
        <v>0.46251157407407406</v>
      </c>
      <c r="U110" s="104">
        <v>4.2500000000000249</v>
      </c>
      <c r="V110" s="105">
        <v>37.68333333333328</v>
      </c>
      <c r="W110" s="106"/>
      <c r="X110" s="113"/>
      <c r="Y110" s="261"/>
      <c r="Z110" s="262"/>
      <c r="AA110" s="111">
        <f t="shared" si="57"/>
        <v>-429.80981866430511</v>
      </c>
      <c r="AB110" s="103">
        <f t="shared" si="58"/>
        <v>0.83468853128295961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1776</v>
      </c>
      <c r="G111" s="95">
        <f t="shared" si="59"/>
        <v>43920.480000000003</v>
      </c>
      <c r="H111" s="113"/>
      <c r="I111" s="97">
        <v>6</v>
      </c>
      <c r="J111" s="98">
        <v>2600</v>
      </c>
      <c r="K111" s="99">
        <f t="shared" si="39"/>
        <v>433.33333333333331</v>
      </c>
      <c r="L111" s="114">
        <v>6</v>
      </c>
      <c r="M111" s="98">
        <f>F111/V111*60</f>
        <v>2196.3586396427336</v>
      </c>
      <c r="N111" s="99">
        <f t="shared" si="53"/>
        <v>366.05977327378895</v>
      </c>
      <c r="O111" s="101">
        <f t="shared" si="54"/>
        <v>0</v>
      </c>
      <c r="P111" s="102">
        <f t="shared" si="55"/>
        <v>-67.273560059544366</v>
      </c>
      <c r="Q111" s="103">
        <f t="shared" si="56"/>
        <v>0.844753322939513</v>
      </c>
      <c r="R111" s="276"/>
      <c r="S111" s="1">
        <v>0.46561342592592592</v>
      </c>
      <c r="T111" s="2">
        <v>0.49930555555555556</v>
      </c>
      <c r="U111" s="104">
        <v>4.4666666666666721</v>
      </c>
      <c r="V111" s="105">
        <v>48.51666666666668</v>
      </c>
      <c r="W111" s="106"/>
      <c r="X111" s="113"/>
      <c r="Y111" s="261"/>
      <c r="Z111" s="262"/>
      <c r="AA111" s="111">
        <f t="shared" si="57"/>
        <v>-403.64136035726642</v>
      </c>
      <c r="AB111" s="103">
        <f t="shared" si="58"/>
        <v>0.84475332293951289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2600</v>
      </c>
      <c r="K123" s="139">
        <f t="shared" ref="K123" si="61">J123/I123</f>
        <v>433.33333333333331</v>
      </c>
      <c r="L123" s="137">
        <f t="shared" ref="L123:M123" si="62">AVERAGE(L107:L122)</f>
        <v>6</v>
      </c>
      <c r="M123" s="138">
        <f t="shared" si="62"/>
        <v>2172.3727059465964</v>
      </c>
      <c r="N123" s="139">
        <f>M123/L123</f>
        <v>362.06211765776607</v>
      </c>
      <c r="O123" s="140">
        <f>L123-I123</f>
        <v>0</v>
      </c>
      <c r="P123" s="141">
        <f>N123-K123</f>
        <v>-71.271215675567248</v>
      </c>
      <c r="Q123" s="142">
        <f>N123/K123</f>
        <v>0.83552796382561401</v>
      </c>
      <c r="R123" s="277"/>
      <c r="S123" s="143">
        <f>S107</f>
        <v>0.32152777777777769</v>
      </c>
      <c r="T123" s="144">
        <f>INDEX(T107:T122,COUNTA(T107:T122))</f>
        <v>0.49930555555555556</v>
      </c>
      <c r="U123" s="145"/>
      <c r="V123" s="156"/>
      <c r="W123" s="135"/>
      <c r="X123" s="139"/>
      <c r="Y123" s="264"/>
      <c r="Z123" s="265"/>
      <c r="AA123" s="157">
        <f>M123-J123</f>
        <v>-427.6272940534036</v>
      </c>
      <c r="AB123" s="142">
        <f>M123/J123</f>
        <v>0.83552796382561401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223</v>
      </c>
      <c r="D124" s="274"/>
      <c r="E124" s="158">
        <v>49.91</v>
      </c>
      <c r="F124" s="169">
        <v>1302</v>
      </c>
      <c r="G124" s="159">
        <f t="shared" ref="G124:G126" si="63">E124*F124</f>
        <v>64982.819999999992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1697.6457805143086</v>
      </c>
      <c r="N124" s="163">
        <f>M124/L124</f>
        <v>65.294068481319556</v>
      </c>
      <c r="O124" s="165">
        <f>L124-I124</f>
        <v>0</v>
      </c>
      <c r="P124" s="166">
        <f>N124-K124</f>
        <v>-11.629008441757364</v>
      </c>
      <c r="Q124" s="152">
        <f>N124/K124</f>
        <v>0.84882289025715429</v>
      </c>
      <c r="R124" s="275">
        <f>Q140</f>
        <v>0.85221765833083463</v>
      </c>
      <c r="S124" s="167">
        <v>0.7083680555555556</v>
      </c>
      <c r="T124" s="168">
        <v>0.74032407407407408</v>
      </c>
      <c r="U124" s="169"/>
      <c r="V124" s="170">
        <v>46.016666666666609</v>
      </c>
      <c r="W124" s="87"/>
      <c r="X124" s="88"/>
      <c r="Y124" s="278"/>
      <c r="Z124" s="279"/>
      <c r="AA124" s="109">
        <f>M124-J124</f>
        <v>-302.35421948569137</v>
      </c>
      <c r="AB124" s="152">
        <f>M124/J124</f>
        <v>0.84882289025715429</v>
      </c>
      <c r="AC124" s="347">
        <f>AB140</f>
        <v>0.85221765833083463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104">
        <v>2200</v>
      </c>
      <c r="G125" s="95">
        <f t="shared" si="63"/>
        <v>124938</v>
      </c>
      <c r="H125" s="96"/>
      <c r="I125" s="97">
        <v>23</v>
      </c>
      <c r="J125" s="98">
        <v>2000</v>
      </c>
      <c r="K125" s="99">
        <f t="shared" ref="K125:K126" si="64">J125/I125</f>
        <v>86.956521739130437</v>
      </c>
      <c r="L125" s="100">
        <v>23</v>
      </c>
      <c r="M125" s="98">
        <f>F125/V125*60</f>
        <v>1712.0622568093406</v>
      </c>
      <c r="N125" s="99">
        <f>M125/L125</f>
        <v>74.437489426493073</v>
      </c>
      <c r="O125" s="101">
        <f>L125-I125</f>
        <v>0</v>
      </c>
      <c r="P125" s="102">
        <f>N125-K125</f>
        <v>-12.519032312637364</v>
      </c>
      <c r="Q125" s="103">
        <f>N125/K125</f>
        <v>0.85603112840467033</v>
      </c>
      <c r="R125" s="276"/>
      <c r="S125" s="1">
        <v>0.74444444444444446</v>
      </c>
      <c r="T125" s="2">
        <v>0.79798611111111106</v>
      </c>
      <c r="U125" s="104">
        <v>5.9333333333333549</v>
      </c>
      <c r="V125" s="105">
        <v>77.099999999999909</v>
      </c>
      <c r="W125" s="106"/>
      <c r="X125" s="107"/>
      <c r="Y125" s="261"/>
      <c r="Z125" s="262"/>
      <c r="AA125" s="111">
        <f>M125-J125</f>
        <v>-287.93774319065938</v>
      </c>
      <c r="AB125" s="103">
        <f>M125/J125</f>
        <v>0.85603112840467033</v>
      </c>
      <c r="AC125" s="293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104">
        <v>1723</v>
      </c>
      <c r="G126" s="95">
        <f t="shared" si="63"/>
        <v>97987.01</v>
      </c>
      <c r="H126" s="96"/>
      <c r="I126" s="97">
        <v>23</v>
      </c>
      <c r="J126" s="98">
        <v>2000</v>
      </c>
      <c r="K126" s="99">
        <f t="shared" si="64"/>
        <v>86.956521739130437</v>
      </c>
      <c r="L126" s="100">
        <v>23</v>
      </c>
      <c r="M126" s="98">
        <f>F126/V126*60</f>
        <v>1703.5979126613584</v>
      </c>
      <c r="N126" s="99">
        <f>M126/L126</f>
        <v>74.069474463537318</v>
      </c>
      <c r="O126" s="101">
        <f>L126-I126</f>
        <v>0</v>
      </c>
      <c r="P126" s="102">
        <f>N126-K126</f>
        <v>-12.887047275593119</v>
      </c>
      <c r="Q126" s="103">
        <f>N126/K126</f>
        <v>0.85179895633067915</v>
      </c>
      <c r="R126" s="276"/>
      <c r="S126" s="1">
        <v>0.80304398148148148</v>
      </c>
      <c r="T126" s="2">
        <v>0.84518518518518515</v>
      </c>
      <c r="U126" s="104">
        <v>7.283333333333406</v>
      </c>
      <c r="V126" s="105">
        <v>60.68333333333328</v>
      </c>
      <c r="W126" s="106"/>
      <c r="X126" s="107"/>
      <c r="Y126" s="261"/>
      <c r="Z126" s="262"/>
      <c r="AA126" s="111">
        <f>M126-J126</f>
        <v>-296.40208733864165</v>
      </c>
      <c r="AB126" s="103">
        <f>M126/J126</f>
        <v>0.85179895633067915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5">AVERAGE(I124:I139)</f>
        <v>24</v>
      </c>
      <c r="J140" s="138">
        <f t="shared" si="65"/>
        <v>2000</v>
      </c>
      <c r="K140" s="139">
        <f t="shared" ref="K140" si="66">J140/I140</f>
        <v>83.333333333333329</v>
      </c>
      <c r="L140" s="137">
        <f t="shared" ref="L140:M140" si="67">AVERAGE(L124:L139)</f>
        <v>24</v>
      </c>
      <c r="M140" s="138">
        <f t="shared" si="67"/>
        <v>1704.4353166616693</v>
      </c>
      <c r="N140" s="139">
        <f>M140/L140</f>
        <v>71.018138194236215</v>
      </c>
      <c r="O140" s="140">
        <f>L140-I140</f>
        <v>0</v>
      </c>
      <c r="P140" s="141">
        <f>N140-K140</f>
        <v>-12.315195139097113</v>
      </c>
      <c r="Q140" s="142">
        <f>N140/K140</f>
        <v>0.85221765833083463</v>
      </c>
      <c r="R140" s="277"/>
      <c r="S140" s="143">
        <f>S124</f>
        <v>0.7083680555555556</v>
      </c>
      <c r="T140" s="144">
        <f>INDEX(T124:T139,COUNTA(T124:T139))</f>
        <v>0.84518518518518515</v>
      </c>
      <c r="U140" s="145"/>
      <c r="V140" s="156"/>
      <c r="W140" s="188"/>
      <c r="X140" s="189"/>
      <c r="Y140" s="264"/>
      <c r="Z140" s="265"/>
      <c r="AA140" s="157">
        <f>M140-J140</f>
        <v>-295.56468333833072</v>
      </c>
      <c r="AB140" s="142">
        <f>M140/J140</f>
        <v>0.85221765833083463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225</v>
      </c>
      <c r="D141" s="274"/>
      <c r="E141" s="158">
        <v>44.3</v>
      </c>
      <c r="F141" s="87">
        <v>1829</v>
      </c>
      <c r="G141" s="159">
        <f t="shared" ref="G141:G143" si="68">E141*F141</f>
        <v>81024.7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1704.4783846751261</v>
      </c>
      <c r="N141" s="163">
        <f>M141/L141</f>
        <v>100.26343439265447</v>
      </c>
      <c r="O141" s="165">
        <f>L141-I141</f>
        <v>0</v>
      </c>
      <c r="P141" s="166">
        <f>N141-K141</f>
        <v>-17.383624430874931</v>
      </c>
      <c r="Q141" s="152">
        <f>N141/K141</f>
        <v>0.85223919233756307</v>
      </c>
      <c r="R141" s="275">
        <f>Q157</f>
        <v>0.85115259029175594</v>
      </c>
      <c r="S141" s="167">
        <v>0.70833333333333337</v>
      </c>
      <c r="T141" s="168">
        <v>0.75304398148148144</v>
      </c>
      <c r="U141" s="169"/>
      <c r="V141" s="170">
        <v>64.383333333333212</v>
      </c>
      <c r="W141" s="168"/>
      <c r="X141" s="171"/>
      <c r="Y141" s="278"/>
      <c r="Z141" s="279"/>
      <c r="AA141" s="109">
        <f>M141-J141</f>
        <v>-295.52161532487389</v>
      </c>
      <c r="AB141" s="152">
        <f>M141/J141</f>
        <v>0.85223919233756307</v>
      </c>
      <c r="AC141" s="266">
        <f>AB157</f>
        <v>0.85115259029175594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94">
        <v>866</v>
      </c>
      <c r="G142" s="95">
        <f t="shared" si="68"/>
        <v>43880.22</v>
      </c>
      <c r="H142" s="96"/>
      <c r="I142" s="97">
        <v>22</v>
      </c>
      <c r="J142" s="98">
        <v>2000</v>
      </c>
      <c r="K142" s="99">
        <f t="shared" ref="K142:K143" si="69">J142/I142</f>
        <v>90.909090909090907</v>
      </c>
      <c r="L142" s="100">
        <v>22</v>
      </c>
      <c r="M142" s="98">
        <f>F142/V142*60</f>
        <v>1690.6724511930552</v>
      </c>
      <c r="N142" s="99">
        <f>M142/L142</f>
        <v>76.84874778150251</v>
      </c>
      <c r="O142" s="101">
        <f>L142-I142</f>
        <v>0</v>
      </c>
      <c r="P142" s="102">
        <f>N142-K142</f>
        <v>-14.060343127588396</v>
      </c>
      <c r="Q142" s="103">
        <f>N142/K142</f>
        <v>0.84533622559652766</v>
      </c>
      <c r="R142" s="276"/>
      <c r="S142" s="1">
        <v>0.75715277777777779</v>
      </c>
      <c r="T142" s="2">
        <v>0.77849537037037042</v>
      </c>
      <c r="U142" s="104">
        <v>5.9166666666667389</v>
      </c>
      <c r="V142" s="105">
        <v>30.733333333333395</v>
      </c>
      <c r="W142" s="106"/>
      <c r="X142" s="107"/>
      <c r="Y142" s="261"/>
      <c r="Z142" s="262"/>
      <c r="AA142" s="111">
        <f>M142-J142</f>
        <v>-309.32754880694483</v>
      </c>
      <c r="AB142" s="103">
        <f>M142/J142</f>
        <v>0.84533622559652755</v>
      </c>
      <c r="AC142" s="267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94">
        <v>2328</v>
      </c>
      <c r="G143" s="95">
        <f t="shared" si="68"/>
        <v>110812.8</v>
      </c>
      <c r="H143" s="96"/>
      <c r="I143" s="97">
        <v>23</v>
      </c>
      <c r="J143" s="98">
        <v>2000</v>
      </c>
      <c r="K143" s="99">
        <f t="shared" si="69"/>
        <v>86.956521739130437</v>
      </c>
      <c r="L143" s="100">
        <v>23</v>
      </c>
      <c r="M143" s="98">
        <f>F143/V143*60</f>
        <v>1711.7647058823536</v>
      </c>
      <c r="N143" s="99">
        <f>M143/L143</f>
        <v>74.424552429667543</v>
      </c>
      <c r="O143" s="101">
        <f>L143-I143</f>
        <v>0</v>
      </c>
      <c r="P143" s="102">
        <f>N143-K143</f>
        <v>-12.531969309462895</v>
      </c>
      <c r="Q143" s="103">
        <f>N143/K143</f>
        <v>0.85588235294117676</v>
      </c>
      <c r="R143" s="276"/>
      <c r="S143" s="1">
        <v>0.78295138888888893</v>
      </c>
      <c r="T143" s="2">
        <v>0.83961805555555558</v>
      </c>
      <c r="U143" s="104">
        <v>6.4166666666666572</v>
      </c>
      <c r="V143" s="105">
        <v>81.599999999999966</v>
      </c>
      <c r="W143" s="106"/>
      <c r="X143" s="107"/>
      <c r="Y143" s="261"/>
      <c r="Z143" s="262"/>
      <c r="AA143" s="111">
        <f>M143-J143</f>
        <v>-288.23529411764639</v>
      </c>
      <c r="AB143" s="103">
        <f>M143/J143</f>
        <v>0.85588235294117676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0">AVERAGE(I141:I156)</f>
        <v>20.666666666666668</v>
      </c>
      <c r="J157" s="138">
        <f t="shared" si="70"/>
        <v>2000</v>
      </c>
      <c r="K157" s="139">
        <f t="shared" ref="K157" si="71">J157/I157</f>
        <v>96.774193548387089</v>
      </c>
      <c r="L157" s="137">
        <f t="shared" ref="L157:M157" si="72">AVERAGE(L141:L156)</f>
        <v>20.666666666666668</v>
      </c>
      <c r="M157" s="138">
        <f t="shared" si="72"/>
        <v>1702.3051805835119</v>
      </c>
      <c r="N157" s="139">
        <f>M157/L157</f>
        <v>82.369605512105409</v>
      </c>
      <c r="O157" s="140">
        <f>L157-I157</f>
        <v>0</v>
      </c>
      <c r="P157" s="141">
        <f>N157-K157</f>
        <v>-14.40458803628168</v>
      </c>
      <c r="Q157" s="142">
        <f>N157/K157</f>
        <v>0.85115259029175594</v>
      </c>
      <c r="R157" s="277"/>
      <c r="S157" s="143">
        <f>S141</f>
        <v>0.70833333333333337</v>
      </c>
      <c r="T157" s="144">
        <f>INDEX(T141:T156,COUNTA(T141:T156))</f>
        <v>0.83961805555555558</v>
      </c>
      <c r="U157" s="145"/>
      <c r="V157" s="156"/>
      <c r="W157" s="135"/>
      <c r="X157" s="139"/>
      <c r="Y157" s="264"/>
      <c r="Z157" s="265"/>
      <c r="AA157" s="157">
        <f>M157-J157</f>
        <v>-297.69481941648814</v>
      </c>
      <c r="AB157" s="142">
        <f>M157/J157</f>
        <v>0.85115259029175594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73" priority="3" operator="greaterThan">
      <formula>0</formula>
    </cfRule>
  </conditionalFormatting>
  <conditionalFormatting sqref="P5:P157 AA5:AA157">
    <cfRule type="cellIs" dxfId="572" priority="6" operator="lessThan">
      <formula>0</formula>
    </cfRule>
  </conditionalFormatting>
  <conditionalFormatting sqref="Q5:Q157 AB5:AB157">
    <cfRule type="cellIs" dxfId="571" priority="4" operator="greaterThan">
      <formula>1</formula>
    </cfRule>
    <cfRule type="cellIs" dxfId="570" priority="5" operator="lessThan">
      <formula>0.8</formula>
    </cfRule>
  </conditionalFormatting>
  <conditionalFormatting sqref="R5:R157 AC124">
    <cfRule type="cellIs" dxfId="569" priority="7" operator="lessThan">
      <formula>0.8</formula>
    </cfRule>
  </conditionalFormatting>
  <conditionalFormatting sqref="AC5:AC22 AC56:AC91">
    <cfRule type="cellIs" dxfId="568" priority="9" operator="lessThan">
      <formula>0.8</formula>
    </cfRule>
  </conditionalFormatting>
  <conditionalFormatting sqref="AC39">
    <cfRule type="cellIs" dxfId="567" priority="12" operator="lessThan">
      <formula>0.8</formula>
    </cfRule>
  </conditionalFormatting>
  <conditionalFormatting sqref="AC54">
    <cfRule type="cellIs" dxfId="566" priority="11" operator="lessThan">
      <formula>0.8</formula>
    </cfRule>
  </conditionalFormatting>
  <conditionalFormatting sqref="AC97:AC105">
    <cfRule type="cellIs" dxfId="565" priority="10" operator="lessThan">
      <formula>0.8</formula>
    </cfRule>
  </conditionalFormatting>
  <conditionalFormatting sqref="AC107:AC112">
    <cfRule type="cellIs" dxfId="564" priority="8" operator="lessThan">
      <formula>0.8</formula>
    </cfRule>
  </conditionalFormatting>
  <conditionalFormatting sqref="AC139">
    <cfRule type="cellIs" dxfId="563" priority="2" operator="lessThan">
      <formula>0.8</formula>
    </cfRule>
  </conditionalFormatting>
  <conditionalFormatting sqref="AC141:AC157">
    <cfRule type="cellIs" dxfId="562" priority="1" operator="lessThan">
      <formula>0.8</formula>
    </cfRule>
  </conditionalFormatting>
  <dataValidations count="1">
    <dataValidation type="list" allowBlank="1" showInputMessage="1" showErrorMessage="1" sqref="Y5:Z157" xr:uid="{2AF07B1E-3CEB-4168-9BED-1387BFF286A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49E4-6A05-4C5B-A289-598AF57A823D}">
  <sheetPr>
    <tabColor theme="9" tint="0.59999389629810485"/>
  </sheetPr>
  <dimension ref="B1:AR36"/>
  <sheetViews>
    <sheetView zoomScale="70" zoomScaleNormal="70" workbookViewId="0">
      <selection activeCell="W45" sqref="W4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259</v>
      </c>
      <c r="D3" s="248"/>
      <c r="E3" s="7" t="s">
        <v>2</v>
      </c>
      <c r="F3" s="249">
        <f>'0819(18度C)'!D1+'0819(4度C)'!D1</f>
        <v>255899</v>
      </c>
      <c r="G3" s="250"/>
      <c r="H3" s="7" t="s">
        <v>3</v>
      </c>
      <c r="I3" s="251">
        <f>'0819(18度C)'!F1+'0819(4度C)'!F1</f>
        <v>7909637.0400000019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474.84021149217716</v>
      </c>
      <c r="F6" s="226" t="e">
        <f>AVERAGE(#REF!,D13:K13)</f>
        <v>#REF!</v>
      </c>
      <c r="G6" s="227">
        <f>AVERAGE(D13:K13)</f>
        <v>175.76327395821818</v>
      </c>
      <c r="H6" s="228"/>
      <c r="I6" s="227">
        <f>AVERAGE(L13:O13)</f>
        <v>90.053763440860209</v>
      </c>
      <c r="J6" s="228"/>
      <c r="K6" s="227">
        <f>AVERAGE(D27:O27)</f>
        <v>643.27863777089783</v>
      </c>
      <c r="L6" s="228"/>
      <c r="M6" s="227">
        <f>AVERAGE(P27:X27)</f>
        <v>755.51395730706065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401.41203981970887</v>
      </c>
      <c r="F7" s="230" t="e">
        <f>AVERAGE(#REF!,D14:K14)</f>
        <v>#REF!</v>
      </c>
      <c r="G7" s="217">
        <f>AVERAGE(D14:K14)</f>
        <v>148.9053328624619</v>
      </c>
      <c r="H7" s="218"/>
      <c r="I7" s="217">
        <f>AVERAGE(L14:O14)</f>
        <v>76.691680124506732</v>
      </c>
      <c r="J7" s="218"/>
      <c r="K7" s="217">
        <f>AVERAGE(D28:O28)</f>
        <v>541.61722368476751</v>
      </c>
      <c r="L7" s="218"/>
      <c r="M7" s="217">
        <f>AVERAGE(P28:X28)</f>
        <v>640.6706033256628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0.84768633009246708</v>
      </c>
      <c r="F8" s="222" t="e">
        <f>AVERAGE(D15:K15,#REF!)</f>
        <v>#REF!</v>
      </c>
      <c r="G8" s="223">
        <f>AVERAGE(D15:K15)</f>
        <v>0.85115397029079543</v>
      </c>
      <c r="H8" s="224"/>
      <c r="I8" s="223">
        <f>AVERAGE(L15:O15)</f>
        <v>0.85165848393585719</v>
      </c>
      <c r="J8" s="224"/>
      <c r="K8" s="223">
        <f>AVERAGE(D29:O29)</f>
        <v>0.84093880174018998</v>
      </c>
      <c r="L8" s="224"/>
      <c r="M8" s="223">
        <f>AVERAGE(P29:X29)</f>
        <v>0.85018881499094423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116.66666666666667</v>
      </c>
      <c r="E13" s="24">
        <v>79.47019867549669</v>
      </c>
      <c r="F13" s="24">
        <v>82.10526315789474</v>
      </c>
      <c r="G13" s="24">
        <v>84.033613445378151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>
        <v>96.774193548387089</v>
      </c>
      <c r="M13" s="66" t="s">
        <v>37</v>
      </c>
      <c r="N13" s="24">
        <v>83.333333333333329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100.34331018140723</v>
      </c>
      <c r="E14" s="28">
        <v>67.595566595660117</v>
      </c>
      <c r="F14" s="28">
        <v>70.238319078349988</v>
      </c>
      <c r="G14" s="28">
        <v>71.492480710756354</v>
      </c>
      <c r="H14" s="28">
        <v>151.9955034959435</v>
      </c>
      <c r="I14" s="28">
        <v>218.78650895103345</v>
      </c>
      <c r="J14" s="28" t="s">
        <v>37</v>
      </c>
      <c r="K14" s="55">
        <v>361.88564102408282</v>
      </c>
      <c r="L14" s="27">
        <v>82.370013069868477</v>
      </c>
      <c r="M14" s="67" t="s">
        <v>37</v>
      </c>
      <c r="N14" s="28">
        <v>71.013347179144986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0.86008551584063342</v>
      </c>
      <c r="E15" s="32">
        <f t="shared" si="0"/>
        <v>0.85057754632872318</v>
      </c>
      <c r="F15" s="32">
        <f t="shared" si="0"/>
        <v>0.85546670672349345</v>
      </c>
      <c r="G15" s="32">
        <f t="shared" si="0"/>
        <v>0.85076052045800066</v>
      </c>
      <c r="H15" s="32">
        <f t="shared" si="0"/>
        <v>0.85380190235375675</v>
      </c>
      <c r="I15" s="32">
        <f t="shared" si="0"/>
        <v>0.85226489027538466</v>
      </c>
      <c r="J15" s="32" t="s">
        <v>37</v>
      </c>
      <c r="K15" s="56">
        <f t="shared" ref="K15:L15" si="1">K14/K13</f>
        <v>0.83512071005557575</v>
      </c>
      <c r="L15" s="31">
        <f t="shared" si="1"/>
        <v>0.85115680172197439</v>
      </c>
      <c r="M15" s="68" t="s">
        <v>37</v>
      </c>
      <c r="N15" s="32">
        <f t="shared" ref="N15" si="2">N14/N13</f>
        <v>0.85216016614973988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0.16677083333333334</v>
      </c>
      <c r="F16" s="2">
        <v>0.25004629629629632</v>
      </c>
      <c r="G16" s="2">
        <v>0.25011574074074072</v>
      </c>
      <c r="H16" s="2">
        <v>0.16692129629629629</v>
      </c>
      <c r="I16" s="2">
        <v>0.16678240740740741</v>
      </c>
      <c r="J16" s="2" t="s">
        <v>37</v>
      </c>
      <c r="K16" s="3">
        <v>0.32152777777777769</v>
      </c>
      <c r="L16" s="1">
        <v>0.70833333333333337</v>
      </c>
      <c r="M16" s="69" t="s">
        <v>37</v>
      </c>
      <c r="N16" s="2">
        <v>0.70851851851851855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0.63153935185185184</v>
      </c>
      <c r="E17" s="2">
        <v>0.61068287037037039</v>
      </c>
      <c r="F17" s="2">
        <v>0.5912384259259259</v>
      </c>
      <c r="G17" s="2">
        <v>0.65347222222222223</v>
      </c>
      <c r="H17" s="2">
        <v>0.71608796296296295</v>
      </c>
      <c r="I17" s="2">
        <v>0.55138888888888893</v>
      </c>
      <c r="J17" s="2" t="s">
        <v>37</v>
      </c>
      <c r="K17" s="3">
        <v>0.50277777777777777</v>
      </c>
      <c r="L17" s="1">
        <v>0.84541666666666671</v>
      </c>
      <c r="M17" s="69" t="s">
        <v>37</v>
      </c>
      <c r="N17" s="2">
        <v>0.85347222222222219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</v>
      </c>
      <c r="E18" s="35">
        <v>25.166666666666668</v>
      </c>
      <c r="F18" s="35">
        <v>23.75</v>
      </c>
      <c r="G18" s="35">
        <v>23.8</v>
      </c>
      <c r="H18" s="35">
        <v>20.222222222222221</v>
      </c>
      <c r="I18" s="35">
        <v>11.8</v>
      </c>
      <c r="J18" s="35" t="s">
        <v>37</v>
      </c>
      <c r="K18" s="57">
        <v>6</v>
      </c>
      <c r="L18" s="34">
        <v>20.666666666666668</v>
      </c>
      <c r="M18" s="70" t="s">
        <v>37</v>
      </c>
      <c r="N18" s="35">
        <v>24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236.19607843137254</v>
      </c>
      <c r="E27" s="24" t="s">
        <v>37</v>
      </c>
      <c r="F27" s="24" t="s">
        <v>37</v>
      </c>
      <c r="G27" s="24">
        <v>250</v>
      </c>
      <c r="H27" s="24">
        <v>433.33333333333331</v>
      </c>
      <c r="I27" s="24" t="s">
        <v>37</v>
      </c>
      <c r="J27" s="24">
        <v>675</v>
      </c>
      <c r="K27" s="24" t="s">
        <v>37</v>
      </c>
      <c r="L27" s="24" t="s">
        <v>37</v>
      </c>
      <c r="M27" s="24">
        <v>868.42105263157896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785.71428571428567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201.47022429158756</v>
      </c>
      <c r="E28" s="28" t="s">
        <v>37</v>
      </c>
      <c r="F28" s="28" t="s">
        <v>37</v>
      </c>
      <c r="G28" s="28">
        <v>205.32786885245903</v>
      </c>
      <c r="H28" s="28">
        <v>354.34512452104508</v>
      </c>
      <c r="I28" s="28" t="s">
        <v>37</v>
      </c>
      <c r="J28" s="28">
        <v>592.22301136363649</v>
      </c>
      <c r="K28" s="28" t="s">
        <v>37</v>
      </c>
      <c r="L28" s="28" t="s">
        <v>37</v>
      </c>
      <c r="M28" s="28">
        <v>729.54886278415711</v>
      </c>
      <c r="N28" s="28">
        <v>998.78272722468148</v>
      </c>
      <c r="O28" s="28">
        <v>709.62274675580557</v>
      </c>
      <c r="P28" s="27">
        <v>192.37121648410255</v>
      </c>
      <c r="Q28" s="28" t="s">
        <v>37</v>
      </c>
      <c r="R28" s="28" t="s">
        <v>37</v>
      </c>
      <c r="S28" s="28">
        <v>599.91978609625664</v>
      </c>
      <c r="T28" s="28">
        <v>701.71142616664815</v>
      </c>
      <c r="U28" s="28" t="s">
        <v>37</v>
      </c>
      <c r="V28" s="28">
        <v>671.20347940594206</v>
      </c>
      <c r="W28" s="28">
        <v>854.96652982850446</v>
      </c>
      <c r="X28" s="29">
        <v>823.85118197252245</v>
      </c>
    </row>
    <row r="29" spans="2:44" ht="40.15" customHeight="1">
      <c r="B29" s="205"/>
      <c r="C29" s="30" t="s">
        <v>39</v>
      </c>
      <c r="D29" s="32">
        <f>D28/D27</f>
        <v>0.85297870154997224</v>
      </c>
      <c r="E29" s="32" t="s">
        <v>37</v>
      </c>
      <c r="F29" s="32" t="s">
        <v>37</v>
      </c>
      <c r="G29" s="32">
        <f>G28/G27</f>
        <v>0.82131147540983618</v>
      </c>
      <c r="H29" s="32">
        <f>H28/H27</f>
        <v>0.81771951812548871</v>
      </c>
      <c r="I29" s="32" t="s">
        <v>37</v>
      </c>
      <c r="J29" s="32">
        <f>J28/J27</f>
        <v>0.87736742424242442</v>
      </c>
      <c r="K29" s="32" t="s">
        <v>37</v>
      </c>
      <c r="L29" s="32" t="s">
        <v>37</v>
      </c>
      <c r="M29" s="32">
        <f>M28/M27</f>
        <v>0.84008656926660519</v>
      </c>
      <c r="N29" s="32">
        <f>N28/N27</f>
        <v>0.83231893935390122</v>
      </c>
      <c r="O29" s="32">
        <f>O28/O27</f>
        <v>0.84478898423310189</v>
      </c>
      <c r="P29" s="31">
        <f>P28/P27</f>
        <v>0.84873958284481577</v>
      </c>
      <c r="Q29" s="32" t="s">
        <v>37</v>
      </c>
      <c r="R29" s="32" t="s">
        <v>37</v>
      </c>
      <c r="S29" s="32">
        <f>S28/S27</f>
        <v>0.88877005347593574</v>
      </c>
      <c r="T29" s="32">
        <f>T28/T27</f>
        <v>0.83537074543648593</v>
      </c>
      <c r="U29" s="32" t="s">
        <v>37</v>
      </c>
      <c r="V29" s="32">
        <f>V28/V27</f>
        <v>0.85425897378938087</v>
      </c>
      <c r="W29" s="32">
        <f>W28/W27</f>
        <v>0.83820248022402399</v>
      </c>
      <c r="X29" s="33">
        <f>X28/X27</f>
        <v>0.83579105417502286</v>
      </c>
    </row>
    <row r="30" spans="2:44" ht="17.25" customHeight="1">
      <c r="B30" s="206" t="s">
        <v>40</v>
      </c>
      <c r="C30" s="15" t="s">
        <v>41</v>
      </c>
      <c r="D30" s="2">
        <v>0.31736111111111109</v>
      </c>
      <c r="E30" s="2" t="s">
        <v>37</v>
      </c>
      <c r="F30" s="2" t="s">
        <v>37</v>
      </c>
      <c r="G30" s="2">
        <v>0.23194444444444445</v>
      </c>
      <c r="H30" s="2">
        <v>0.25</v>
      </c>
      <c r="I30" s="2" t="s">
        <v>37</v>
      </c>
      <c r="J30" s="2">
        <v>0.25013888888888891</v>
      </c>
      <c r="K30" s="2" t="s">
        <v>37</v>
      </c>
      <c r="L30" s="2" t="s">
        <v>37</v>
      </c>
      <c r="M30" s="2">
        <v>0.16678240740740741</v>
      </c>
      <c r="N30" s="2">
        <v>0.25017361111111114</v>
      </c>
      <c r="O30" s="2">
        <v>0.25</v>
      </c>
      <c r="P30" s="1">
        <v>0.70854166666666663</v>
      </c>
      <c r="Q30" s="2" t="s">
        <v>37</v>
      </c>
      <c r="R30" s="2" t="s">
        <v>37</v>
      </c>
      <c r="S30" s="2">
        <v>0.70833333333333337</v>
      </c>
      <c r="T30" s="2">
        <v>0.70902777777777781</v>
      </c>
      <c r="U30" s="2" t="s">
        <v>37</v>
      </c>
      <c r="V30" s="2">
        <v>0.708587962962963</v>
      </c>
      <c r="W30" s="2">
        <v>0.70844907407407409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0.45776620370370369</v>
      </c>
      <c r="E31" s="2" t="s">
        <v>37</v>
      </c>
      <c r="F31" s="2" t="s">
        <v>37</v>
      </c>
      <c r="G31" s="2">
        <v>0.31666666666666665</v>
      </c>
      <c r="H31" s="2">
        <v>0.31666666666666665</v>
      </c>
      <c r="I31" s="2" t="s">
        <v>37</v>
      </c>
      <c r="J31" s="2">
        <v>0.34791666666666665</v>
      </c>
      <c r="K31" s="2" t="s">
        <v>37</v>
      </c>
      <c r="L31" s="2" t="s">
        <v>37</v>
      </c>
      <c r="M31" s="2">
        <v>0.45416666666666661</v>
      </c>
      <c r="N31" s="2">
        <v>0.45579861111111108</v>
      </c>
      <c r="O31" s="2">
        <v>0.44393518518518521</v>
      </c>
      <c r="P31" s="1">
        <v>0.86057870370370371</v>
      </c>
      <c r="Q31" s="2" t="s">
        <v>37</v>
      </c>
      <c r="R31" s="2" t="s">
        <v>37</v>
      </c>
      <c r="S31" s="2">
        <v>0.88148148148148153</v>
      </c>
      <c r="T31" s="2">
        <v>0.96875</v>
      </c>
      <c r="U31" s="2" t="s">
        <v>37</v>
      </c>
      <c r="V31" s="2">
        <v>0.96469907407407407</v>
      </c>
      <c r="W31" s="2">
        <v>0.98420138888888886</v>
      </c>
      <c r="X31" s="4">
        <v>0.991724537037037</v>
      </c>
    </row>
    <row r="32" spans="2:44" ht="17.25" customHeight="1">
      <c r="B32" s="203" t="s">
        <v>43</v>
      </c>
      <c r="C32" s="204"/>
      <c r="D32" s="35">
        <v>12.75</v>
      </c>
      <c r="E32" s="35" t="s">
        <v>37</v>
      </c>
      <c r="F32" s="35" t="s">
        <v>37</v>
      </c>
      <c r="G32" s="35">
        <v>12</v>
      </c>
      <c r="H32" s="35">
        <v>6</v>
      </c>
      <c r="I32" s="35" t="s">
        <v>37</v>
      </c>
      <c r="J32" s="35">
        <v>4</v>
      </c>
      <c r="K32" s="35" t="s">
        <v>37</v>
      </c>
      <c r="L32" s="35" t="s">
        <v>37</v>
      </c>
      <c r="M32" s="35">
        <v>3.8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4.2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B350-9E3C-41B2-B7F4-7C9C1F13C2BD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W45" sqref="W45"/>
      <selection pane="bottomLeft" activeCell="W45" sqref="W4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137166</v>
      </c>
      <c r="E1" s="77" t="s">
        <v>3</v>
      </c>
      <c r="F1" s="78">
        <f>SUM(G5:G225)</f>
        <v>2674432.2700000014</v>
      </c>
      <c r="G1" s="79" t="s">
        <v>74</v>
      </c>
      <c r="H1" s="80">
        <f>L21+L38+L55+L72+L89+L106+L123+L140+L157+L174+L191+L208+L225</f>
        <v>78.583333333333329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45888</v>
      </c>
      <c r="B2" s="325"/>
      <c r="C2" s="82" t="s">
        <v>35</v>
      </c>
      <c r="D2" s="83">
        <f>AVERAGE(N21,N38,N55,N72,N89,N106,N123,N140,N157,N174,N191,N208,N225)</f>
        <v>587.33416813441147</v>
      </c>
      <c r="E2" s="83" t="s">
        <v>81</v>
      </c>
      <c r="F2" s="84">
        <f>F1/D1</f>
        <v>19.497778385314156</v>
      </c>
      <c r="G2" s="85" t="s">
        <v>82</v>
      </c>
      <c r="H2" s="86">
        <f>COUNT(H5:H225)</f>
        <v>5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2247</v>
      </c>
      <c r="G5" s="95">
        <f t="shared" ref="G5:G8" si="0">E5*F5</f>
        <v>67072.95</v>
      </c>
      <c r="H5" s="96"/>
      <c r="I5" s="97">
        <v>17</v>
      </c>
      <c r="J5" s="98">
        <v>3273</v>
      </c>
      <c r="K5" s="99">
        <f t="shared" ref="K5:K8" si="1">J5/I5</f>
        <v>192.52941176470588</v>
      </c>
      <c r="L5" s="100">
        <v>17</v>
      </c>
      <c r="M5" s="98">
        <f>F5/V5*60</f>
        <v>2795.162404975812</v>
      </c>
      <c r="N5" s="99">
        <f>M5/L5</f>
        <v>164.42131793975364</v>
      </c>
      <c r="O5" s="101">
        <f>L5-I5</f>
        <v>0</v>
      </c>
      <c r="P5" s="102">
        <f>N5-K5</f>
        <v>-28.108093824952249</v>
      </c>
      <c r="Q5" s="103">
        <f>N5/K5</f>
        <v>0.85400623433419243</v>
      </c>
      <c r="R5" s="276">
        <f>Q21</f>
        <v>0.85297870154997224</v>
      </c>
      <c r="S5" s="1">
        <v>0.31736111111111109</v>
      </c>
      <c r="T5" s="2">
        <v>0.35085648148148146</v>
      </c>
      <c r="U5" s="104">
        <v>6.6666666666666163</v>
      </c>
      <c r="V5" s="105">
        <v>48.233333333333334</v>
      </c>
      <c r="W5" s="106"/>
      <c r="X5" s="107"/>
      <c r="Y5" s="278"/>
      <c r="Z5" s="279"/>
      <c r="AA5" s="109">
        <f>M5-J5</f>
        <v>-477.83759502418798</v>
      </c>
      <c r="AB5" s="110">
        <f>M5/J5</f>
        <v>0.85400623433419254</v>
      </c>
      <c r="AC5" s="291">
        <f>AB21</f>
        <v>0.85297870154997224</v>
      </c>
    </row>
    <row r="6" spans="1:29" ht="15.75" customHeight="1">
      <c r="A6" s="270"/>
      <c r="B6" s="92" t="s">
        <v>105</v>
      </c>
      <c r="C6" s="285" t="s">
        <v>260</v>
      </c>
      <c r="D6" s="285"/>
      <c r="E6" s="93">
        <v>29.52</v>
      </c>
      <c r="F6" s="94">
        <v>2241</v>
      </c>
      <c r="G6" s="95">
        <f t="shared" si="0"/>
        <v>66154.319999999992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2796.3951473136885</v>
      </c>
      <c r="N6" s="99">
        <f>M6/L6</f>
        <v>164.49383219492285</v>
      </c>
      <c r="O6" s="101">
        <f>L6-I6</f>
        <v>0</v>
      </c>
      <c r="P6" s="102">
        <f>N6-K6</f>
        <v>-28.035579569783039</v>
      </c>
      <c r="Q6" s="103">
        <f>N6/K6</f>
        <v>0.85438287421744219</v>
      </c>
      <c r="R6" s="276"/>
      <c r="S6" s="1">
        <v>0.35416666666666663</v>
      </c>
      <c r="T6" s="2">
        <v>0.38755787037037037</v>
      </c>
      <c r="U6" s="104">
        <v>4.7666666666666391</v>
      </c>
      <c r="V6" s="105">
        <v>48.083333333333385</v>
      </c>
      <c r="W6" s="106"/>
      <c r="X6" s="107"/>
      <c r="Y6" s="261"/>
      <c r="Z6" s="262"/>
      <c r="AA6" s="111">
        <f>M6-J6</f>
        <v>-476.60485268631146</v>
      </c>
      <c r="AB6" s="112">
        <f>M6/J6</f>
        <v>0.8543828742174423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1170</v>
      </c>
      <c r="G7" s="95">
        <f t="shared" si="0"/>
        <v>25283.7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2116.5829145728585</v>
      </c>
      <c r="N7" s="99">
        <f>M7/L7</f>
        <v>352.76381909547644</v>
      </c>
      <c r="O7" s="101">
        <f>L7-I7</f>
        <v>0</v>
      </c>
      <c r="P7" s="102">
        <f>N7-K7</f>
        <v>-63.90284757119025</v>
      </c>
      <c r="Q7" s="103">
        <f>N7/K7</f>
        <v>0.84663316582914339</v>
      </c>
      <c r="R7" s="276"/>
      <c r="S7" s="1">
        <v>0.39305555555555549</v>
      </c>
      <c r="T7" s="2">
        <v>0.41608796296296297</v>
      </c>
      <c r="U7" s="104">
        <v>7.9166666666665719</v>
      </c>
      <c r="V7" s="105">
        <v>33.166666666666764</v>
      </c>
      <c r="W7" s="2"/>
      <c r="X7" s="4"/>
      <c r="Y7" s="261"/>
      <c r="Z7" s="262"/>
      <c r="AA7" s="111">
        <f>M7-J7</f>
        <v>-383.4170854271415</v>
      </c>
      <c r="AB7" s="112">
        <f>M7/J7</f>
        <v>0.84663316582914339</v>
      </c>
      <c r="AC7" s="292"/>
    </row>
    <row r="8" spans="1:29" ht="15.75" customHeight="1">
      <c r="A8" s="270"/>
      <c r="B8" s="92" t="s">
        <v>105</v>
      </c>
      <c r="C8" s="285" t="s">
        <v>111</v>
      </c>
      <c r="D8" s="285"/>
      <c r="E8" s="93">
        <v>25.64</v>
      </c>
      <c r="F8" s="94">
        <v>2318</v>
      </c>
      <c r="G8" s="95">
        <f t="shared" si="0"/>
        <v>59433.520000000004</v>
      </c>
      <c r="H8" s="113"/>
      <c r="I8" s="97">
        <v>11</v>
      </c>
      <c r="J8" s="98">
        <v>3000</v>
      </c>
      <c r="K8" s="99">
        <f t="shared" si="1"/>
        <v>272.72727272727275</v>
      </c>
      <c r="L8" s="114">
        <v>11</v>
      </c>
      <c r="M8" s="98">
        <f>F8/V8*60</f>
        <v>2566.8409720086065</v>
      </c>
      <c r="N8" s="99">
        <f>M8/L8</f>
        <v>233.34917927350969</v>
      </c>
      <c r="O8" s="101">
        <f>L8-I8</f>
        <v>0</v>
      </c>
      <c r="P8" s="102">
        <f>N8-K8</f>
        <v>-39.378093453763057</v>
      </c>
      <c r="Q8" s="103">
        <f>N8/K8</f>
        <v>0.85561365733620209</v>
      </c>
      <c r="R8" s="276"/>
      <c r="S8" s="1">
        <v>0.42013888888888878</v>
      </c>
      <c r="T8" s="2">
        <v>0.45776620370370369</v>
      </c>
      <c r="U8" s="104">
        <v>5.8333333333331794</v>
      </c>
      <c r="V8" s="105">
        <v>54.183333333333465</v>
      </c>
      <c r="W8" s="106">
        <v>0.45776620370370369</v>
      </c>
      <c r="X8" s="107">
        <v>0.49652777777777779</v>
      </c>
      <c r="Y8" s="261"/>
      <c r="Z8" s="262"/>
      <c r="AA8" s="111">
        <f>M8-J8</f>
        <v>-433.15902799139349</v>
      </c>
      <c r="AB8" s="112">
        <f>M8/J8</f>
        <v>0.8556136573362022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12.75</v>
      </c>
      <c r="J21" s="138">
        <f t="shared" si="2"/>
        <v>3011.5</v>
      </c>
      <c r="K21" s="139">
        <f t="shared" ref="K21:K22" si="3">J21/I21</f>
        <v>236.19607843137254</v>
      </c>
      <c r="L21" s="137">
        <f t="shared" ref="L21:M21" si="4">AVERAGE(L5:L20)</f>
        <v>12.75</v>
      </c>
      <c r="M21" s="138">
        <f t="shared" si="4"/>
        <v>2568.7453597177414</v>
      </c>
      <c r="N21" s="139">
        <f>M21/L21</f>
        <v>201.47022429158756</v>
      </c>
      <c r="O21" s="140">
        <f>L21-I21</f>
        <v>0</v>
      </c>
      <c r="P21" s="141">
        <f>N21-K21</f>
        <v>-34.725854139784985</v>
      </c>
      <c r="Q21" s="142">
        <f>N21/K21</f>
        <v>0.85297870154997224</v>
      </c>
      <c r="R21" s="277"/>
      <c r="S21" s="143">
        <f>S5</f>
        <v>0.31736111111111109</v>
      </c>
      <c r="T21" s="144">
        <f>INDEX(T5:T20,COUNTA(T5:T20))</f>
        <v>0.45776620370370369</v>
      </c>
      <c r="U21" s="145"/>
      <c r="V21" s="145"/>
      <c r="W21" s="146"/>
      <c r="X21" s="147"/>
      <c r="Y21" s="264"/>
      <c r="Z21" s="265"/>
      <c r="AA21" s="148">
        <f>M21-J21</f>
        <v>-442.75464028225861</v>
      </c>
      <c r="AB21" s="149">
        <f>M21/J21</f>
        <v>0.85297870154997224</v>
      </c>
      <c r="AC21" s="294"/>
    </row>
    <row r="22" spans="1:29" ht="15.75" customHeight="1">
      <c r="A22" s="280" t="s">
        <v>110</v>
      </c>
      <c r="B22" s="92" t="s">
        <v>105</v>
      </c>
      <c r="C22" s="259" t="s">
        <v>261</v>
      </c>
      <c r="D22" s="260"/>
      <c r="E22" s="93">
        <v>24.35</v>
      </c>
      <c r="F22" s="94">
        <v>5010</v>
      </c>
      <c r="G22" s="95">
        <f t="shared" ref="G22" si="5">E22*F22</f>
        <v>121993.5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2463.9344262295085</v>
      </c>
      <c r="N22" s="99">
        <f>M22/L22</f>
        <v>205.32786885245903</v>
      </c>
      <c r="O22" s="101">
        <f>L22-I22</f>
        <v>0</v>
      </c>
      <c r="P22" s="102">
        <f>N22-K22</f>
        <v>-44.672131147540966</v>
      </c>
      <c r="Q22" s="103">
        <f>N22/K22</f>
        <v>0.82131147540983618</v>
      </c>
      <c r="R22" s="275">
        <f>Q38</f>
        <v>0.82131147540983618</v>
      </c>
      <c r="S22" s="1">
        <v>0.23194444444444445</v>
      </c>
      <c r="T22" s="2">
        <v>0.31666666666666665</v>
      </c>
      <c r="U22" s="104">
        <v>5.0000000000000222</v>
      </c>
      <c r="V22" s="105">
        <v>121.99999999999997</v>
      </c>
      <c r="W22" s="106"/>
      <c r="X22" s="107"/>
      <c r="Y22" s="278"/>
      <c r="Z22" s="279"/>
      <c r="AA22" s="109">
        <f>M22-J22</f>
        <v>-536.06557377049148</v>
      </c>
      <c r="AB22" s="152">
        <f>M22/J22</f>
        <v>0.82131147540983618</v>
      </c>
      <c r="AC22" s="266">
        <f>AB38</f>
        <v>0.82131147540983618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12</v>
      </c>
      <c r="J38" s="138">
        <f t="shared" si="6"/>
        <v>3000</v>
      </c>
      <c r="K38" s="139">
        <f t="shared" ref="K38" si="7">J38/I38</f>
        <v>250</v>
      </c>
      <c r="L38" s="137">
        <f t="shared" ref="L38:M38" si="8">AVERAGE(L22:L37)</f>
        <v>12</v>
      </c>
      <c r="M38" s="138">
        <f t="shared" si="8"/>
        <v>2463.9344262295085</v>
      </c>
      <c r="N38" s="139">
        <f>M38/L38</f>
        <v>205.32786885245903</v>
      </c>
      <c r="O38" s="140">
        <f>L38-I38</f>
        <v>0</v>
      </c>
      <c r="P38" s="141">
        <f>N38-K38</f>
        <v>-44.672131147540966</v>
      </c>
      <c r="Q38" s="142">
        <f>N38/K38</f>
        <v>0.82131147540983618</v>
      </c>
      <c r="R38" s="277"/>
      <c r="S38" s="143">
        <f>S22</f>
        <v>0.23194444444444445</v>
      </c>
      <c r="T38" s="144">
        <f>INDEX(T22:T37,COUNTA(T22:T37))</f>
        <v>0.31666666666666665</v>
      </c>
      <c r="U38" s="145"/>
      <c r="V38" s="156"/>
      <c r="W38" s="135"/>
      <c r="X38" s="139"/>
      <c r="Y38" s="264"/>
      <c r="Z38" s="265"/>
      <c r="AA38" s="157">
        <f>M38-J38</f>
        <v>-536.06557377049148</v>
      </c>
      <c r="AB38" s="142">
        <f>M38/J38</f>
        <v>0.82131147540983618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1049</v>
      </c>
      <c r="G39" s="159">
        <f t="shared" ref="G39:G41" si="9">E39*F39</f>
        <v>14748.94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2144.463373083473</v>
      </c>
      <c r="N39" s="163">
        <f>M39/L39</f>
        <v>357.41056218057884</v>
      </c>
      <c r="O39" s="165">
        <f>L39-I39</f>
        <v>0</v>
      </c>
      <c r="P39" s="166">
        <f>N39-K39</f>
        <v>-75.922771152754478</v>
      </c>
      <c r="Q39" s="152">
        <f>N39/K39</f>
        <v>0.82479360503210508</v>
      </c>
      <c r="R39" s="275">
        <f>Q55</f>
        <v>0.81771951812548871</v>
      </c>
      <c r="S39" s="167">
        <v>0.25</v>
      </c>
      <c r="T39" s="168">
        <v>0.27038194444444447</v>
      </c>
      <c r="U39" s="169"/>
      <c r="V39" s="170">
        <v>29.35000000000003</v>
      </c>
      <c r="W39" s="168"/>
      <c r="X39" s="171"/>
      <c r="Y39" s="278"/>
      <c r="Z39" s="279"/>
      <c r="AA39" s="109">
        <f>M39-J39</f>
        <v>-455.53662691652698</v>
      </c>
      <c r="AB39" s="152">
        <f>M39/J39</f>
        <v>0.82479360503210497</v>
      </c>
      <c r="AC39" s="266">
        <f>AB55</f>
        <v>0.8177195181254886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1231</v>
      </c>
      <c r="G40" s="95">
        <f t="shared" si="9"/>
        <v>18231.11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2151.2621359223258</v>
      </c>
      <c r="N40" s="99">
        <f>M40/L40</f>
        <v>358.54368932038761</v>
      </c>
      <c r="O40" s="101">
        <f>L40-I40</f>
        <v>0</v>
      </c>
      <c r="P40" s="102">
        <f>N40-K40</f>
        <v>-74.789644012945701</v>
      </c>
      <c r="Q40" s="103">
        <f>N40/K40</f>
        <v>0.82740851381627911</v>
      </c>
      <c r="R40" s="276"/>
      <c r="S40" s="1">
        <v>0.27430555555555552</v>
      </c>
      <c r="T40" s="2">
        <v>0.29814814814814816</v>
      </c>
      <c r="U40" s="104">
        <v>5.649999999999924</v>
      </c>
      <c r="V40" s="105">
        <v>34.3333333333334</v>
      </c>
      <c r="W40" s="106"/>
      <c r="X40" s="113"/>
      <c r="Y40" s="261"/>
      <c r="Z40" s="262"/>
      <c r="AA40" s="111">
        <f>M40-J40</f>
        <v>-448.7378640776742</v>
      </c>
      <c r="AB40" s="103">
        <f>M40/J40</f>
        <v>0.82740851381627911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763</v>
      </c>
      <c r="G41" s="95">
        <f t="shared" si="9"/>
        <v>13634.810000000001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2082.4867323730123</v>
      </c>
      <c r="N41" s="99">
        <f>M41/L41</f>
        <v>347.08112206216873</v>
      </c>
      <c r="O41" s="101">
        <f>L41-I41</f>
        <v>0</v>
      </c>
      <c r="P41" s="102">
        <f>N41-K41</f>
        <v>-86.252211271164583</v>
      </c>
      <c r="Q41" s="103">
        <f>N41/K41</f>
        <v>0.80095643552808171</v>
      </c>
      <c r="R41" s="276"/>
      <c r="S41" s="1">
        <v>0.30140046296296297</v>
      </c>
      <c r="T41" s="2">
        <v>0.31666666666666665</v>
      </c>
      <c r="U41" s="104">
        <v>4.6833333333333194</v>
      </c>
      <c r="V41" s="105">
        <v>21.983333333333306</v>
      </c>
      <c r="W41" s="106"/>
      <c r="X41" s="113"/>
      <c r="Y41" s="261"/>
      <c r="Z41" s="262"/>
      <c r="AA41" s="111">
        <f>M41-J41</f>
        <v>-517.51326762698773</v>
      </c>
      <c r="AB41" s="103">
        <f>M41/J41</f>
        <v>0.8009564355280816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2126.0707471262704</v>
      </c>
      <c r="N55" s="139">
        <f>M55/L55</f>
        <v>354.34512452104508</v>
      </c>
      <c r="O55" s="140">
        <f>L55-I55</f>
        <v>0</v>
      </c>
      <c r="P55" s="141">
        <f>N55-K55</f>
        <v>-78.988208812288235</v>
      </c>
      <c r="Q55" s="142">
        <f>N55/K55</f>
        <v>0.81771951812548871</v>
      </c>
      <c r="R55" s="277"/>
      <c r="S55" s="143">
        <f>S39</f>
        <v>0.25</v>
      </c>
      <c r="T55" s="144">
        <f>INDEX(T39:T54,COUNTA(T39:T54))</f>
        <v>0.31666666666666665</v>
      </c>
      <c r="U55" s="145"/>
      <c r="V55" s="156"/>
      <c r="W55" s="135"/>
      <c r="X55" s="139"/>
      <c r="Y55" s="264"/>
      <c r="Z55" s="265"/>
      <c r="AA55" s="157">
        <f>M55-J55</f>
        <v>-473.92925287372964</v>
      </c>
      <c r="AB55" s="142">
        <f>M55/J55</f>
        <v>0.8177195181254886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262</v>
      </c>
      <c r="D56" s="274"/>
      <c r="E56" s="158">
        <v>14.03</v>
      </c>
      <c r="F56" s="87">
        <v>5559</v>
      </c>
      <c r="G56" s="159">
        <f t="shared" ref="G56" si="14">E56*F56</f>
        <v>77992.76999999999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2368.892045454546</v>
      </c>
      <c r="N56" s="163">
        <f>M56/L56</f>
        <v>592.22301136363649</v>
      </c>
      <c r="O56" s="165">
        <f>L56-I56</f>
        <v>0</v>
      </c>
      <c r="P56" s="166">
        <f>N56-K56</f>
        <v>-82.776988636363512</v>
      </c>
      <c r="Q56" s="152">
        <f>N56/K56</f>
        <v>0.87736742424242442</v>
      </c>
      <c r="R56" s="275">
        <f>Q72</f>
        <v>0.87736742424242442</v>
      </c>
      <c r="S56" s="167">
        <v>0.25013888888888891</v>
      </c>
      <c r="T56" s="168">
        <v>0.34791666666666665</v>
      </c>
      <c r="U56" s="169"/>
      <c r="V56" s="170">
        <v>140.79999999999995</v>
      </c>
      <c r="W56" s="173"/>
      <c r="X56" s="151"/>
      <c r="Y56" s="278"/>
      <c r="Z56" s="279"/>
      <c r="AA56" s="109">
        <f>M56-J56</f>
        <v>-331.10795454545405</v>
      </c>
      <c r="AB56" s="152">
        <f>M56/J56</f>
        <v>0.87736742424242442</v>
      </c>
      <c r="AC56" s="266">
        <f>AB72</f>
        <v>0.87736742424242442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2368.892045454546</v>
      </c>
      <c r="N72" s="139">
        <f t="shared" ref="N72:N77" si="18">M72/L72</f>
        <v>592.22301136363649</v>
      </c>
      <c r="O72" s="140">
        <f t="shared" ref="O72:O77" si="19">L72-I72</f>
        <v>0</v>
      </c>
      <c r="P72" s="141">
        <f t="shared" ref="P72:P77" si="20">N72-K72</f>
        <v>-82.776988636363512</v>
      </c>
      <c r="Q72" s="142">
        <f t="shared" ref="Q72:Q77" si="21">N72/K72</f>
        <v>0.87736742424242442</v>
      </c>
      <c r="R72" s="277"/>
      <c r="S72" s="143">
        <f>S56</f>
        <v>0.25013888888888891</v>
      </c>
      <c r="T72" s="144">
        <f>INDEX(T56:T71,COUNTA(T56:T71))</f>
        <v>0.34791666666666665</v>
      </c>
      <c r="U72" s="145"/>
      <c r="V72" s="156"/>
      <c r="W72" s="89"/>
      <c r="X72" s="91"/>
      <c r="Y72" s="264"/>
      <c r="Z72" s="265"/>
      <c r="AA72" s="157">
        <f t="shared" ref="AA72:AA77" si="22">M72-J72</f>
        <v>-331.10795454545405</v>
      </c>
      <c r="AB72" s="142">
        <f t="shared" ref="AB72:AB77" si="23">M72/J72</f>
        <v>0.87736742424242442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120</v>
      </c>
      <c r="D73" s="274"/>
      <c r="E73" s="158">
        <v>21.45</v>
      </c>
      <c r="F73" s="87">
        <v>1907</v>
      </c>
      <c r="G73" s="159">
        <f t="shared" ref="G73:G77" si="24">E73*F73</f>
        <v>40905.15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2802.1224489795918</v>
      </c>
      <c r="N73" s="163">
        <f t="shared" si="18"/>
        <v>934.0408163265306</v>
      </c>
      <c r="O73" s="165">
        <f t="shared" si="19"/>
        <v>0</v>
      </c>
      <c r="P73" s="166">
        <f t="shared" si="20"/>
        <v>-165.9591836734694</v>
      </c>
      <c r="Q73" s="152">
        <f t="shared" si="21"/>
        <v>0.84912801484230049</v>
      </c>
      <c r="R73" s="275">
        <f>Q89</f>
        <v>0.84008656926660519</v>
      </c>
      <c r="S73" s="167">
        <v>0.16678240740740741</v>
      </c>
      <c r="T73" s="168">
        <v>0.19513888888888889</v>
      </c>
      <c r="U73" s="169"/>
      <c r="V73" s="170">
        <v>40.833333333333336</v>
      </c>
      <c r="W73" s="173"/>
      <c r="X73" s="151"/>
      <c r="Y73" s="278"/>
      <c r="Z73" s="279"/>
      <c r="AA73" s="109">
        <f t="shared" si="22"/>
        <v>-497.87755102040819</v>
      </c>
      <c r="AB73" s="152">
        <f t="shared" si="23"/>
        <v>0.84912801484230049</v>
      </c>
      <c r="AC73" s="266">
        <f>AB89</f>
        <v>0.84008656926660508</v>
      </c>
    </row>
    <row r="74" spans="1:29" ht="15.75" customHeight="1">
      <c r="A74" s="270"/>
      <c r="B74" s="92" t="s">
        <v>117</v>
      </c>
      <c r="C74" s="259" t="s">
        <v>263</v>
      </c>
      <c r="D74" s="260"/>
      <c r="E74" s="93">
        <v>15.71</v>
      </c>
      <c r="F74" s="94">
        <v>5380</v>
      </c>
      <c r="G74" s="95">
        <f t="shared" si="24"/>
        <v>84519.8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2690.0000000000005</v>
      </c>
      <c r="N74" s="99">
        <f t="shared" si="18"/>
        <v>896.66666666666686</v>
      </c>
      <c r="O74" s="101">
        <f t="shared" si="19"/>
        <v>0</v>
      </c>
      <c r="P74" s="102">
        <f t="shared" si="20"/>
        <v>-203.33333333333314</v>
      </c>
      <c r="Q74" s="103">
        <f t="shared" si="21"/>
        <v>0.81515151515151529</v>
      </c>
      <c r="R74" s="276"/>
      <c r="S74" s="1">
        <v>0.2</v>
      </c>
      <c r="T74" s="2">
        <v>0.28333333333333333</v>
      </c>
      <c r="U74" s="104">
        <v>7.0000000000000151</v>
      </c>
      <c r="V74" s="105">
        <v>119.99999999999997</v>
      </c>
      <c r="W74" s="106"/>
      <c r="X74" s="107"/>
      <c r="Y74" s="261"/>
      <c r="Z74" s="262"/>
      <c r="AA74" s="111">
        <f t="shared" si="22"/>
        <v>-609.99999999999955</v>
      </c>
      <c r="AB74" s="103">
        <f t="shared" si="23"/>
        <v>0.81515151515151529</v>
      </c>
      <c r="AC74" s="267"/>
    </row>
    <row r="75" spans="1:29" ht="15.75" customHeight="1">
      <c r="A75" s="270"/>
      <c r="B75" s="92" t="s">
        <v>117</v>
      </c>
      <c r="C75" s="259" t="s">
        <v>122</v>
      </c>
      <c r="D75" s="260"/>
      <c r="E75" s="93">
        <v>22.28</v>
      </c>
      <c r="F75" s="94">
        <v>1603</v>
      </c>
      <c r="G75" s="95">
        <f t="shared" si="24"/>
        <v>35714.840000000004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2747.9999999999973</v>
      </c>
      <c r="N75" s="99">
        <f t="shared" si="18"/>
        <v>549.59999999999945</v>
      </c>
      <c r="O75" s="101">
        <f t="shared" si="19"/>
        <v>0</v>
      </c>
      <c r="P75" s="102">
        <f t="shared" si="20"/>
        <v>-110.40000000000055</v>
      </c>
      <c r="Q75" s="103">
        <f t="shared" si="21"/>
        <v>0.83272727272727187</v>
      </c>
      <c r="R75" s="276"/>
      <c r="S75" s="1">
        <v>0.28819444444444442</v>
      </c>
      <c r="T75" s="2">
        <v>0.3125</v>
      </c>
      <c r="U75" s="104">
        <v>6.9999999999999751</v>
      </c>
      <c r="V75" s="105">
        <v>35.000000000000036</v>
      </c>
      <c r="W75" s="106"/>
      <c r="X75" s="107"/>
      <c r="Y75" s="261"/>
      <c r="Z75" s="262"/>
      <c r="AA75" s="111">
        <f t="shared" si="22"/>
        <v>-552.00000000000273</v>
      </c>
      <c r="AB75" s="103">
        <f t="shared" si="23"/>
        <v>0.83272727272727187</v>
      </c>
      <c r="AC75" s="267"/>
    </row>
    <row r="76" spans="1:29" ht="15.75" customHeight="1">
      <c r="A76" s="270"/>
      <c r="B76" s="92" t="s">
        <v>117</v>
      </c>
      <c r="C76" s="259" t="s">
        <v>123</v>
      </c>
      <c r="D76" s="260"/>
      <c r="E76" s="93">
        <v>17.89</v>
      </c>
      <c r="F76" s="94">
        <v>3371</v>
      </c>
      <c r="G76" s="95">
        <f t="shared" si="24"/>
        <v>60307.19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2796.221198156682</v>
      </c>
      <c r="N76" s="99">
        <f t="shared" si="18"/>
        <v>699.05529953917051</v>
      </c>
      <c r="O76" s="101">
        <f t="shared" si="19"/>
        <v>0</v>
      </c>
      <c r="P76" s="102">
        <f t="shared" si="20"/>
        <v>-125.94470046082949</v>
      </c>
      <c r="Q76" s="103">
        <f t="shared" si="21"/>
        <v>0.84733975701717634</v>
      </c>
      <c r="R76" s="276"/>
      <c r="S76" s="1">
        <v>0.31805555555555554</v>
      </c>
      <c r="T76" s="2">
        <v>0.36828703703703702</v>
      </c>
      <c r="U76" s="104">
        <v>7.9999999999999716</v>
      </c>
      <c r="V76" s="105">
        <v>72.333333333333343</v>
      </c>
      <c r="W76" s="106"/>
      <c r="X76" s="107"/>
      <c r="Y76" s="261"/>
      <c r="Z76" s="262"/>
      <c r="AA76" s="111">
        <f t="shared" si="22"/>
        <v>-503.77880184331798</v>
      </c>
      <c r="AB76" s="103">
        <f t="shared" si="23"/>
        <v>0.84733975701717634</v>
      </c>
      <c r="AC76" s="267"/>
    </row>
    <row r="77" spans="1:29" ht="15.75" customHeight="1">
      <c r="A77" s="271"/>
      <c r="B77" s="92" t="s">
        <v>117</v>
      </c>
      <c r="C77" s="259" t="s">
        <v>124</v>
      </c>
      <c r="D77" s="260"/>
      <c r="E77" s="93">
        <v>16.66</v>
      </c>
      <c r="F77" s="94">
        <v>5556</v>
      </c>
      <c r="G77" s="95">
        <f t="shared" si="24"/>
        <v>92562.96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2825.0847457627119</v>
      </c>
      <c r="N77" s="99">
        <f t="shared" si="18"/>
        <v>706.27118644067798</v>
      </c>
      <c r="O77" s="101">
        <f t="shared" si="19"/>
        <v>0</v>
      </c>
      <c r="P77" s="102">
        <f t="shared" si="20"/>
        <v>-118.72881355932202</v>
      </c>
      <c r="Q77" s="103">
        <f t="shared" si="21"/>
        <v>0.85608628659476116</v>
      </c>
      <c r="R77" s="276"/>
      <c r="S77" s="1">
        <v>0.37222222222222218</v>
      </c>
      <c r="T77" s="2">
        <v>0.45416666666666661</v>
      </c>
      <c r="U77" s="104">
        <v>5.6666666666666199</v>
      </c>
      <c r="V77" s="105">
        <v>117.99999999999999</v>
      </c>
      <c r="W77" s="106"/>
      <c r="X77" s="107"/>
      <c r="Y77" s="261"/>
      <c r="Z77" s="262"/>
      <c r="AA77" s="111">
        <f t="shared" si="22"/>
        <v>-474.91525423728808</v>
      </c>
      <c r="AB77" s="103">
        <f t="shared" si="23"/>
        <v>0.85608628659476116</v>
      </c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2772.2856785797967</v>
      </c>
      <c r="N89" s="139">
        <f>M89/L89</f>
        <v>729.54886278415711</v>
      </c>
      <c r="O89" s="140">
        <f>L89-I89</f>
        <v>0</v>
      </c>
      <c r="P89" s="141">
        <f>N89-K89</f>
        <v>-138.87218984742185</v>
      </c>
      <c r="Q89" s="142">
        <f>N89/K89</f>
        <v>0.84008656926660519</v>
      </c>
      <c r="R89" s="277"/>
      <c r="S89" s="143">
        <f>S73</f>
        <v>0.16678240740740741</v>
      </c>
      <c r="T89" s="144">
        <f>INDEX(T73:T88,COUNTA(T73:T88))</f>
        <v>0.45416666666666661</v>
      </c>
      <c r="U89" s="145"/>
      <c r="V89" s="156"/>
      <c r="W89" s="89"/>
      <c r="X89" s="91"/>
      <c r="Y89" s="264"/>
      <c r="Z89" s="265"/>
      <c r="AA89" s="157">
        <f>M89-J89</f>
        <v>-527.71432142020331</v>
      </c>
      <c r="AB89" s="142">
        <f>M89/J89</f>
        <v>0.84008656926660508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2979</v>
      </c>
      <c r="G90" s="159">
        <f t="shared" ref="G90:G92" si="29">E90*F90</f>
        <v>54158.22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2991.464435146444</v>
      </c>
      <c r="N90" s="163">
        <f>M90/L90</f>
        <v>997.15481171548129</v>
      </c>
      <c r="O90" s="165">
        <f>L90-I90</f>
        <v>0</v>
      </c>
      <c r="P90" s="166">
        <f>N90-K90</f>
        <v>-202.84518828451871</v>
      </c>
      <c r="Q90" s="152">
        <f>N90/K90</f>
        <v>0.8309623430962344</v>
      </c>
      <c r="R90" s="275">
        <f>Q106</f>
        <v>0.83231893935390122</v>
      </c>
      <c r="S90" s="167">
        <v>0.25017361111111114</v>
      </c>
      <c r="T90" s="168">
        <v>0.29166666666666669</v>
      </c>
      <c r="U90" s="169"/>
      <c r="V90" s="170">
        <v>59.749999999999986</v>
      </c>
      <c r="W90" s="173"/>
      <c r="X90" s="151"/>
      <c r="Y90" s="278"/>
      <c r="Z90" s="279"/>
      <c r="AA90" s="109">
        <f>M90-J90</f>
        <v>-608.53556485355602</v>
      </c>
      <c r="AB90" s="152">
        <f>M90/J90</f>
        <v>0.8309623430962344</v>
      </c>
      <c r="AC90" s="266">
        <f>AB106</f>
        <v>0.83231893935390122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2841</v>
      </c>
      <c r="G91" s="95">
        <f t="shared" si="29"/>
        <v>51649.38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2990.526315789476</v>
      </c>
      <c r="N91" s="99">
        <f>M91/L91</f>
        <v>996.84210526315871</v>
      </c>
      <c r="O91" s="101">
        <f>L91-I91</f>
        <v>0</v>
      </c>
      <c r="P91" s="102">
        <f>N91-K91</f>
        <v>-203.15789473684129</v>
      </c>
      <c r="Q91" s="103">
        <f>N91/K91</f>
        <v>0.83070175438596561</v>
      </c>
      <c r="R91" s="276"/>
      <c r="S91" s="1">
        <v>0.30555555555555558</v>
      </c>
      <c r="T91" s="2">
        <v>0.34513888888888888</v>
      </c>
      <c r="U91" s="104">
        <v>20.000000000000007</v>
      </c>
      <c r="V91" s="105">
        <v>56.999999999999957</v>
      </c>
      <c r="W91" s="106"/>
      <c r="X91" s="107"/>
      <c r="Y91" s="261"/>
      <c r="Z91" s="262"/>
      <c r="AA91" s="111">
        <f>M91-J91</f>
        <v>-609.47368421052397</v>
      </c>
      <c r="AB91" s="103">
        <f>M91/J91</f>
        <v>0.83070175438596561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7034</v>
      </c>
      <c r="G92" s="95">
        <f t="shared" si="29"/>
        <v>100445.51999999999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3007.0537940862137</v>
      </c>
      <c r="N92" s="99">
        <f>M92/L92</f>
        <v>1002.3512646954046</v>
      </c>
      <c r="O92" s="101">
        <f>L92-I92</f>
        <v>0</v>
      </c>
      <c r="P92" s="102">
        <f>N92-K92</f>
        <v>-197.64873530459545</v>
      </c>
      <c r="Q92" s="103">
        <f>N92/K92</f>
        <v>0.83529272057950377</v>
      </c>
      <c r="R92" s="276"/>
      <c r="S92" s="1">
        <v>0.35833333333333334</v>
      </c>
      <c r="T92" s="2">
        <v>0.45579861111111108</v>
      </c>
      <c r="U92" s="104">
        <v>19.000000000000014</v>
      </c>
      <c r="V92" s="105">
        <v>140.34999999999997</v>
      </c>
      <c r="W92" s="106"/>
      <c r="X92" s="107"/>
      <c r="Y92" s="261"/>
      <c r="Z92" s="262"/>
      <c r="AA92" s="111">
        <f>M92-J92</f>
        <v>-592.94620591378634</v>
      </c>
      <c r="AB92" s="103">
        <f>M92/J92</f>
        <v>0.83529272057950377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3</v>
      </c>
      <c r="J106" s="138">
        <f t="shared" si="31"/>
        <v>3600</v>
      </c>
      <c r="K106" s="139">
        <f t="shared" ref="K106" si="32">J106/I106</f>
        <v>1200</v>
      </c>
      <c r="L106" s="137">
        <f t="shared" ref="L106:M106" si="33">AVERAGE(L90:L105)</f>
        <v>3</v>
      </c>
      <c r="M106" s="138">
        <f t="shared" si="33"/>
        <v>2996.3481816740446</v>
      </c>
      <c r="N106" s="139">
        <f>M106/L106</f>
        <v>998.78272722468148</v>
      </c>
      <c r="O106" s="140">
        <f>L106-I106</f>
        <v>0</v>
      </c>
      <c r="P106" s="141">
        <f>N106-K106</f>
        <v>-201.21727277531852</v>
      </c>
      <c r="Q106" s="142">
        <f>N106/K106</f>
        <v>0.83231893935390122</v>
      </c>
      <c r="R106" s="277"/>
      <c r="S106" s="143">
        <f>S90</f>
        <v>0.25017361111111114</v>
      </c>
      <c r="T106" s="144">
        <f>INDEX(T90:T105,COUNTA(T90:T105))</f>
        <v>0.45579861111111108</v>
      </c>
      <c r="U106" s="145"/>
      <c r="V106" s="156"/>
      <c r="W106" s="89"/>
      <c r="X106" s="91"/>
      <c r="Y106" s="264"/>
      <c r="Z106" s="265"/>
      <c r="AA106" s="157">
        <f>M106-J106</f>
        <v>-603.65181832595545</v>
      </c>
      <c r="AB106" s="142">
        <f>M106/J106</f>
        <v>0.83231893935390122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128</v>
      </c>
      <c r="D107" s="274"/>
      <c r="E107" s="158">
        <v>24.83</v>
      </c>
      <c r="F107" s="87">
        <v>2522</v>
      </c>
      <c r="G107" s="159">
        <f t="shared" ref="G107:G110" si="34">E107*F107</f>
        <v>62621.259999999995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2783.3231146535882</v>
      </c>
      <c r="N107" s="163">
        <f>M107/L107</f>
        <v>695.83077866339704</v>
      </c>
      <c r="O107" s="165">
        <f>L107-I107</f>
        <v>0</v>
      </c>
      <c r="P107" s="166">
        <f>N107-K107</f>
        <v>-129.16922133660296</v>
      </c>
      <c r="Q107" s="152">
        <f>N107/K107</f>
        <v>0.8434312468647237</v>
      </c>
      <c r="R107" s="275">
        <f>Q123</f>
        <v>0.84478898423310189</v>
      </c>
      <c r="S107" s="167">
        <v>0.25</v>
      </c>
      <c r="T107" s="168">
        <v>0.28775462962962961</v>
      </c>
      <c r="U107" s="169"/>
      <c r="V107" s="170">
        <v>54.366666666666639</v>
      </c>
      <c r="W107" s="168"/>
      <c r="X107" s="171"/>
      <c r="Y107" s="278"/>
      <c r="Z107" s="279"/>
      <c r="AA107" s="109">
        <f>M107-J107</f>
        <v>-516.67688534641184</v>
      </c>
      <c r="AB107" s="152">
        <f>M107/J107</f>
        <v>0.8434312468647237</v>
      </c>
      <c r="AC107" s="266">
        <f>AB123</f>
        <v>0.84478898423310189</v>
      </c>
    </row>
    <row r="108" spans="1:29" ht="15.75" customHeight="1">
      <c r="A108" s="270"/>
      <c r="B108" s="92" t="s">
        <v>117</v>
      </c>
      <c r="C108" s="259" t="s">
        <v>129</v>
      </c>
      <c r="D108" s="260"/>
      <c r="E108" s="93">
        <v>25.03</v>
      </c>
      <c r="F108" s="94">
        <v>2198</v>
      </c>
      <c r="G108" s="95">
        <f t="shared" si="34"/>
        <v>55015.94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2773.5015772870665</v>
      </c>
      <c r="N108" s="99">
        <f>M108/L108</f>
        <v>693.37539432176663</v>
      </c>
      <c r="O108" s="101">
        <f>L108-I108</f>
        <v>0</v>
      </c>
      <c r="P108" s="102">
        <f>N108-K108</f>
        <v>-131.62460567823337</v>
      </c>
      <c r="Q108" s="103">
        <f>N108/K108</f>
        <v>0.84045502342032319</v>
      </c>
      <c r="R108" s="276"/>
      <c r="S108" s="1">
        <v>0.30170138888888887</v>
      </c>
      <c r="T108" s="2">
        <v>0.3347222222222222</v>
      </c>
      <c r="U108" s="104">
        <v>20.083333333333329</v>
      </c>
      <c r="V108" s="105">
        <v>47.55</v>
      </c>
      <c r="W108" s="106"/>
      <c r="X108" s="113"/>
      <c r="Y108" s="261"/>
      <c r="Z108" s="262"/>
      <c r="AA108" s="111">
        <f>M108-J108</f>
        <v>-526.49842271293346</v>
      </c>
      <c r="AB108" s="103">
        <f>M108/J108</f>
        <v>0.84045502342032319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1346</v>
      </c>
      <c r="G109" s="95">
        <f t="shared" si="34"/>
        <v>37566.86</v>
      </c>
      <c r="H109" s="96"/>
      <c r="I109" s="97">
        <v>4</v>
      </c>
      <c r="J109" s="98">
        <v>3000</v>
      </c>
      <c r="K109" s="99">
        <f t="shared" si="30"/>
        <v>750</v>
      </c>
      <c r="L109" s="100">
        <v>4</v>
      </c>
      <c r="M109" s="98">
        <f>F109/V109*60</f>
        <v>2531.6614420062674</v>
      </c>
      <c r="N109" s="99">
        <f>M109/L109</f>
        <v>632.91536050156685</v>
      </c>
      <c r="O109" s="101">
        <f>L109-I109</f>
        <v>0</v>
      </c>
      <c r="P109" s="102">
        <f>N109-K109</f>
        <v>-117.08463949843315</v>
      </c>
      <c r="Q109" s="103">
        <f>N109/K109</f>
        <v>0.84388714733542247</v>
      </c>
      <c r="R109" s="276"/>
      <c r="S109" s="1">
        <v>0.34590277777777778</v>
      </c>
      <c r="T109" s="2">
        <v>0.36805555555555558</v>
      </c>
      <c r="U109" s="104">
        <v>16.100000000000037</v>
      </c>
      <c r="V109" s="105">
        <v>31.900000000000031</v>
      </c>
      <c r="W109" s="106"/>
      <c r="X109" s="113"/>
      <c r="Y109" s="261"/>
      <c r="Z109" s="262"/>
      <c r="AA109" s="111">
        <f>M109-J109</f>
        <v>-468.33855799373259</v>
      </c>
      <c r="AB109" s="103">
        <f>M109/J109</f>
        <v>0.84388714733542247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4056</v>
      </c>
      <c r="G110" s="95">
        <f t="shared" si="34"/>
        <v>121680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2555.8550673901618</v>
      </c>
      <c r="N110" s="99">
        <f>M110/L110</f>
        <v>851.95168913005398</v>
      </c>
      <c r="O110" s="101">
        <f>L110-I110</f>
        <v>0</v>
      </c>
      <c r="P110" s="102">
        <f>N110-K110</f>
        <v>-148.04831086994602</v>
      </c>
      <c r="Q110" s="103">
        <f>N110/K110</f>
        <v>0.85195168913005392</v>
      </c>
      <c r="R110" s="276"/>
      <c r="S110" s="1">
        <v>0.3778125</v>
      </c>
      <c r="T110" s="2">
        <v>0.44393518518518521</v>
      </c>
      <c r="U110" s="104">
        <v>14.049999999999958</v>
      </c>
      <c r="V110" s="105">
        <v>95.216666666666711</v>
      </c>
      <c r="W110" s="106"/>
      <c r="X110" s="107"/>
      <c r="Y110" s="261"/>
      <c r="Z110" s="262"/>
      <c r="AA110" s="111">
        <f>M110-J110</f>
        <v>-444.14493260983818</v>
      </c>
      <c r="AB110" s="103">
        <f>M110/J110</f>
        <v>0.85195168913005392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35">AVERAGE(I107:I122)</f>
        <v>3.75</v>
      </c>
      <c r="J123" s="138">
        <f t="shared" si="35"/>
        <v>3150</v>
      </c>
      <c r="K123" s="139">
        <f t="shared" ref="K123" si="36">J123/I123</f>
        <v>840</v>
      </c>
      <c r="L123" s="137">
        <f t="shared" ref="L123:M123" si="37">AVERAGE(L107:L122)</f>
        <v>3.75</v>
      </c>
      <c r="M123" s="138">
        <f t="shared" si="37"/>
        <v>2661.0853003342709</v>
      </c>
      <c r="N123" s="139">
        <f>M123/L123</f>
        <v>709.62274675580557</v>
      </c>
      <c r="O123" s="140">
        <f>L123-I123</f>
        <v>0</v>
      </c>
      <c r="P123" s="141">
        <f>N123-K123</f>
        <v>-130.37725324419443</v>
      </c>
      <c r="Q123" s="142">
        <f>N123/K123</f>
        <v>0.84478898423310189</v>
      </c>
      <c r="R123" s="277"/>
      <c r="S123" s="143">
        <f>S107</f>
        <v>0.25</v>
      </c>
      <c r="T123" s="144">
        <f>INDEX(T107:T122,COUNTA(T107:T122))</f>
        <v>0.44393518518518521</v>
      </c>
      <c r="U123" s="145"/>
      <c r="V123" s="156"/>
      <c r="W123" s="135"/>
      <c r="X123" s="139"/>
      <c r="Y123" s="264"/>
      <c r="Z123" s="265"/>
      <c r="AA123" s="157">
        <f>M123-J123</f>
        <v>-488.91469966572913</v>
      </c>
      <c r="AB123" s="142">
        <f>M123/J123</f>
        <v>0.84478898423310189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2457</v>
      </c>
      <c r="G124" s="159">
        <f t="shared" ref="G124:G127" si="38">E124*F124</f>
        <v>72530.64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2797.343453510432</v>
      </c>
      <c r="N124" s="163">
        <f>M124/L124</f>
        <v>164.54961491237836</v>
      </c>
      <c r="O124" s="165">
        <f>L124-I124</f>
        <v>0</v>
      </c>
      <c r="P124" s="166">
        <f>N124-K124</f>
        <v>-27.979796852327524</v>
      </c>
      <c r="Q124" s="152">
        <f>N124/K124</f>
        <v>0.85467261029955155</v>
      </c>
      <c r="R124" s="275">
        <f>Q140</f>
        <v>0.84873958284481577</v>
      </c>
      <c r="S124" s="167">
        <v>0.70854166666666663</v>
      </c>
      <c r="T124" s="168">
        <v>0.74513888888888891</v>
      </c>
      <c r="U124" s="169"/>
      <c r="V124" s="170">
        <v>52.700000000000088</v>
      </c>
      <c r="W124" s="168"/>
      <c r="X124" s="171"/>
      <c r="Y124" s="278"/>
      <c r="Z124" s="279"/>
      <c r="AA124" s="109">
        <f>M124-J124</f>
        <v>-475.65654648956797</v>
      </c>
      <c r="AB124" s="152">
        <f>M124/J124</f>
        <v>0.85467261029955144</v>
      </c>
      <c r="AC124" s="266">
        <f>AB140</f>
        <v>0.84873958284481565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2567</v>
      </c>
      <c r="G125" s="95">
        <f t="shared" si="38"/>
        <v>76624.95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2798.667474258024</v>
      </c>
      <c r="N125" s="99">
        <f>M125/L125</f>
        <v>164.62749848576613</v>
      </c>
      <c r="O125" s="101">
        <f>L125-I125</f>
        <v>0</v>
      </c>
      <c r="P125" s="102">
        <f>N125-K125</f>
        <v>-27.901913278939759</v>
      </c>
      <c r="Q125" s="103">
        <f>N125/K125</f>
        <v>0.85507713848396705</v>
      </c>
      <c r="R125" s="276"/>
      <c r="S125" s="1">
        <v>0.74791666666666667</v>
      </c>
      <c r="T125" s="2">
        <v>0.78613425925925928</v>
      </c>
      <c r="U125" s="104">
        <v>3.9999999999999858</v>
      </c>
      <c r="V125" s="105">
        <v>55.03333333333336</v>
      </c>
      <c r="W125" s="106"/>
      <c r="X125" s="113"/>
      <c r="Y125" s="261"/>
      <c r="Z125" s="262"/>
      <c r="AA125" s="111">
        <f>M125-J125</f>
        <v>-474.33252574197604</v>
      </c>
      <c r="AB125" s="103">
        <f>M125/J125</f>
        <v>0.85507713848396694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1887</v>
      </c>
      <c r="G126" s="95">
        <f t="shared" si="38"/>
        <v>53911.590000000004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2993.9180255619262</v>
      </c>
      <c r="N126" s="99">
        <f>M126/L126</f>
        <v>230.30138658168664</v>
      </c>
      <c r="O126" s="101">
        <f>L126-I126</f>
        <v>0</v>
      </c>
      <c r="P126" s="102">
        <f>N126-K126</f>
        <v>-46.621690341390263</v>
      </c>
      <c r="Q126" s="103">
        <f>N126/K126</f>
        <v>0.83164389598942401</v>
      </c>
      <c r="R126" s="276"/>
      <c r="S126" s="1">
        <v>0.79109953703703706</v>
      </c>
      <c r="T126" s="2">
        <v>0.81736111111111109</v>
      </c>
      <c r="U126" s="104">
        <v>7.1499999999999986</v>
      </c>
      <c r="V126" s="105">
        <v>37.816666666666606</v>
      </c>
      <c r="W126" s="106"/>
      <c r="X126" s="113"/>
      <c r="Y126" s="261"/>
      <c r="Z126" s="262"/>
      <c r="AA126" s="111">
        <f>M126-J126</f>
        <v>-606.08197443807376</v>
      </c>
      <c r="AB126" s="103">
        <f>M126/J126</f>
        <v>0.83164389598942401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2492</v>
      </c>
      <c r="G127" s="95">
        <f t="shared" si="38"/>
        <v>63894.880000000005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2567.6016027475653</v>
      </c>
      <c r="N127" s="99">
        <f>M127/L127</f>
        <v>233.41832752250593</v>
      </c>
      <c r="O127" s="101">
        <f>L127-I127</f>
        <v>0</v>
      </c>
      <c r="P127" s="102">
        <f>N127-K127</f>
        <v>-39.308945204766815</v>
      </c>
      <c r="Q127" s="103">
        <f>N127/K127</f>
        <v>0.855867200915855</v>
      </c>
      <c r="R127" s="276"/>
      <c r="S127" s="1">
        <v>0.82013888888888886</v>
      </c>
      <c r="T127" s="2">
        <v>0.86057870370370371</v>
      </c>
      <c r="U127" s="104">
        <v>3.9999999999999858</v>
      </c>
      <c r="V127" s="105">
        <v>58.233333333333377</v>
      </c>
      <c r="W127" s="106"/>
      <c r="X127" s="107"/>
      <c r="Y127" s="261"/>
      <c r="Z127" s="262"/>
      <c r="AA127" s="111">
        <f>M127-J127</f>
        <v>-432.39839725243473</v>
      </c>
      <c r="AB127" s="103">
        <f>M127/J127</f>
        <v>0.85586720091585511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9">AVERAGE(I124:I139)</f>
        <v>14.5</v>
      </c>
      <c r="J140" s="138">
        <f t="shared" si="39"/>
        <v>3286.5</v>
      </c>
      <c r="K140" s="139">
        <f t="shared" ref="K140" si="40">J140/I140</f>
        <v>226.65517241379311</v>
      </c>
      <c r="L140" s="137">
        <f t="shared" ref="L140:M140" si="41">AVERAGE(L124:L139)</f>
        <v>14.5</v>
      </c>
      <c r="M140" s="138">
        <f t="shared" si="41"/>
        <v>2789.3826390194868</v>
      </c>
      <c r="N140" s="139">
        <f>M140/L140</f>
        <v>192.37121648410255</v>
      </c>
      <c r="O140" s="140">
        <f>L140-I140</f>
        <v>0</v>
      </c>
      <c r="P140" s="141">
        <f>N140-K140</f>
        <v>-34.283955929690563</v>
      </c>
      <c r="Q140" s="142">
        <f>N140/K140</f>
        <v>0.84873958284481577</v>
      </c>
      <c r="R140" s="277"/>
      <c r="S140" s="143">
        <f>S124</f>
        <v>0.70854166666666663</v>
      </c>
      <c r="T140" s="144">
        <f>INDEX(T124:T139,COUNTA(T124:T139))</f>
        <v>0.86057870370370371</v>
      </c>
      <c r="U140" s="145"/>
      <c r="V140" s="156"/>
      <c r="W140" s="135"/>
      <c r="X140" s="139"/>
      <c r="Y140" s="264"/>
      <c r="Z140" s="265"/>
      <c r="AA140" s="157">
        <f>M140-J140</f>
        <v>-497.11736098051324</v>
      </c>
      <c r="AB140" s="142">
        <f>M140/J140</f>
        <v>0.84873958284481565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9972</v>
      </c>
      <c r="G141" s="159">
        <f t="shared" ref="G141" si="42">E141*F141</f>
        <v>139907.16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2399.6791443850266</v>
      </c>
      <c r="N141" s="163">
        <f>M141/L141</f>
        <v>599.91978609625664</v>
      </c>
      <c r="O141" s="165">
        <f>L141-I141</f>
        <v>0</v>
      </c>
      <c r="P141" s="166">
        <f>N141-K141</f>
        <v>-75.080213903743356</v>
      </c>
      <c r="Q141" s="152">
        <f>N141/K141</f>
        <v>0.88877005347593574</v>
      </c>
      <c r="R141" s="275">
        <f>Q157</f>
        <v>0.88877005347593574</v>
      </c>
      <c r="S141" s="167">
        <v>0.70833333333333337</v>
      </c>
      <c r="T141" s="168">
        <v>0.88148148148148153</v>
      </c>
      <c r="U141" s="169"/>
      <c r="V141" s="170">
        <v>249.33333333333334</v>
      </c>
      <c r="W141" s="168"/>
      <c r="X141" s="171"/>
      <c r="Y141" s="278"/>
      <c r="Z141" s="279"/>
      <c r="AA141" s="109">
        <f>M141-J141</f>
        <v>-300.32085561497342</v>
      </c>
      <c r="AB141" s="152">
        <f>M141/J141</f>
        <v>0.88877005347593574</v>
      </c>
      <c r="AC141" s="266">
        <f>AB157</f>
        <v>0.88877005347593574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3">AVERAGE(I141:I156)</f>
        <v>4</v>
      </c>
      <c r="J157" s="138">
        <f t="shared" si="43"/>
        <v>2700</v>
      </c>
      <c r="K157" s="139">
        <f t="shared" ref="K157" si="44">J157/I157</f>
        <v>675</v>
      </c>
      <c r="L157" s="137">
        <f t="shared" ref="L157:M157" si="45">AVERAGE(L141:L156)</f>
        <v>4</v>
      </c>
      <c r="M157" s="138">
        <f t="shared" si="45"/>
        <v>2399.6791443850266</v>
      </c>
      <c r="N157" s="139">
        <f>M157/L157</f>
        <v>599.91978609625664</v>
      </c>
      <c r="O157" s="140">
        <f>L157-I157</f>
        <v>0</v>
      </c>
      <c r="P157" s="141">
        <f>N157-K157</f>
        <v>-75.080213903743356</v>
      </c>
      <c r="Q157" s="142">
        <f>N157/K157</f>
        <v>0.88877005347593574</v>
      </c>
      <c r="R157" s="277"/>
      <c r="S157" s="143">
        <f>S141</f>
        <v>0.70833333333333337</v>
      </c>
      <c r="T157" s="144">
        <f>INDEX(T141:T156,COUNTA(T141:T156))</f>
        <v>0.88148148148148153</v>
      </c>
      <c r="U157" s="145"/>
      <c r="V157" s="156"/>
      <c r="W157" s="135"/>
      <c r="X157" s="139"/>
      <c r="Y157" s="264"/>
      <c r="Z157" s="265"/>
      <c r="AA157" s="157">
        <f>M157-J157</f>
        <v>-300.32085561497342</v>
      </c>
      <c r="AB157" s="142">
        <f>M157/J157</f>
        <v>0.88877005347593574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142</v>
      </c>
      <c r="D158" s="274"/>
      <c r="E158" s="158">
        <v>27.58</v>
      </c>
      <c r="F158" s="87">
        <v>1593</v>
      </c>
      <c r="G158" s="159">
        <f t="shared" ref="G158:G161" si="46">E158*F158</f>
        <v>43934.939999999995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2493.3913043478283</v>
      </c>
      <c r="N158" s="163">
        <f>M158/L158</f>
        <v>623.34782608695707</v>
      </c>
      <c r="O158" s="165">
        <f>L158-I158</f>
        <v>0</v>
      </c>
      <c r="P158" s="166">
        <f>N158-K158</f>
        <v>-126.65217391304293</v>
      </c>
      <c r="Q158" s="152">
        <f>N158/K158</f>
        <v>0.8311304347826094</v>
      </c>
      <c r="R158" s="275">
        <f>Q174</f>
        <v>0.83537074543648593</v>
      </c>
      <c r="S158" s="167">
        <v>0.70902777777777781</v>
      </c>
      <c r="T158" s="168">
        <v>0.73564814814814816</v>
      </c>
      <c r="U158" s="169"/>
      <c r="V158" s="170">
        <v>38.3333333333333</v>
      </c>
      <c r="W158" s="173"/>
      <c r="X158" s="151"/>
      <c r="Y158" s="278"/>
      <c r="Z158" s="279"/>
      <c r="AA158" s="109">
        <f>M158-J158</f>
        <v>-506.60869565217172</v>
      </c>
      <c r="AB158" s="152">
        <f>M158/J158</f>
        <v>0.8311304347826094</v>
      </c>
      <c r="AC158" s="266">
        <f>AB174</f>
        <v>0.83537074543648593</v>
      </c>
    </row>
    <row r="159" spans="1:29" ht="15.75" customHeight="1">
      <c r="A159" s="281"/>
      <c r="B159" s="92" t="s">
        <v>117</v>
      </c>
      <c r="C159" s="259" t="s">
        <v>141</v>
      </c>
      <c r="D159" s="260"/>
      <c r="E159" s="93">
        <v>24.15</v>
      </c>
      <c r="F159" s="94">
        <v>1304</v>
      </c>
      <c r="G159" s="95">
        <f t="shared" si="46"/>
        <v>31491.599999999999</v>
      </c>
      <c r="H159" s="96"/>
      <c r="I159" s="97">
        <v>4</v>
      </c>
      <c r="J159" s="98">
        <v>3000</v>
      </c>
      <c r="K159" s="99">
        <f t="shared" ref="K159:K161" si="47">J159/I159</f>
        <v>750</v>
      </c>
      <c r="L159" s="100">
        <v>4</v>
      </c>
      <c r="M159" s="98">
        <f>F159/V159*60</f>
        <v>2485.1244044467958</v>
      </c>
      <c r="N159" s="99">
        <f>M159/L159</f>
        <v>621.28110111169894</v>
      </c>
      <c r="O159" s="101">
        <f>L159-I159</f>
        <v>0</v>
      </c>
      <c r="P159" s="102">
        <f>N159-K159</f>
        <v>-128.71889888830106</v>
      </c>
      <c r="Q159" s="103">
        <f>N159/K159</f>
        <v>0.82837480148226528</v>
      </c>
      <c r="R159" s="276"/>
      <c r="S159" s="1">
        <v>0.73888888888888893</v>
      </c>
      <c r="T159" s="2">
        <v>0.76075231481481487</v>
      </c>
      <c r="U159" s="104">
        <v>4.6666666666667034</v>
      </c>
      <c r="V159" s="105">
        <v>31.483333333333352</v>
      </c>
      <c r="W159" s="106"/>
      <c r="X159" s="107"/>
      <c r="Y159" s="261"/>
      <c r="Z159" s="262"/>
      <c r="AA159" s="111">
        <f>M159-J159</f>
        <v>-514.87559555320422</v>
      </c>
      <c r="AB159" s="103">
        <f>M159/J159</f>
        <v>0.82837480148226528</v>
      </c>
      <c r="AC159" s="267"/>
    </row>
    <row r="160" spans="1:29" ht="15.75" customHeight="1">
      <c r="A160" s="281"/>
      <c r="B160" s="92" t="s">
        <v>117</v>
      </c>
      <c r="C160" s="259" t="s">
        <v>258</v>
      </c>
      <c r="D160" s="260"/>
      <c r="E160" s="93">
        <v>15.71</v>
      </c>
      <c r="F160" s="94">
        <v>5199</v>
      </c>
      <c r="G160" s="95">
        <f t="shared" si="46"/>
        <v>81676.290000000008</v>
      </c>
      <c r="H160" s="96"/>
      <c r="I160" s="97">
        <v>3</v>
      </c>
      <c r="J160" s="98">
        <v>3300</v>
      </c>
      <c r="K160" s="99">
        <f t="shared" si="47"/>
        <v>1100</v>
      </c>
      <c r="L160" s="100">
        <v>3</v>
      </c>
      <c r="M160" s="98">
        <f>F160/V160*60</f>
        <v>2712.5217391304368</v>
      </c>
      <c r="N160" s="99">
        <f>M160/L160</f>
        <v>904.17391304347893</v>
      </c>
      <c r="O160" s="101">
        <f>L160-I160</f>
        <v>0</v>
      </c>
      <c r="P160" s="102">
        <f>N160-K160</f>
        <v>-195.82608695652107</v>
      </c>
      <c r="Q160" s="103">
        <f>N160/K160</f>
        <v>0.82197628458498084</v>
      </c>
      <c r="R160" s="276"/>
      <c r="S160" s="1">
        <v>0.76527777777777783</v>
      </c>
      <c r="T160" s="2">
        <v>0.84513888888888888</v>
      </c>
      <c r="U160" s="104">
        <v>6.5166666666666728</v>
      </c>
      <c r="V160" s="105">
        <v>114.99999999999991</v>
      </c>
      <c r="W160" s="106">
        <v>0.84513888888888888</v>
      </c>
      <c r="X160" s="107">
        <v>0.88480324074074079</v>
      </c>
      <c r="Y160" s="261"/>
      <c r="Z160" s="262"/>
      <c r="AA160" s="111">
        <f>M160-J160</f>
        <v>-587.4782608695632</v>
      </c>
      <c r="AB160" s="103">
        <f>M160/J160</f>
        <v>0.82197628458498084</v>
      </c>
      <c r="AC160" s="267"/>
    </row>
    <row r="161" spans="1:29" ht="15.75" customHeight="1">
      <c r="A161" s="281"/>
      <c r="B161" s="92" t="s">
        <v>117</v>
      </c>
      <c r="C161" s="259" t="s">
        <v>147</v>
      </c>
      <c r="D161" s="260"/>
      <c r="E161" s="93">
        <v>16.66</v>
      </c>
      <c r="F161" s="94">
        <v>5711</v>
      </c>
      <c r="G161" s="95">
        <f t="shared" si="46"/>
        <v>95145.26</v>
      </c>
      <c r="H161" s="96">
        <v>2</v>
      </c>
      <c r="I161" s="97">
        <v>4</v>
      </c>
      <c r="J161" s="98">
        <v>3300</v>
      </c>
      <c r="K161" s="99">
        <f t="shared" si="47"/>
        <v>825</v>
      </c>
      <c r="L161" s="100">
        <v>4</v>
      </c>
      <c r="M161" s="98">
        <f>F161/V161*60</f>
        <v>2834.6339445746607</v>
      </c>
      <c r="N161" s="99">
        <f>M161/L161</f>
        <v>708.65848614366519</v>
      </c>
      <c r="O161" s="101">
        <f>L161-I161</f>
        <v>0</v>
      </c>
      <c r="P161" s="102">
        <f>N161-K161</f>
        <v>-116.34151385633481</v>
      </c>
      <c r="Q161" s="103">
        <f>N161/K161</f>
        <v>0.85897998320444269</v>
      </c>
      <c r="R161" s="276"/>
      <c r="S161" s="1">
        <v>0.88480324074074079</v>
      </c>
      <c r="T161" s="2">
        <v>0.96875</v>
      </c>
      <c r="U161" s="104">
        <v>57.116666666666745</v>
      </c>
      <c r="V161" s="105">
        <v>120.88333333333325</v>
      </c>
      <c r="W161" s="106"/>
      <c r="X161" s="107"/>
      <c r="Y161" s="261"/>
      <c r="Z161" s="262"/>
      <c r="AA161" s="111">
        <f>M161-J161</f>
        <v>-465.36605542533925</v>
      </c>
      <c r="AB161" s="103">
        <f>M161/J161</f>
        <v>0.85897998320444269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8">AVERAGE(I158:I173)</f>
        <v>3.75</v>
      </c>
      <c r="J174" s="138">
        <f t="shared" si="48"/>
        <v>3150</v>
      </c>
      <c r="K174" s="139">
        <f t="shared" ref="K174" si="49">J174/I174</f>
        <v>840</v>
      </c>
      <c r="L174" s="137">
        <f t="shared" ref="L174:M174" si="50">AVERAGE(L158:L173)</f>
        <v>3.75</v>
      </c>
      <c r="M174" s="138">
        <f t="shared" si="50"/>
        <v>2631.4178481249305</v>
      </c>
      <c r="N174" s="139">
        <f t="shared" ref="N174:N179" si="51">M174/L174</f>
        <v>701.71142616664815</v>
      </c>
      <c r="O174" s="140">
        <f t="shared" ref="O174:O179" si="52">L174-I174</f>
        <v>0</v>
      </c>
      <c r="P174" s="141">
        <f t="shared" ref="P174:P179" si="53">N174-K174</f>
        <v>-138.28857383335185</v>
      </c>
      <c r="Q174" s="142">
        <f t="shared" ref="Q174:Q179" si="54">N174/K174</f>
        <v>0.83537074543648593</v>
      </c>
      <c r="R174" s="277"/>
      <c r="S174" s="143">
        <f>S158</f>
        <v>0.70902777777777781</v>
      </c>
      <c r="T174" s="144">
        <f>INDEX(T158:T173,COUNTA(T158:T173))</f>
        <v>0.96875</v>
      </c>
      <c r="U174" s="145"/>
      <c r="V174" s="156"/>
      <c r="W174" s="89"/>
      <c r="X174" s="91"/>
      <c r="Y174" s="264"/>
      <c r="Z174" s="265"/>
      <c r="AA174" s="157">
        <f t="shared" ref="AA174:AA179" si="55">M174-J174</f>
        <v>-518.58215187506948</v>
      </c>
      <c r="AB174" s="142">
        <f t="shared" ref="AB174:AB179" si="56">M174/J174</f>
        <v>0.83537074543648593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143</v>
      </c>
      <c r="D175" s="274"/>
      <c r="E175" s="158">
        <v>17.89</v>
      </c>
      <c r="F175" s="87">
        <v>1682</v>
      </c>
      <c r="G175" s="159">
        <f t="shared" ref="G175:G179" si="57">E175*F175</f>
        <v>30090.98</v>
      </c>
      <c r="H175" s="160">
        <v>2</v>
      </c>
      <c r="I175" s="161">
        <v>4</v>
      </c>
      <c r="J175" s="162">
        <v>3300</v>
      </c>
      <c r="K175" s="163">
        <f>J175/I175</f>
        <v>825</v>
      </c>
      <c r="L175" s="164">
        <v>4</v>
      </c>
      <c r="M175" s="162">
        <f>F175/V175*60</f>
        <v>2832.1796071094586</v>
      </c>
      <c r="N175" s="163">
        <f t="shared" si="51"/>
        <v>708.04490177736466</v>
      </c>
      <c r="O175" s="165">
        <f t="shared" si="52"/>
        <v>0</v>
      </c>
      <c r="P175" s="166">
        <f t="shared" si="53"/>
        <v>-116.95509822263534</v>
      </c>
      <c r="Q175" s="152">
        <f t="shared" si="54"/>
        <v>0.8582362445786238</v>
      </c>
      <c r="R175" s="275">
        <f>Q191</f>
        <v>0.85425897378938087</v>
      </c>
      <c r="S175" s="167">
        <v>0.708587962962963</v>
      </c>
      <c r="T175" s="168">
        <v>0.73333333333333328</v>
      </c>
      <c r="U175" s="169"/>
      <c r="V175" s="170">
        <v>35.633333333333198</v>
      </c>
      <c r="W175" s="173"/>
      <c r="X175" s="151"/>
      <c r="Y175" s="278"/>
      <c r="Z175" s="279"/>
      <c r="AA175" s="109">
        <f t="shared" si="55"/>
        <v>-467.82039289054137</v>
      </c>
      <c r="AB175" s="152">
        <f t="shared" si="56"/>
        <v>0.8582362445786238</v>
      </c>
      <c r="AC175" s="266">
        <f>AB191</f>
        <v>0.85425897378938087</v>
      </c>
    </row>
    <row r="176" spans="1:29" ht="15.75" customHeight="1">
      <c r="A176" s="270"/>
      <c r="B176" s="92" t="s">
        <v>117</v>
      </c>
      <c r="C176" s="259" t="s">
        <v>145</v>
      </c>
      <c r="D176" s="260"/>
      <c r="E176" s="93">
        <v>22.28</v>
      </c>
      <c r="F176" s="94">
        <v>2043</v>
      </c>
      <c r="G176" s="95">
        <f t="shared" si="57"/>
        <v>45518.04</v>
      </c>
      <c r="H176" s="96"/>
      <c r="I176" s="97">
        <v>5</v>
      </c>
      <c r="J176" s="98">
        <v>3300</v>
      </c>
      <c r="K176" s="99">
        <f t="shared" ref="K176:K214" si="58">J176/I176</f>
        <v>660</v>
      </c>
      <c r="L176" s="100">
        <v>5</v>
      </c>
      <c r="M176" s="98">
        <f>F176/V176*60</f>
        <v>2789.0784982935156</v>
      </c>
      <c r="N176" s="99">
        <f t="shared" si="51"/>
        <v>557.81569965870312</v>
      </c>
      <c r="O176" s="101">
        <f t="shared" si="52"/>
        <v>0</v>
      </c>
      <c r="P176" s="102">
        <f t="shared" si="53"/>
        <v>-102.18430034129688</v>
      </c>
      <c r="Q176" s="103">
        <f t="shared" si="54"/>
        <v>0.84517530251318651</v>
      </c>
      <c r="R176" s="276"/>
      <c r="S176" s="1">
        <v>0.73614583333333339</v>
      </c>
      <c r="T176" s="2">
        <v>0.76666666666666672</v>
      </c>
      <c r="U176" s="104">
        <v>4.0500000000001535</v>
      </c>
      <c r="V176" s="105">
        <v>43.949999999999996</v>
      </c>
      <c r="W176" s="106"/>
      <c r="X176" s="107"/>
      <c r="Y176" s="261"/>
      <c r="Z176" s="262"/>
      <c r="AA176" s="111">
        <f t="shared" si="55"/>
        <v>-510.92150170648438</v>
      </c>
      <c r="AB176" s="103">
        <f t="shared" si="56"/>
        <v>0.84517530251318651</v>
      </c>
      <c r="AC176" s="267"/>
    </row>
    <row r="177" spans="1:29" ht="15.75" customHeight="1">
      <c r="A177" s="270"/>
      <c r="B177" s="92" t="s">
        <v>117</v>
      </c>
      <c r="C177" s="259" t="s">
        <v>146</v>
      </c>
      <c r="D177" s="260"/>
      <c r="E177" s="93">
        <v>18.18</v>
      </c>
      <c r="F177" s="94">
        <v>2437</v>
      </c>
      <c r="G177" s="95">
        <f t="shared" si="57"/>
        <v>44304.659999999996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2807.4240000000063</v>
      </c>
      <c r="N177" s="99">
        <f t="shared" si="51"/>
        <v>701.85600000000159</v>
      </c>
      <c r="O177" s="101">
        <f t="shared" si="52"/>
        <v>0</v>
      </c>
      <c r="P177" s="102">
        <f t="shared" si="53"/>
        <v>-123.14399999999841</v>
      </c>
      <c r="Q177" s="103">
        <f t="shared" si="54"/>
        <v>0.85073454545454741</v>
      </c>
      <c r="R177" s="276"/>
      <c r="S177" s="1">
        <v>0.77013888888888893</v>
      </c>
      <c r="T177" s="2">
        <v>0.80630787037037033</v>
      </c>
      <c r="U177" s="104">
        <v>4.9999999999999822</v>
      </c>
      <c r="V177" s="105">
        <v>52.083333333333215</v>
      </c>
      <c r="W177" s="106"/>
      <c r="X177" s="107"/>
      <c r="Y177" s="261"/>
      <c r="Z177" s="262"/>
      <c r="AA177" s="111">
        <f t="shared" si="55"/>
        <v>-492.57599999999366</v>
      </c>
      <c r="AB177" s="103">
        <f t="shared" si="56"/>
        <v>0.85073454545454741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3531</v>
      </c>
      <c r="G178" s="95">
        <f t="shared" si="57"/>
        <v>58826.46</v>
      </c>
      <c r="H178" s="96"/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2834.2474916387955</v>
      </c>
      <c r="N178" s="99">
        <f t="shared" si="51"/>
        <v>708.56187290969888</v>
      </c>
      <c r="O178" s="101">
        <f t="shared" si="52"/>
        <v>0</v>
      </c>
      <c r="P178" s="102">
        <f t="shared" si="53"/>
        <v>-116.43812709030112</v>
      </c>
      <c r="Q178" s="103">
        <f t="shared" si="54"/>
        <v>0.85886287625418045</v>
      </c>
      <c r="R178" s="276"/>
      <c r="S178" s="1">
        <v>0.80989583333333337</v>
      </c>
      <c r="T178" s="2">
        <v>0.8618055555555556</v>
      </c>
      <c r="U178" s="104">
        <v>5.1666666666667815</v>
      </c>
      <c r="V178" s="105">
        <v>74.750000000000014</v>
      </c>
      <c r="W178" s="106">
        <v>0.8618055555555556</v>
      </c>
      <c r="X178" s="107">
        <v>0.9</v>
      </c>
      <c r="Y178" s="261"/>
      <c r="Z178" s="262"/>
      <c r="AA178" s="111">
        <f t="shared" si="55"/>
        <v>-465.75250836120449</v>
      </c>
      <c r="AB178" s="103">
        <f t="shared" si="56"/>
        <v>0.85886287625418045</v>
      </c>
      <c r="AC178" s="267"/>
    </row>
    <row r="179" spans="1:29" ht="15.75" customHeight="1">
      <c r="A179" s="271"/>
      <c r="B179" s="92" t="s">
        <v>117</v>
      </c>
      <c r="C179" s="259" t="s">
        <v>143</v>
      </c>
      <c r="D179" s="260"/>
      <c r="E179" s="93">
        <v>17.89</v>
      </c>
      <c r="F179" s="94">
        <v>4398</v>
      </c>
      <c r="G179" s="95">
        <f t="shared" si="57"/>
        <v>78680.22</v>
      </c>
      <c r="H179" s="113"/>
      <c r="I179" s="97">
        <v>4</v>
      </c>
      <c r="J179" s="98">
        <v>3300</v>
      </c>
      <c r="K179" s="99">
        <f t="shared" si="58"/>
        <v>825</v>
      </c>
      <c r="L179" s="114">
        <v>4</v>
      </c>
      <c r="M179" s="98">
        <f>F179/V179*60</f>
        <v>2832.3434704830065</v>
      </c>
      <c r="N179" s="99">
        <f t="shared" si="51"/>
        <v>708.08586762075163</v>
      </c>
      <c r="O179" s="101">
        <f t="shared" si="52"/>
        <v>0</v>
      </c>
      <c r="P179" s="102">
        <f t="shared" si="53"/>
        <v>-116.91413237924837</v>
      </c>
      <c r="Q179" s="103">
        <f t="shared" si="54"/>
        <v>0.85828590014636563</v>
      </c>
      <c r="R179" s="276"/>
      <c r="S179" s="1">
        <v>0.9</v>
      </c>
      <c r="T179" s="2">
        <v>0.96469907407407407</v>
      </c>
      <c r="U179" s="104">
        <v>54.999999999999964</v>
      </c>
      <c r="V179" s="105">
        <v>93.166666666666629</v>
      </c>
      <c r="W179" s="106"/>
      <c r="X179" s="107"/>
      <c r="Y179" s="261"/>
      <c r="Z179" s="262"/>
      <c r="AA179" s="111">
        <f t="shared" si="55"/>
        <v>-467.65652951699349</v>
      </c>
      <c r="AB179" s="103">
        <f t="shared" si="56"/>
        <v>0.85828590014636563</v>
      </c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4.2</v>
      </c>
      <c r="J191" s="138">
        <f t="shared" si="59"/>
        <v>3300</v>
      </c>
      <c r="K191" s="139">
        <f t="shared" ref="K191" si="60">J191/I191</f>
        <v>785.71428571428567</v>
      </c>
      <c r="L191" s="137">
        <f t="shared" ref="L191:M191" si="61">AVERAGE(L175:L190)</f>
        <v>4.2</v>
      </c>
      <c r="M191" s="138">
        <f t="shared" si="61"/>
        <v>2819.0546135049567</v>
      </c>
      <c r="N191" s="139">
        <f>M191/L191</f>
        <v>671.20347940594206</v>
      </c>
      <c r="O191" s="140">
        <f>L191-I191</f>
        <v>0</v>
      </c>
      <c r="P191" s="141">
        <f>N191-K191</f>
        <v>-114.5108063083436</v>
      </c>
      <c r="Q191" s="142">
        <f>N191/K191</f>
        <v>0.85425897378938087</v>
      </c>
      <c r="R191" s="277"/>
      <c r="S191" s="143">
        <f>S175</f>
        <v>0.708587962962963</v>
      </c>
      <c r="T191" s="144">
        <f>INDEX(T175:T190,COUNTA(T175:T190))</f>
        <v>0.96469907407407407</v>
      </c>
      <c r="U191" s="145"/>
      <c r="V191" s="156"/>
      <c r="W191" s="89"/>
      <c r="X191" s="91"/>
      <c r="Y191" s="264"/>
      <c r="Z191" s="265"/>
      <c r="AA191" s="157">
        <f>M191-J191</f>
        <v>-480.94538649504329</v>
      </c>
      <c r="AB191" s="142">
        <f>M191/J191</f>
        <v>0.85425897378938087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2824</v>
      </c>
      <c r="G192" s="159">
        <f t="shared" ref="G192:G194" si="62">E192*F192</f>
        <v>51340.32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2535.2618453865357</v>
      </c>
      <c r="N192" s="163">
        <f>M192/L192</f>
        <v>633.81546134663392</v>
      </c>
      <c r="O192" s="165">
        <f>L192-I192</f>
        <v>0</v>
      </c>
      <c r="P192" s="166">
        <f>N192-K192</f>
        <v>-116.18453865336608</v>
      </c>
      <c r="Q192" s="152">
        <f>N192/K192</f>
        <v>0.84508728179551185</v>
      </c>
      <c r="R192" s="275">
        <f>Q208</f>
        <v>0.83820248022402399</v>
      </c>
      <c r="S192" s="167">
        <v>0.70844907407407409</v>
      </c>
      <c r="T192" s="168">
        <v>0.75486111111111109</v>
      </c>
      <c r="U192" s="169"/>
      <c r="V192" s="170">
        <v>66.833333333333286</v>
      </c>
      <c r="W192" s="173"/>
      <c r="X192" s="151"/>
      <c r="Y192" s="278"/>
      <c r="Z192" s="279"/>
      <c r="AA192" s="109">
        <f>M192-J192</f>
        <v>-464.7381546134643</v>
      </c>
      <c r="AB192" s="152">
        <f>M192/J192</f>
        <v>0.84508728179551185</v>
      </c>
      <c r="AC192" s="266">
        <f>AB208</f>
        <v>0.83820248022402399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6633</v>
      </c>
      <c r="G193" s="95">
        <f t="shared" si="62"/>
        <v>94719.239999999991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3008.5422703792337</v>
      </c>
      <c r="N193" s="99">
        <f>M193/L193</f>
        <v>1002.8474234597446</v>
      </c>
      <c r="O193" s="101">
        <f>L193-I193</f>
        <v>0</v>
      </c>
      <c r="P193" s="102">
        <f>N193-K193</f>
        <v>-197.15257654025538</v>
      </c>
      <c r="Q193" s="103">
        <f>N193/K193</f>
        <v>0.83570618621645387</v>
      </c>
      <c r="R193" s="276"/>
      <c r="S193" s="1">
        <v>0.76736111111111105</v>
      </c>
      <c r="T193" s="2">
        <v>0.85922453703703705</v>
      </c>
      <c r="U193" s="104">
        <v>17.999999999999936</v>
      </c>
      <c r="V193" s="105">
        <v>132.28333333333345</v>
      </c>
      <c r="W193" s="106">
        <v>0.85922453703703705</v>
      </c>
      <c r="X193" s="107">
        <v>0.91666666666666652</v>
      </c>
      <c r="Y193" s="261"/>
      <c r="Z193" s="262"/>
      <c r="AA193" s="111">
        <f>M193-J193</f>
        <v>-591.45772962076626</v>
      </c>
      <c r="AB193" s="103">
        <f>M193/J193</f>
        <v>0.83570618621645387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4872</v>
      </c>
      <c r="G194" s="95">
        <f t="shared" si="62"/>
        <v>69572.160000000003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3005.8611825192747</v>
      </c>
      <c r="N194" s="99">
        <f>M194/L194</f>
        <v>1001.9537275064249</v>
      </c>
      <c r="O194" s="101">
        <f>L194-I194</f>
        <v>0</v>
      </c>
      <c r="P194" s="102">
        <f>N194-K194</f>
        <v>-198.04627249357509</v>
      </c>
      <c r="Q194" s="103">
        <f>N194/K194</f>
        <v>0.8349614395886874</v>
      </c>
      <c r="R194" s="276"/>
      <c r="S194" s="1">
        <v>0.91666666666666652</v>
      </c>
      <c r="T194" s="2">
        <v>0.98420138888888886</v>
      </c>
      <c r="U194" s="104">
        <v>82.716666666666441</v>
      </c>
      <c r="V194" s="105">
        <v>97.250000000000171</v>
      </c>
      <c r="W194" s="106"/>
      <c r="X194" s="107"/>
      <c r="Y194" s="261"/>
      <c r="Z194" s="262"/>
      <c r="AA194" s="111">
        <f>M194-J194</f>
        <v>-594.13881748072527</v>
      </c>
      <c r="AB194" s="103">
        <f>M194/J194</f>
        <v>0.8349614395886874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3.3333333333333335</v>
      </c>
      <c r="J208" s="138">
        <f t="shared" si="63"/>
        <v>3400</v>
      </c>
      <c r="K208" s="139">
        <f t="shared" ref="K208" si="64">J208/I208</f>
        <v>1020</v>
      </c>
      <c r="L208" s="137">
        <f t="shared" ref="L208:M208" si="65">AVERAGE(L192:L207)</f>
        <v>3.3333333333333335</v>
      </c>
      <c r="M208" s="138">
        <f t="shared" si="65"/>
        <v>2849.8884327616815</v>
      </c>
      <c r="N208" s="139">
        <f t="shared" ref="N208:N214" si="66">M208/L208</f>
        <v>854.96652982850446</v>
      </c>
      <c r="O208" s="140">
        <f t="shared" ref="O208:O214" si="67">L208-I208</f>
        <v>0</v>
      </c>
      <c r="P208" s="141">
        <f t="shared" ref="P208:P214" si="68">N208-K208</f>
        <v>-165.03347017149554</v>
      </c>
      <c r="Q208" s="142">
        <f t="shared" ref="Q208:Q214" si="69">N208/K208</f>
        <v>0.83820248022402399</v>
      </c>
      <c r="R208" s="277"/>
      <c r="S208" s="143">
        <f>S192</f>
        <v>0.70844907407407409</v>
      </c>
      <c r="T208" s="144">
        <f>INDEX(T192:T207,COUNTA(T192:T207))</f>
        <v>0.98420138888888886</v>
      </c>
      <c r="U208" s="145"/>
      <c r="V208" s="156"/>
      <c r="W208" s="89"/>
      <c r="X208" s="91"/>
      <c r="Y208" s="264"/>
      <c r="Z208" s="265"/>
      <c r="AA208" s="157">
        <f t="shared" ref="AA208:AA214" si="70">M208-J208</f>
        <v>-550.11156723831846</v>
      </c>
      <c r="AB208" s="142">
        <f t="shared" ref="AB208:AB214" si="71">M208/J208</f>
        <v>0.83820248022402399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1295</v>
      </c>
      <c r="G209" s="159">
        <f t="shared" ref="G209:G214" si="72">E209*F209</f>
        <v>23543.1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2980.8184143222479</v>
      </c>
      <c r="N209" s="163">
        <f t="shared" si="66"/>
        <v>993.60613810741597</v>
      </c>
      <c r="O209" s="165">
        <f t="shared" si="67"/>
        <v>0</v>
      </c>
      <c r="P209" s="166">
        <f t="shared" si="68"/>
        <v>-206.39386189258403</v>
      </c>
      <c r="Q209" s="152">
        <f t="shared" si="69"/>
        <v>0.82800511508951335</v>
      </c>
      <c r="R209" s="275">
        <f>Q225</f>
        <v>0.83579105417502286</v>
      </c>
      <c r="S209" s="167">
        <v>0.70833333333333337</v>
      </c>
      <c r="T209" s="168">
        <v>0.72643518518518524</v>
      </c>
      <c r="U209" s="169"/>
      <c r="V209" s="170">
        <v>26.066666666666691</v>
      </c>
      <c r="W209" s="168"/>
      <c r="X209" s="171"/>
      <c r="Y209" s="278"/>
      <c r="Z209" s="279"/>
      <c r="AA209" s="174">
        <f t="shared" si="70"/>
        <v>-619.18158567775208</v>
      </c>
      <c r="AB209" s="152">
        <f t="shared" si="71"/>
        <v>0.82800511508951335</v>
      </c>
      <c r="AC209" s="266">
        <f>AB225</f>
        <v>0.83579105417502275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1386</v>
      </c>
      <c r="G210" s="95">
        <f t="shared" si="72"/>
        <v>34414.379999999997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2768.9234184239776</v>
      </c>
      <c r="N210" s="99">
        <f t="shared" si="66"/>
        <v>692.23085460599441</v>
      </c>
      <c r="O210" s="101">
        <f t="shared" si="67"/>
        <v>0</v>
      </c>
      <c r="P210" s="102">
        <f t="shared" si="68"/>
        <v>-132.76914539400559</v>
      </c>
      <c r="Q210" s="103">
        <f t="shared" si="69"/>
        <v>0.83906770255272045</v>
      </c>
      <c r="R210" s="276"/>
      <c r="S210" s="1">
        <v>0.7368055555555556</v>
      </c>
      <c r="T210" s="2">
        <v>0.75766203703703705</v>
      </c>
      <c r="U210" s="104">
        <v>14.933333333333323</v>
      </c>
      <c r="V210" s="105">
        <v>30.033333333333285</v>
      </c>
      <c r="W210" s="106"/>
      <c r="X210" s="113"/>
      <c r="Y210" s="261"/>
      <c r="Z210" s="262"/>
      <c r="AA210" s="175">
        <f t="shared" si="70"/>
        <v>-531.07658157602236</v>
      </c>
      <c r="AB210" s="103">
        <f t="shared" si="71"/>
        <v>0.83906770255272045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2568</v>
      </c>
      <c r="G211" s="95">
        <f t="shared" si="72"/>
        <v>46686.239999999998</v>
      </c>
      <c r="H211" s="96"/>
      <c r="I211" s="97">
        <v>3</v>
      </c>
      <c r="J211" s="98">
        <v>3600</v>
      </c>
      <c r="K211" s="99">
        <f t="shared" si="58"/>
        <v>1200</v>
      </c>
      <c r="L211" s="100">
        <v>3</v>
      </c>
      <c r="M211" s="98">
        <f t="shared" si="73"/>
        <v>2992.8132081579834</v>
      </c>
      <c r="N211" s="99">
        <f t="shared" si="66"/>
        <v>997.60440271932782</v>
      </c>
      <c r="O211" s="101">
        <f t="shared" si="67"/>
        <v>0</v>
      </c>
      <c r="P211" s="102">
        <f t="shared" si="68"/>
        <v>-202.39559728067218</v>
      </c>
      <c r="Q211" s="103">
        <f t="shared" si="69"/>
        <v>0.83133700226610652</v>
      </c>
      <c r="R211" s="276"/>
      <c r="S211" s="1">
        <v>0.7680555555555556</v>
      </c>
      <c r="T211" s="2">
        <v>0.80380787037037038</v>
      </c>
      <c r="U211" s="104">
        <v>14.966666666666715</v>
      </c>
      <c r="V211" s="105">
        <v>51.483333333333277</v>
      </c>
      <c r="W211" s="106"/>
      <c r="X211" s="113"/>
      <c r="Y211" s="261"/>
      <c r="Z211" s="262"/>
      <c r="AA211" s="175">
        <f t="shared" si="70"/>
        <v>-607.18679184201665</v>
      </c>
      <c r="AB211" s="103">
        <f t="shared" si="71"/>
        <v>0.83133700226610652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2622</v>
      </c>
      <c r="G212" s="95">
        <f t="shared" si="72"/>
        <v>65628.66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 t="shared" si="73"/>
        <v>2785.2463853644103</v>
      </c>
      <c r="N212" s="99">
        <f t="shared" si="66"/>
        <v>696.31159634110259</v>
      </c>
      <c r="O212" s="101">
        <f t="shared" si="67"/>
        <v>0</v>
      </c>
      <c r="P212" s="102">
        <f t="shared" si="68"/>
        <v>-128.68840365889741</v>
      </c>
      <c r="Q212" s="103">
        <f t="shared" si="69"/>
        <v>0.84401405617103342</v>
      </c>
      <c r="R212" s="276"/>
      <c r="S212" s="1">
        <v>0.81458333333333333</v>
      </c>
      <c r="T212" s="2">
        <v>0.85380787037037043</v>
      </c>
      <c r="U212" s="104">
        <v>15.516666666666641</v>
      </c>
      <c r="V212" s="105">
        <v>56.48333333333342</v>
      </c>
      <c r="W212" s="106">
        <v>0.85380787037037043</v>
      </c>
      <c r="X212" s="107">
        <v>0.90585648148148146</v>
      </c>
      <c r="Y212" s="261"/>
      <c r="Z212" s="262"/>
      <c r="AA212" s="175">
        <f t="shared" si="70"/>
        <v>-514.75361463558966</v>
      </c>
      <c r="AB212" s="103">
        <f t="shared" si="71"/>
        <v>0.84401405617103342</v>
      </c>
      <c r="AC212" s="267"/>
    </row>
    <row r="213" spans="1:29" ht="15.75" customHeight="1">
      <c r="A213" s="271"/>
      <c r="B213" s="92" t="s">
        <v>117</v>
      </c>
      <c r="C213" s="259" t="s">
        <v>149</v>
      </c>
      <c r="D213" s="260"/>
      <c r="E213" s="93">
        <v>24.83</v>
      </c>
      <c r="F213" s="94">
        <v>2064</v>
      </c>
      <c r="G213" s="95">
        <f t="shared" si="72"/>
        <v>51249.119999999995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2778.7584143605059</v>
      </c>
      <c r="N213" s="99">
        <f t="shared" si="66"/>
        <v>694.68960359012647</v>
      </c>
      <c r="O213" s="101">
        <f t="shared" si="67"/>
        <v>0</v>
      </c>
      <c r="P213" s="102">
        <f t="shared" si="68"/>
        <v>-130.31039640987353</v>
      </c>
      <c r="Q213" s="103">
        <f t="shared" si="69"/>
        <v>0.84204800435166849</v>
      </c>
      <c r="R213" s="276"/>
      <c r="S213" s="1">
        <v>0.90585648148148146</v>
      </c>
      <c r="T213" s="2">
        <v>0.93680555555555556</v>
      </c>
      <c r="U213" s="104">
        <v>74.949999999999889</v>
      </c>
      <c r="V213" s="105">
        <v>44.566666666666706</v>
      </c>
      <c r="W213" s="106"/>
      <c r="X213" s="107"/>
      <c r="Y213" s="261"/>
      <c r="Z213" s="262"/>
      <c r="AA213" s="175">
        <f t="shared" si="70"/>
        <v>-521.24158563949413</v>
      </c>
      <c r="AB213" s="103">
        <f t="shared" si="71"/>
        <v>0.84204800435166849</v>
      </c>
      <c r="AC213" s="267"/>
    </row>
    <row r="214" spans="1:29" ht="15.75" customHeight="1">
      <c r="A214" s="271"/>
      <c r="B214" s="92" t="s">
        <v>117</v>
      </c>
      <c r="C214" s="259" t="s">
        <v>152</v>
      </c>
      <c r="D214" s="260"/>
      <c r="E214" s="93">
        <v>18.18</v>
      </c>
      <c r="F214" s="94">
        <v>3248</v>
      </c>
      <c r="G214" s="115">
        <f t="shared" si="72"/>
        <v>59048.639999999999</v>
      </c>
      <c r="H214" s="116"/>
      <c r="I214" s="97">
        <v>3</v>
      </c>
      <c r="J214" s="98">
        <v>3600</v>
      </c>
      <c r="K214" s="99">
        <f t="shared" si="58"/>
        <v>1200</v>
      </c>
      <c r="L214" s="100">
        <v>3</v>
      </c>
      <c r="M214" s="98">
        <f t="shared" si="73"/>
        <v>2994.3149807938471</v>
      </c>
      <c r="N214" s="99">
        <f t="shared" si="66"/>
        <v>998.10499359794903</v>
      </c>
      <c r="O214" s="101">
        <f t="shared" si="67"/>
        <v>0</v>
      </c>
      <c r="P214" s="102">
        <f t="shared" si="68"/>
        <v>-201.89500640205097</v>
      </c>
      <c r="Q214" s="103">
        <f t="shared" si="69"/>
        <v>0.83175416133162416</v>
      </c>
      <c r="R214" s="276"/>
      <c r="S214" s="1">
        <v>0.94652777777777763</v>
      </c>
      <c r="T214" s="2">
        <v>0.991724537037037</v>
      </c>
      <c r="U214" s="104">
        <v>13.99999999999979</v>
      </c>
      <c r="V214" s="105">
        <v>65.083333333333485</v>
      </c>
      <c r="W214" s="106"/>
      <c r="X214" s="4"/>
      <c r="Y214" s="261"/>
      <c r="Z214" s="262"/>
      <c r="AA214" s="175">
        <f t="shared" si="70"/>
        <v>-605.6850192061529</v>
      </c>
      <c r="AB214" s="103">
        <f t="shared" si="71"/>
        <v>0.83175416133162416</v>
      </c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74">AVERAGE(I209:I224)</f>
        <v>3.5</v>
      </c>
      <c r="J225" s="138">
        <f t="shared" si="74"/>
        <v>3450</v>
      </c>
      <c r="K225" s="139">
        <f t="shared" ref="K225" si="75">J225/I225</f>
        <v>985.71428571428567</v>
      </c>
      <c r="L225" s="137">
        <f t="shared" ref="L225:M225" si="76">AVERAGE(L209:L224)</f>
        <v>3.5</v>
      </c>
      <c r="M225" s="138">
        <f t="shared" si="76"/>
        <v>2883.4791369038285</v>
      </c>
      <c r="N225" s="139">
        <f>M225/L225</f>
        <v>823.85118197252245</v>
      </c>
      <c r="O225" s="140">
        <f>L225-I225</f>
        <v>0</v>
      </c>
      <c r="P225" s="141">
        <f>N225-K225</f>
        <v>-161.86310374176321</v>
      </c>
      <c r="Q225" s="142">
        <f>N225/K225</f>
        <v>0.83579105417502286</v>
      </c>
      <c r="R225" s="277"/>
      <c r="S225" s="143">
        <f>S209</f>
        <v>0.70833333333333337</v>
      </c>
      <c r="T225" s="144">
        <f>INDEX(T209:T224,COUNTA(T209:T224))</f>
        <v>0.991724537037037</v>
      </c>
      <c r="U225" s="145"/>
      <c r="V225" s="156"/>
      <c r="W225" s="135"/>
      <c r="X225" s="139"/>
      <c r="Y225" s="264"/>
      <c r="Z225" s="265"/>
      <c r="AA225" s="177">
        <f>M225-J225</f>
        <v>-566.52086309617152</v>
      </c>
      <c r="AB225" s="142">
        <f>M225/J225</f>
        <v>0.83579105417502275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561" priority="1" operator="greaterThan">
      <formula>0</formula>
    </cfRule>
  </conditionalFormatting>
  <conditionalFormatting sqref="P5:P225 AA5:AA225">
    <cfRule type="cellIs" dxfId="560" priority="4" operator="lessThan">
      <formula>0</formula>
    </cfRule>
  </conditionalFormatting>
  <conditionalFormatting sqref="Q5:Q225 AB5:AB225">
    <cfRule type="cellIs" dxfId="559" priority="2" operator="greaterThan">
      <formula>1</formula>
    </cfRule>
    <cfRule type="cellIs" dxfId="558" priority="3" operator="lessThan">
      <formula>0.8</formula>
    </cfRule>
  </conditionalFormatting>
  <conditionalFormatting sqref="AC5:AC23 R5:R225 AC124:AC129">
    <cfRule type="cellIs" dxfId="557" priority="5" operator="lessThan">
      <formula>0.8</formula>
    </cfRule>
  </conditionalFormatting>
  <conditionalFormatting sqref="AC29:AC37">
    <cfRule type="cellIs" dxfId="556" priority="15" operator="lessThan">
      <formula>0.8</formula>
    </cfRule>
  </conditionalFormatting>
  <conditionalFormatting sqref="AC39:AC44">
    <cfRule type="cellIs" dxfId="555" priority="14" operator="lessThan">
      <formula>0.8</formula>
    </cfRule>
  </conditionalFormatting>
  <conditionalFormatting sqref="AC56">
    <cfRule type="cellIs" dxfId="554" priority="16" operator="lessThan">
      <formula>0.8</formula>
    </cfRule>
  </conditionalFormatting>
  <conditionalFormatting sqref="AC73">
    <cfRule type="cellIs" dxfId="553" priority="13" operator="lessThan">
      <formula>0.8</formula>
    </cfRule>
  </conditionalFormatting>
  <conditionalFormatting sqref="AC90">
    <cfRule type="cellIs" dxfId="552" priority="7" operator="lessThan">
      <formula>0.8</formula>
    </cfRule>
  </conditionalFormatting>
  <conditionalFormatting sqref="AC107:AC112">
    <cfRule type="cellIs" dxfId="551" priority="6" operator="lessThan">
      <formula>0.8</formula>
    </cfRule>
  </conditionalFormatting>
  <conditionalFormatting sqref="AC141:AC146">
    <cfRule type="cellIs" dxfId="550" priority="12" operator="lessThan">
      <formula>0.8</formula>
    </cfRule>
  </conditionalFormatting>
  <conditionalFormatting sqref="AC158">
    <cfRule type="cellIs" dxfId="549" priority="11" operator="lessThan">
      <formula>0.8</formula>
    </cfRule>
  </conditionalFormatting>
  <conditionalFormatting sqref="AC175">
    <cfRule type="cellIs" dxfId="548" priority="10" operator="lessThan">
      <formula>0.8</formula>
    </cfRule>
  </conditionalFormatting>
  <conditionalFormatting sqref="AC192">
    <cfRule type="cellIs" dxfId="547" priority="9" operator="lessThan">
      <formula>0.8</formula>
    </cfRule>
  </conditionalFormatting>
  <conditionalFormatting sqref="AC209:AC214">
    <cfRule type="cellIs" dxfId="546" priority="8" operator="lessThan">
      <formula>0.8</formula>
    </cfRule>
  </conditionalFormatting>
  <dataValidations count="1">
    <dataValidation type="list" allowBlank="1" showInputMessage="1" showErrorMessage="1" sqref="Y5:Z225" xr:uid="{9F3DCF9D-9343-4D11-8433-A1E7400CDB48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4E90-0163-4983-8646-A02A545620D3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W45" sqref="W45"/>
      <selection pane="bottomLeft" activeCell="W45" sqref="W4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118733</v>
      </c>
      <c r="E1" s="77" t="s">
        <v>3</v>
      </c>
      <c r="F1" s="78">
        <f>SUM(G5:G157)</f>
        <v>5235204.7700000005</v>
      </c>
      <c r="G1" s="79" t="s">
        <v>74</v>
      </c>
      <c r="H1" s="80">
        <f>L21+L38+L55+L72+L89+L106+L123+L157</f>
        <v>149.73888888888888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45888</v>
      </c>
      <c r="B2" s="325"/>
      <c r="C2" s="82" t="s">
        <v>35</v>
      </c>
      <c r="D2" s="83">
        <f>AVERAGE(N21,N38,N55,N72,N89,N106,N123,N157)</f>
        <v>139.16883465204731</v>
      </c>
      <c r="E2" s="83" t="s">
        <v>81</v>
      </c>
      <c r="F2" s="84">
        <f>F1/D1</f>
        <v>44.092247058526276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290" t="s">
        <v>170</v>
      </c>
      <c r="D5" s="290"/>
      <c r="E5" s="158">
        <v>19.7</v>
      </c>
      <c r="F5" s="87">
        <v>1593</v>
      </c>
      <c r="G5" s="159">
        <f t="shared" ref="G5:G8" si="0">E5*F5</f>
        <v>31382.1</v>
      </c>
      <c r="H5" s="160">
        <v>2</v>
      </c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1058.0811808118078</v>
      </c>
      <c r="N5" s="163">
        <f>M5/L5</f>
        <v>81.390860062446762</v>
      </c>
      <c r="O5" s="179">
        <f>L5-I5</f>
        <v>0</v>
      </c>
      <c r="P5" s="180">
        <f>N5-K5</f>
        <v>-10.916832245245544</v>
      </c>
      <c r="Q5" s="132">
        <f>N5/K5</f>
        <v>0.88173431734317331</v>
      </c>
      <c r="R5" s="276">
        <f>Q21</f>
        <v>0.86008551584063342</v>
      </c>
      <c r="S5" s="167">
        <v>0.25</v>
      </c>
      <c r="T5" s="168">
        <v>0.3127314814814815</v>
      </c>
      <c r="U5" s="169"/>
      <c r="V5" s="170">
        <v>90.333333333333357</v>
      </c>
      <c r="W5" s="87"/>
      <c r="X5" s="88"/>
      <c r="Y5" s="278"/>
      <c r="Z5" s="279"/>
      <c r="AA5" s="109">
        <f>M5-J5</f>
        <v>-141.91881918819217</v>
      </c>
      <c r="AB5" s="110">
        <f>M5/J5</f>
        <v>0.8817343173431732</v>
      </c>
      <c r="AC5" s="291">
        <f>AB21</f>
        <v>0.86008551584063342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894</v>
      </c>
      <c r="G6" s="115">
        <f t="shared" si="0"/>
        <v>53461.2</v>
      </c>
      <c r="H6" s="116"/>
      <c r="I6" s="97">
        <v>14</v>
      </c>
      <c r="J6" s="98">
        <v>2000</v>
      </c>
      <c r="K6" s="99">
        <f t="shared" ref="K6:K8" si="1">J6/I6</f>
        <v>142.85714285714286</v>
      </c>
      <c r="L6" s="100">
        <v>14</v>
      </c>
      <c r="M6" s="98">
        <f>F6/V6*60</f>
        <v>1651.3083632632113</v>
      </c>
      <c r="N6" s="99">
        <f>M6/L6</f>
        <v>117.95059737594366</v>
      </c>
      <c r="O6" s="101">
        <f>L6-I6</f>
        <v>0</v>
      </c>
      <c r="P6" s="102">
        <f>N6-K6</f>
        <v>-24.906545481199203</v>
      </c>
      <c r="Q6" s="103">
        <f>N6/K6</f>
        <v>0.82565418163160553</v>
      </c>
      <c r="R6" s="276"/>
      <c r="S6" s="117">
        <v>0.49652777777777779</v>
      </c>
      <c r="T6" s="118">
        <v>0.51908564814814817</v>
      </c>
      <c r="U6" s="104">
        <v>55.816666666666706</v>
      </c>
      <c r="V6" s="105">
        <v>32.483333333333348</v>
      </c>
      <c r="W6" s="106"/>
      <c r="X6" s="107"/>
      <c r="Y6" s="261"/>
      <c r="Z6" s="262"/>
      <c r="AA6" s="111">
        <f>M6-J6</f>
        <v>-348.69163673678872</v>
      </c>
      <c r="AB6" s="112">
        <f>M6/J6</f>
        <v>0.82565418163160564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2469</v>
      </c>
      <c r="G7" s="115">
        <f t="shared" si="0"/>
        <v>73995.929999999993</v>
      </c>
      <c r="H7" s="119"/>
      <c r="I7" s="97">
        <v>20</v>
      </c>
      <c r="J7" s="98">
        <v>2600</v>
      </c>
      <c r="K7" s="99">
        <f t="shared" si="1"/>
        <v>130</v>
      </c>
      <c r="L7" s="114">
        <v>20</v>
      </c>
      <c r="M7" s="98">
        <f>F7/V7*60</f>
        <v>2253.0798479087439</v>
      </c>
      <c r="N7" s="99">
        <f>M7/L7</f>
        <v>112.6539923954372</v>
      </c>
      <c r="O7" s="120">
        <f>L7-I7</f>
        <v>0</v>
      </c>
      <c r="P7" s="121">
        <f>N7-K7</f>
        <v>-17.3460076045628</v>
      </c>
      <c r="Q7" s="122">
        <f>N7/K7</f>
        <v>0.86656917227259389</v>
      </c>
      <c r="R7" s="276"/>
      <c r="S7" s="117">
        <v>0.52309027777777772</v>
      </c>
      <c r="T7" s="118">
        <v>0.56874999999999998</v>
      </c>
      <c r="U7" s="104">
        <v>5.7666666666665556</v>
      </c>
      <c r="V7" s="105">
        <v>65.750000000000043</v>
      </c>
      <c r="W7" s="106"/>
      <c r="X7" s="107"/>
      <c r="Y7" s="261"/>
      <c r="Z7" s="262"/>
      <c r="AA7" s="111">
        <f>M7-J7</f>
        <v>-346.92015209125611</v>
      </c>
      <c r="AB7" s="112">
        <f>M7/J7</f>
        <v>0.86656917227259378</v>
      </c>
      <c r="AC7" s="292"/>
    </row>
    <row r="8" spans="1:29" ht="15.75" customHeight="1">
      <c r="A8" s="270"/>
      <c r="B8" s="92" t="s">
        <v>169</v>
      </c>
      <c r="C8" s="285" t="s">
        <v>170</v>
      </c>
      <c r="D8" s="285"/>
      <c r="E8" s="93">
        <v>19.7</v>
      </c>
      <c r="F8" s="94">
        <v>1524</v>
      </c>
      <c r="G8" s="115">
        <f t="shared" si="0"/>
        <v>30022.799999999999</v>
      </c>
      <c r="H8" s="119"/>
      <c r="I8" s="97">
        <v>13</v>
      </c>
      <c r="J8" s="98">
        <v>1200</v>
      </c>
      <c r="K8" s="99">
        <f t="shared" si="1"/>
        <v>92.307692307692307</v>
      </c>
      <c r="L8" s="114">
        <v>13</v>
      </c>
      <c r="M8" s="98">
        <f>F8/V8*60</f>
        <v>1058.1292189006708</v>
      </c>
      <c r="N8" s="99">
        <f>M8/L8</f>
        <v>81.394555300051607</v>
      </c>
      <c r="O8" s="120">
        <f>L8-I8</f>
        <v>0</v>
      </c>
      <c r="P8" s="121">
        <f>N8-K8</f>
        <v>-10.913137007640699</v>
      </c>
      <c r="Q8" s="122">
        <f>N8/K8</f>
        <v>0.88177434908389241</v>
      </c>
      <c r="R8" s="276"/>
      <c r="S8" s="117">
        <v>0.57152777777777752</v>
      </c>
      <c r="T8" s="118">
        <v>0.63153935185185184</v>
      </c>
      <c r="U8" s="104">
        <v>3.999999999999666</v>
      </c>
      <c r="V8" s="105">
        <v>86.416666666667012</v>
      </c>
      <c r="W8" s="106"/>
      <c r="X8" s="107"/>
      <c r="Y8" s="261"/>
      <c r="Z8" s="262"/>
      <c r="AA8" s="111">
        <f>M8-J8</f>
        <v>-141.87078109932918</v>
      </c>
      <c r="AB8" s="112">
        <f>M8/J8</f>
        <v>0.88177434908389241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23"/>
      <c r="X14" s="124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</v>
      </c>
      <c r="J21" s="138">
        <f t="shared" si="2"/>
        <v>1750</v>
      </c>
      <c r="K21" s="139">
        <f t="shared" ref="K21" si="3">J21/I21</f>
        <v>116.66666666666667</v>
      </c>
      <c r="L21" s="137">
        <f t="shared" ref="L21:M21" si="4">AVERAGE(L5:L20)</f>
        <v>15</v>
      </c>
      <c r="M21" s="138">
        <f t="shared" si="4"/>
        <v>1505.1496527211084</v>
      </c>
      <c r="N21" s="139">
        <f t="shared" ref="N21:N27" si="5">M21/L21</f>
        <v>100.34331018140723</v>
      </c>
      <c r="O21" s="140">
        <f t="shared" ref="O21:O27" si="6">L21-I21</f>
        <v>0</v>
      </c>
      <c r="P21" s="141">
        <f t="shared" ref="P21:P27" si="7">N21-K21</f>
        <v>-16.323356485259438</v>
      </c>
      <c r="Q21" s="142">
        <f t="shared" ref="Q21:Q27" si="8">N21/K21</f>
        <v>0.86008551584063342</v>
      </c>
      <c r="R21" s="277"/>
      <c r="S21" s="143">
        <f>S5</f>
        <v>0.25</v>
      </c>
      <c r="T21" s="144">
        <f>INDEX(T5:T20,COUNTA(T5:T20))</f>
        <v>0.63153935185185184</v>
      </c>
      <c r="U21" s="145"/>
      <c r="V21" s="145"/>
      <c r="W21" s="146"/>
      <c r="X21" s="147"/>
      <c r="Y21" s="264"/>
      <c r="Z21" s="265"/>
      <c r="AA21" s="148">
        <f t="shared" ref="AA21:AA27" si="9">M21-J21</f>
        <v>-244.8503472788916</v>
      </c>
      <c r="AB21" s="149">
        <f t="shared" ref="AB21:AB27" si="10">M21/J21</f>
        <v>0.86008551584063342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2729</v>
      </c>
      <c r="G22" s="159">
        <f t="shared" ref="G22:G27" si="11">E22*F22</f>
        <v>153997.47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7" si="12">F22/V22*60</f>
        <v>1705.3289359486198</v>
      </c>
      <c r="N22" s="163">
        <f t="shared" si="5"/>
        <v>77.514951634028179</v>
      </c>
      <c r="O22" s="165">
        <f t="shared" si="6"/>
        <v>0</v>
      </c>
      <c r="P22" s="166">
        <f t="shared" si="7"/>
        <v>-13.394139275062727</v>
      </c>
      <c r="Q22" s="152">
        <f t="shared" si="8"/>
        <v>0.85266446797430995</v>
      </c>
      <c r="R22" s="275">
        <f>Q38</f>
        <v>0.85057754632872318</v>
      </c>
      <c r="S22" s="167">
        <v>0.16677083333333334</v>
      </c>
      <c r="T22" s="168">
        <v>0.23344907407407409</v>
      </c>
      <c r="U22" s="169"/>
      <c r="V22" s="170">
        <v>96.01666666666668</v>
      </c>
      <c r="W22" s="181"/>
      <c r="X22" s="163"/>
      <c r="Y22" s="278"/>
      <c r="Z22" s="279"/>
      <c r="AA22" s="109">
        <f t="shared" si="9"/>
        <v>-294.6710640513802</v>
      </c>
      <c r="AB22" s="152">
        <f t="shared" si="10"/>
        <v>0.85266446797430995</v>
      </c>
      <c r="AC22" s="347">
        <f>AB38</f>
        <v>0.85057754632872307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1637</v>
      </c>
      <c r="G23" s="95">
        <f t="shared" si="11"/>
        <v>117667.56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1701.7614784868606</v>
      </c>
      <c r="N23" s="99">
        <f t="shared" si="5"/>
        <v>65.452364557186939</v>
      </c>
      <c r="O23" s="101">
        <f t="shared" si="6"/>
        <v>0</v>
      </c>
      <c r="P23" s="102">
        <f t="shared" si="7"/>
        <v>-11.47071236588998</v>
      </c>
      <c r="Q23" s="103">
        <f t="shared" si="8"/>
        <v>0.85088073924343022</v>
      </c>
      <c r="R23" s="276"/>
      <c r="S23" s="1">
        <v>0.23769675925925926</v>
      </c>
      <c r="T23" s="2">
        <v>0.27777777777777779</v>
      </c>
      <c r="U23" s="104">
        <v>6.1166666666666503</v>
      </c>
      <c r="V23" s="105">
        <v>57.716666666666683</v>
      </c>
      <c r="W23" s="106"/>
      <c r="X23" s="107"/>
      <c r="Y23" s="261"/>
      <c r="Z23" s="262"/>
      <c r="AA23" s="111">
        <f t="shared" si="9"/>
        <v>-298.2385215131394</v>
      </c>
      <c r="AB23" s="103">
        <f t="shared" si="10"/>
        <v>0.85088073924343033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5497</v>
      </c>
      <c r="G24" s="95">
        <f t="shared" si="11"/>
        <v>312064.69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1738.181818181818</v>
      </c>
      <c r="N24" s="99">
        <f t="shared" si="5"/>
        <v>66.853146853146853</v>
      </c>
      <c r="O24" s="101">
        <f t="shared" si="6"/>
        <v>0</v>
      </c>
      <c r="P24" s="102">
        <f t="shared" si="7"/>
        <v>-10.069930069930066</v>
      </c>
      <c r="Q24" s="103">
        <f t="shared" si="8"/>
        <v>0.86909090909090914</v>
      </c>
      <c r="R24" s="276"/>
      <c r="S24" s="1">
        <v>0.28072916666666664</v>
      </c>
      <c r="T24" s="2">
        <v>0.41249999999999998</v>
      </c>
      <c r="U24" s="104">
        <v>4.2499999999999449</v>
      </c>
      <c r="V24" s="105">
        <v>189.75</v>
      </c>
      <c r="W24" s="106"/>
      <c r="X24" s="107"/>
      <c r="Y24" s="261"/>
      <c r="Z24" s="262"/>
      <c r="AA24" s="111">
        <f t="shared" si="9"/>
        <v>-261.81818181818198</v>
      </c>
      <c r="AB24" s="103">
        <f t="shared" si="10"/>
        <v>0.86909090909090903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1843</v>
      </c>
      <c r="G25" s="95">
        <f t="shared" si="11"/>
        <v>105603.9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1700.3587903639141</v>
      </c>
      <c r="N25" s="99">
        <f t="shared" si="5"/>
        <v>65.398415013996697</v>
      </c>
      <c r="O25" s="101">
        <f t="shared" si="6"/>
        <v>0</v>
      </c>
      <c r="P25" s="102">
        <f t="shared" si="7"/>
        <v>-11.524661909080223</v>
      </c>
      <c r="Q25" s="103">
        <f t="shared" si="8"/>
        <v>0.85017939518195706</v>
      </c>
      <c r="R25" s="276"/>
      <c r="S25" s="1">
        <v>0.41666666666666663</v>
      </c>
      <c r="T25" s="2">
        <v>0.46182870370370371</v>
      </c>
      <c r="U25" s="104">
        <v>5.9999999999999787</v>
      </c>
      <c r="V25" s="105">
        <v>65.033333333333402</v>
      </c>
      <c r="W25" s="106">
        <v>0.46182870370370371</v>
      </c>
      <c r="X25" s="107">
        <v>0.50075231481481486</v>
      </c>
      <c r="Y25" s="261"/>
      <c r="Z25" s="262"/>
      <c r="AA25" s="111">
        <f t="shared" si="9"/>
        <v>-299.64120963608593</v>
      </c>
      <c r="AB25" s="103">
        <f t="shared" si="10"/>
        <v>0.85017939518195706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1822</v>
      </c>
      <c r="G26" s="95">
        <f t="shared" si="11"/>
        <v>94488.92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1658.4576485461475</v>
      </c>
      <c r="N26" s="99">
        <f t="shared" si="5"/>
        <v>63.786832636390287</v>
      </c>
      <c r="O26" s="101">
        <f t="shared" si="6"/>
        <v>0</v>
      </c>
      <c r="P26" s="102">
        <f t="shared" si="7"/>
        <v>-13.136244286686633</v>
      </c>
      <c r="Q26" s="103">
        <f t="shared" si="8"/>
        <v>0.82922882427307376</v>
      </c>
      <c r="R26" s="276"/>
      <c r="S26" s="1">
        <v>0.50075231481481486</v>
      </c>
      <c r="T26" s="2">
        <v>0.54652777777777772</v>
      </c>
      <c r="U26" s="104">
        <v>56.050000000000047</v>
      </c>
      <c r="V26" s="105">
        <v>65.916666666666529</v>
      </c>
      <c r="W26" s="106"/>
      <c r="X26" s="107"/>
      <c r="Y26" s="261"/>
      <c r="Z26" s="262"/>
      <c r="AA26" s="111">
        <f t="shared" si="9"/>
        <v>-341.54235145385246</v>
      </c>
      <c r="AB26" s="103">
        <f t="shared" si="10"/>
        <v>0.82922882427307376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2480</v>
      </c>
      <c r="G27" s="115">
        <f t="shared" si="11"/>
        <v>142104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1702.8418844173159</v>
      </c>
      <c r="N27" s="99">
        <f t="shared" si="5"/>
        <v>68.11367537669264</v>
      </c>
      <c r="O27" s="101">
        <f t="shared" si="6"/>
        <v>0</v>
      </c>
      <c r="P27" s="102">
        <f t="shared" si="7"/>
        <v>-11.88632462330736</v>
      </c>
      <c r="Q27" s="103">
        <f t="shared" si="8"/>
        <v>0.85142094220865805</v>
      </c>
      <c r="R27" s="276"/>
      <c r="S27" s="1">
        <v>0.54999999999999993</v>
      </c>
      <c r="T27" s="2">
        <v>0.61068287037037039</v>
      </c>
      <c r="U27" s="104">
        <v>4.9999999999999822</v>
      </c>
      <c r="V27" s="105">
        <v>87.383333333333454</v>
      </c>
      <c r="W27" s="106"/>
      <c r="X27" s="107"/>
      <c r="Y27" s="261"/>
      <c r="Z27" s="262"/>
      <c r="AA27" s="111">
        <f t="shared" si="9"/>
        <v>-297.1581155826841</v>
      </c>
      <c r="AB27" s="103">
        <f t="shared" si="10"/>
        <v>0.85142094220865794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1701.1550926574462</v>
      </c>
      <c r="N38" s="139">
        <f>M38/L38</f>
        <v>67.595566595660117</v>
      </c>
      <c r="O38" s="140">
        <f>L38-I38</f>
        <v>0</v>
      </c>
      <c r="P38" s="141">
        <f>N38-K38</f>
        <v>-11.874632079836573</v>
      </c>
      <c r="Q38" s="142">
        <f>N38/K38</f>
        <v>0.85057754632872318</v>
      </c>
      <c r="R38" s="277"/>
      <c r="S38" s="143">
        <f>S22</f>
        <v>0.16677083333333334</v>
      </c>
      <c r="T38" s="144">
        <f>INDEX(T22:T37,COUNTA(T22:T37))</f>
        <v>0.61068287037037039</v>
      </c>
      <c r="U38" s="145"/>
      <c r="V38" s="156"/>
      <c r="W38" s="135"/>
      <c r="X38" s="139"/>
      <c r="Y38" s="264"/>
      <c r="Z38" s="265"/>
      <c r="AA38" s="157">
        <f>M38-J38</f>
        <v>-298.84490734255382</v>
      </c>
      <c r="AB38" s="142">
        <f>M38/J38</f>
        <v>0.85057754632872307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2118</v>
      </c>
      <c r="G39" s="159">
        <f t="shared" ref="G39:G42" si="17">E39*F39</f>
        <v>104883.36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1711.1310592459611</v>
      </c>
      <c r="N39" s="163">
        <f>M39/L39</f>
        <v>71.297127468581706</v>
      </c>
      <c r="O39" s="165">
        <f>L39-I39</f>
        <v>0</v>
      </c>
      <c r="P39" s="166">
        <f>N39-K39</f>
        <v>-12.036205864751622</v>
      </c>
      <c r="Q39" s="152">
        <f>N39/K39</f>
        <v>0.85556552962298049</v>
      </c>
      <c r="R39" s="275">
        <f>Q55</f>
        <v>0.85546670672349345</v>
      </c>
      <c r="S39" s="167">
        <v>0.25004629629629632</v>
      </c>
      <c r="T39" s="168">
        <v>0.30162037037037037</v>
      </c>
      <c r="U39" s="169"/>
      <c r="V39" s="170">
        <v>74.266666666666637</v>
      </c>
      <c r="W39" s="87"/>
      <c r="X39" s="88"/>
      <c r="Y39" s="278"/>
      <c r="Z39" s="279"/>
      <c r="AA39" s="109">
        <f>M39-J39</f>
        <v>-288.86894075403893</v>
      </c>
      <c r="AB39" s="152">
        <f>M39/J39</f>
        <v>0.85556552962298049</v>
      </c>
      <c r="AC39" s="347">
        <f>AB55</f>
        <v>0.85546670672349345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2452</v>
      </c>
      <c r="G40" s="95">
        <f t="shared" si="17"/>
        <v>127062.64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1537.839721254355</v>
      </c>
      <c r="N40" s="99">
        <f>M40/L40</f>
        <v>66.862596576276303</v>
      </c>
      <c r="O40" s="101">
        <f>L40-I40</f>
        <v>0</v>
      </c>
      <c r="P40" s="102">
        <f>N40-K40</f>
        <v>-11.398272988941088</v>
      </c>
      <c r="Q40" s="103">
        <f>N40/K40</f>
        <v>0.85435540069686389</v>
      </c>
      <c r="R40" s="276"/>
      <c r="S40" s="1">
        <v>0.30509259259259258</v>
      </c>
      <c r="T40" s="2">
        <v>0.37152777777777779</v>
      </c>
      <c r="U40" s="104">
        <v>4.9999999999999822</v>
      </c>
      <c r="V40" s="105">
        <v>95.6666666666667</v>
      </c>
      <c r="W40" s="106"/>
      <c r="X40" s="107"/>
      <c r="Y40" s="261"/>
      <c r="Z40" s="262"/>
      <c r="AA40" s="111">
        <f>M40-J40</f>
        <v>-262.16027874564497</v>
      </c>
      <c r="AB40" s="103">
        <f>M40/J40</f>
        <v>0.85435540069686389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2416</v>
      </c>
      <c r="G41" s="95">
        <f t="shared" si="17"/>
        <v>143365.44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1699.7459448895829</v>
      </c>
      <c r="N41" s="99">
        <f>M41/L41</f>
        <v>70.822747703732617</v>
      </c>
      <c r="O41" s="101">
        <f>L41-I41</f>
        <v>0</v>
      </c>
      <c r="P41" s="102">
        <f>N41-K41</f>
        <v>-12.510585629600712</v>
      </c>
      <c r="Q41" s="103">
        <f>N41/K41</f>
        <v>0.84987297244479143</v>
      </c>
      <c r="R41" s="276"/>
      <c r="S41" s="1">
        <v>0.37708333333333333</v>
      </c>
      <c r="T41" s="2">
        <v>0.43630787037037039</v>
      </c>
      <c r="U41" s="104">
        <v>7.9999999999999716</v>
      </c>
      <c r="V41" s="105">
        <v>85.283333333333374</v>
      </c>
      <c r="W41" s="106">
        <v>0.43630787037037039</v>
      </c>
      <c r="X41" s="107">
        <v>0.47430555555555548</v>
      </c>
      <c r="Y41" s="261"/>
      <c r="Z41" s="262"/>
      <c r="AA41" s="111">
        <f>M41-J41</f>
        <v>-300.25405511041708</v>
      </c>
      <c r="AB41" s="103">
        <f>M41/J41</f>
        <v>0.84987297244479143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4838</v>
      </c>
      <c r="G42" s="95">
        <f t="shared" si="17"/>
        <v>283845.46000000002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1723.9235870533498</v>
      </c>
      <c r="N42" s="99">
        <f>M42/L42</f>
        <v>71.830149460556243</v>
      </c>
      <c r="O42" s="101">
        <f>L42-I42</f>
        <v>0</v>
      </c>
      <c r="P42" s="102">
        <f>N42-K42</f>
        <v>-11.503183872777086</v>
      </c>
      <c r="Q42" s="103">
        <f>N42/K42</f>
        <v>0.86196179352667501</v>
      </c>
      <c r="R42" s="276"/>
      <c r="S42" s="1">
        <v>0.47430555555555548</v>
      </c>
      <c r="T42" s="2">
        <v>0.5912384259259259</v>
      </c>
      <c r="U42" s="104">
        <v>54.716666666666534</v>
      </c>
      <c r="V42" s="105">
        <v>168.38333333333341</v>
      </c>
      <c r="W42" s="106"/>
      <c r="X42" s="107"/>
      <c r="Y42" s="261"/>
      <c r="Z42" s="262"/>
      <c r="AA42" s="111">
        <f>M42-J42</f>
        <v>-276.07641294665018</v>
      </c>
      <c r="AB42" s="103">
        <f>M42/J42</f>
        <v>0.8619617935266749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1668.1600781108123</v>
      </c>
      <c r="N55" s="139">
        <f t="shared" ref="N55:N60" si="21">M55/L55</f>
        <v>70.238319078349988</v>
      </c>
      <c r="O55" s="140">
        <f t="shared" ref="O55:O60" si="22">L55-I55</f>
        <v>0</v>
      </c>
      <c r="P55" s="141">
        <f t="shared" ref="P55:P60" si="23">N55-K55</f>
        <v>-11.866944079544751</v>
      </c>
      <c r="Q55" s="142">
        <f t="shared" ref="Q55:Q60" si="24">N55/K55</f>
        <v>0.85546670672349345</v>
      </c>
      <c r="R55" s="277"/>
      <c r="S55" s="143">
        <f>S39</f>
        <v>0.25004629629629632</v>
      </c>
      <c r="T55" s="144">
        <f>INDEX(T39:T54,COUNTA(T39:T54))</f>
        <v>0.5912384259259259</v>
      </c>
      <c r="U55" s="145"/>
      <c r="V55" s="156"/>
      <c r="W55" s="188"/>
      <c r="X55" s="189"/>
      <c r="Y55" s="264"/>
      <c r="Z55" s="265"/>
      <c r="AA55" s="157">
        <f t="shared" ref="AA55:AA60" si="25">M55-J55</f>
        <v>-281.83992188918774</v>
      </c>
      <c r="AB55" s="142">
        <f t="shared" ref="AB55:AB60" si="26">M55/J55</f>
        <v>0.85546670672349345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1770</v>
      </c>
      <c r="G56" s="159">
        <f t="shared" ref="G56:G60" si="27">E56*F56</f>
        <v>105067.2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1690.1856763925716</v>
      </c>
      <c r="N56" s="163">
        <f t="shared" si="21"/>
        <v>73.486333756198761</v>
      </c>
      <c r="O56" s="165">
        <f t="shared" si="22"/>
        <v>0</v>
      </c>
      <c r="P56" s="166">
        <f t="shared" si="23"/>
        <v>-13.470187982931677</v>
      </c>
      <c r="Q56" s="152">
        <f t="shared" si="24"/>
        <v>0.84509283819628578</v>
      </c>
      <c r="R56" s="275">
        <f>Q72</f>
        <v>0.85076052045800066</v>
      </c>
      <c r="S56" s="167">
        <v>0.25011574074074072</v>
      </c>
      <c r="T56" s="168">
        <v>0.29375000000000001</v>
      </c>
      <c r="U56" s="169"/>
      <c r="V56" s="170">
        <v>62.833333333333378</v>
      </c>
      <c r="W56" s="168"/>
      <c r="X56" s="171"/>
      <c r="Y56" s="278"/>
      <c r="Z56" s="279"/>
      <c r="AA56" s="109">
        <f t="shared" si="25"/>
        <v>-309.81432360742838</v>
      </c>
      <c r="AB56" s="152">
        <f t="shared" si="26"/>
        <v>0.84509283819628578</v>
      </c>
      <c r="AC56" s="266">
        <f>AB72</f>
        <v>0.85076052045800066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1849</v>
      </c>
      <c r="G57" s="95">
        <f t="shared" si="27"/>
        <v>87587.12999999999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1689.441624365483</v>
      </c>
      <c r="N57" s="99">
        <f t="shared" si="21"/>
        <v>80.449601160261096</v>
      </c>
      <c r="O57" s="101">
        <f t="shared" si="22"/>
        <v>0</v>
      </c>
      <c r="P57" s="102">
        <f t="shared" si="23"/>
        <v>-14.788494077834144</v>
      </c>
      <c r="Q57" s="103">
        <f t="shared" si="24"/>
        <v>0.84472081218274153</v>
      </c>
      <c r="R57" s="276"/>
      <c r="S57" s="1">
        <v>0.29675925925925928</v>
      </c>
      <c r="T57" s="2">
        <v>0.34236111111111112</v>
      </c>
      <c r="U57" s="104">
        <v>4.3333333333333446</v>
      </c>
      <c r="V57" s="105">
        <v>65.666666666666643</v>
      </c>
      <c r="W57" s="106"/>
      <c r="X57" s="107"/>
      <c r="Y57" s="261"/>
      <c r="Z57" s="262"/>
      <c r="AA57" s="111">
        <f t="shared" si="25"/>
        <v>-310.55837563451701</v>
      </c>
      <c r="AB57" s="103">
        <f t="shared" si="26"/>
        <v>0.84472081218274153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1011</v>
      </c>
      <c r="G58" s="95">
        <f t="shared" si="27"/>
        <v>53957.07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1681.1085450346413</v>
      </c>
      <c r="N58" s="99">
        <f t="shared" si="21"/>
        <v>67.244341801385659</v>
      </c>
      <c r="O58" s="101">
        <f t="shared" si="22"/>
        <v>0</v>
      </c>
      <c r="P58" s="102">
        <f t="shared" si="23"/>
        <v>-12.755658198614341</v>
      </c>
      <c r="Q58" s="103">
        <f t="shared" si="24"/>
        <v>0.84055427251732073</v>
      </c>
      <c r="R58" s="276"/>
      <c r="S58" s="1">
        <v>0.34652777777777777</v>
      </c>
      <c r="T58" s="2">
        <v>0.37158564814814815</v>
      </c>
      <c r="U58" s="104">
        <v>5.9999999999999787</v>
      </c>
      <c r="V58" s="105">
        <v>36.08333333333335</v>
      </c>
      <c r="W58" s="106"/>
      <c r="X58" s="107"/>
      <c r="Y58" s="261"/>
      <c r="Z58" s="262"/>
      <c r="AA58" s="111">
        <f t="shared" si="25"/>
        <v>-318.89145496535866</v>
      </c>
      <c r="AB58" s="103">
        <f t="shared" si="26"/>
        <v>0.84055427251732062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3505</v>
      </c>
      <c r="G59" s="95">
        <f t="shared" si="27"/>
        <v>271076.7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1700.5390835579512</v>
      </c>
      <c r="N59" s="99">
        <f t="shared" si="21"/>
        <v>68.021563342318046</v>
      </c>
      <c r="O59" s="101">
        <f t="shared" si="22"/>
        <v>0</v>
      </c>
      <c r="P59" s="102">
        <f t="shared" si="23"/>
        <v>-11.978436657681954</v>
      </c>
      <c r="Q59" s="103">
        <f t="shared" si="24"/>
        <v>0.85026954177897562</v>
      </c>
      <c r="R59" s="276"/>
      <c r="S59" s="1">
        <v>0.37662037037037038</v>
      </c>
      <c r="T59" s="2">
        <v>0.46250000000000002</v>
      </c>
      <c r="U59" s="104">
        <v>7.2500000000000142</v>
      </c>
      <c r="V59" s="105">
        <v>123.66666666666669</v>
      </c>
      <c r="W59" s="106">
        <v>0.46250000000000002</v>
      </c>
      <c r="X59" s="107">
        <v>0.50208333333333333</v>
      </c>
      <c r="Y59" s="261"/>
      <c r="Z59" s="262"/>
      <c r="AA59" s="111">
        <f t="shared" si="25"/>
        <v>-299.46091644204876</v>
      </c>
      <c r="AB59" s="103">
        <f t="shared" si="26"/>
        <v>0.85026954177897562</v>
      </c>
      <c r="AC59" s="267"/>
    </row>
    <row r="60" spans="1:29" ht="15.75" customHeight="1">
      <c r="A60" s="281"/>
      <c r="B60" s="153" t="s">
        <v>180</v>
      </c>
      <c r="C60" s="259" t="s">
        <v>182</v>
      </c>
      <c r="D60" s="260"/>
      <c r="E60" s="93">
        <v>59.52</v>
      </c>
      <c r="F60" s="94">
        <v>6345</v>
      </c>
      <c r="G60" s="95">
        <f t="shared" si="27"/>
        <v>377654.4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>F60/V60*60</f>
        <v>1746.3302752293575</v>
      </c>
      <c r="N60" s="99">
        <f t="shared" si="21"/>
        <v>69.853211009174302</v>
      </c>
      <c r="O60" s="101">
        <f t="shared" si="22"/>
        <v>0</v>
      </c>
      <c r="P60" s="102">
        <f t="shared" si="23"/>
        <v>-10.146788990825698</v>
      </c>
      <c r="Q60" s="103">
        <f t="shared" si="24"/>
        <v>0.87316513761467873</v>
      </c>
      <c r="R60" s="276"/>
      <c r="S60" s="1">
        <v>0.50208333333333333</v>
      </c>
      <c r="T60" s="2">
        <v>0.65347222222222223</v>
      </c>
      <c r="U60" s="104">
        <v>56.999999999999957</v>
      </c>
      <c r="V60" s="105">
        <v>218.00000000000003</v>
      </c>
      <c r="W60" s="106"/>
      <c r="X60" s="107"/>
      <c r="Y60" s="261"/>
      <c r="Z60" s="262"/>
      <c r="AA60" s="111">
        <f t="shared" si="25"/>
        <v>-253.66972477064246</v>
      </c>
      <c r="AB60" s="103">
        <f t="shared" si="26"/>
        <v>0.87316513761467873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8">AVERAGE(I56:I71)</f>
        <v>23.8</v>
      </c>
      <c r="J72" s="138">
        <f t="shared" si="28"/>
        <v>2000</v>
      </c>
      <c r="K72" s="139">
        <f t="shared" ref="K72" si="29">J72/I72</f>
        <v>84.033613445378151</v>
      </c>
      <c r="L72" s="137">
        <f t="shared" ref="L72:M72" si="30">AVERAGE(L56:L71)</f>
        <v>23.8</v>
      </c>
      <c r="M72" s="138">
        <f t="shared" si="30"/>
        <v>1701.5210409160013</v>
      </c>
      <c r="N72" s="139">
        <f t="shared" ref="N72:N81" si="31">M72/L72</f>
        <v>71.492480710756354</v>
      </c>
      <c r="O72" s="140">
        <f t="shared" ref="O72:O81" si="32">L72-I72</f>
        <v>0</v>
      </c>
      <c r="P72" s="141">
        <f t="shared" ref="P72:P81" si="33">N72-K72</f>
        <v>-12.541132734621797</v>
      </c>
      <c r="Q72" s="142">
        <f t="shared" ref="Q72:Q81" si="34">N72/K72</f>
        <v>0.85076052045800066</v>
      </c>
      <c r="R72" s="277"/>
      <c r="S72" s="143">
        <f>S56</f>
        <v>0.25011574074074072</v>
      </c>
      <c r="T72" s="144">
        <f>INDEX(T56:T71,COUNTA(T56:T71))</f>
        <v>0.65347222222222223</v>
      </c>
      <c r="U72" s="145"/>
      <c r="V72" s="156"/>
      <c r="W72" s="135"/>
      <c r="X72" s="139"/>
      <c r="Y72" s="264"/>
      <c r="Z72" s="265"/>
      <c r="AA72" s="157">
        <f t="shared" ref="AA72:AA81" si="35">M72-J72</f>
        <v>-298.47895908399869</v>
      </c>
      <c r="AB72" s="142">
        <f t="shared" ref="AB72:AB81" si="36">M72/J72</f>
        <v>0.85076052045800066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4938</v>
      </c>
      <c r="G73" s="159">
        <f t="shared" ref="G73:G81" si="37">E73*F73</f>
        <v>187347.72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8">F73/V73*60</f>
        <v>3003.8526529232845</v>
      </c>
      <c r="N73" s="163">
        <f t="shared" si="31"/>
        <v>143.0406025201564</v>
      </c>
      <c r="O73" s="165">
        <f t="shared" si="32"/>
        <v>0</v>
      </c>
      <c r="P73" s="166">
        <f t="shared" si="33"/>
        <v>-28.387968908415019</v>
      </c>
      <c r="Q73" s="152">
        <f t="shared" si="34"/>
        <v>0.83440351470091234</v>
      </c>
      <c r="R73" s="275">
        <f>Q89</f>
        <v>0.85380190235375675</v>
      </c>
      <c r="S73" s="167">
        <v>0.16692129629629629</v>
      </c>
      <c r="T73" s="168">
        <v>0.23541666666666666</v>
      </c>
      <c r="U73" s="169"/>
      <c r="V73" s="170">
        <v>98.63333333333334</v>
      </c>
      <c r="W73" s="168"/>
      <c r="X73" s="171"/>
      <c r="Y73" s="278"/>
      <c r="Z73" s="279"/>
      <c r="AA73" s="109">
        <f t="shared" si="35"/>
        <v>-596.1473470767155</v>
      </c>
      <c r="AB73" s="152">
        <f t="shared" si="36"/>
        <v>0.83440351470091234</v>
      </c>
      <c r="AC73" s="266">
        <f>AB89</f>
        <v>0.85380190235375675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2797</v>
      </c>
      <c r="G74" s="95">
        <f t="shared" si="37"/>
        <v>89671.82</v>
      </c>
      <c r="H74" s="96"/>
      <c r="I74" s="97">
        <v>21</v>
      </c>
      <c r="J74" s="98">
        <v>3600</v>
      </c>
      <c r="K74" s="99">
        <f t="shared" ref="K74:K111" si="39">J74/I74</f>
        <v>171.42857142857142</v>
      </c>
      <c r="L74" s="100">
        <v>21</v>
      </c>
      <c r="M74" s="98">
        <f t="shared" si="38"/>
        <v>2996.7857142857119</v>
      </c>
      <c r="N74" s="99">
        <f t="shared" si="31"/>
        <v>142.70408163265296</v>
      </c>
      <c r="O74" s="101">
        <f t="shared" si="32"/>
        <v>0</v>
      </c>
      <c r="P74" s="102">
        <f t="shared" si="33"/>
        <v>-28.724489795918458</v>
      </c>
      <c r="Q74" s="103">
        <f t="shared" si="34"/>
        <v>0.83244047619047568</v>
      </c>
      <c r="R74" s="276"/>
      <c r="S74" s="1">
        <v>0.23958333333333331</v>
      </c>
      <c r="T74" s="2">
        <v>0.27847222222222223</v>
      </c>
      <c r="U74" s="104">
        <v>5.9999999999999787</v>
      </c>
      <c r="V74" s="105">
        <v>56.000000000000043</v>
      </c>
      <c r="W74" s="106"/>
      <c r="X74" s="107"/>
      <c r="Y74" s="261"/>
      <c r="Z74" s="262"/>
      <c r="AA74" s="111">
        <f t="shared" si="35"/>
        <v>-603.21428571428805</v>
      </c>
      <c r="AB74" s="103">
        <f t="shared" si="36"/>
        <v>0.83244047619047556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4046</v>
      </c>
      <c r="G75" s="95">
        <f t="shared" si="37"/>
        <v>114461.34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3000.741656365883</v>
      </c>
      <c r="N75" s="99">
        <f t="shared" si="31"/>
        <v>157.93377138767806</v>
      </c>
      <c r="O75" s="101">
        <f t="shared" si="32"/>
        <v>0</v>
      </c>
      <c r="P75" s="102">
        <f t="shared" si="33"/>
        <v>-31.539912822848265</v>
      </c>
      <c r="Q75" s="103">
        <f t="shared" si="34"/>
        <v>0.83353934899052307</v>
      </c>
      <c r="R75" s="276"/>
      <c r="S75" s="1">
        <v>0.28340277777777778</v>
      </c>
      <c r="T75" s="2">
        <v>0.33958333333333335</v>
      </c>
      <c r="U75" s="104">
        <v>7.0999999999999908</v>
      </c>
      <c r="V75" s="105">
        <v>80.90000000000002</v>
      </c>
      <c r="W75" s="106"/>
      <c r="X75" s="107"/>
      <c r="Y75" s="261"/>
      <c r="Z75" s="262"/>
      <c r="AA75" s="111">
        <f t="shared" si="35"/>
        <v>-599.25834363411695</v>
      </c>
      <c r="AB75" s="103">
        <f t="shared" si="36"/>
        <v>0.83353934899052307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2223</v>
      </c>
      <c r="G76" s="95">
        <f t="shared" si="37"/>
        <v>86674.77</v>
      </c>
      <c r="H76" s="96"/>
      <c r="I76" s="97">
        <v>19</v>
      </c>
      <c r="J76" s="98">
        <v>3600</v>
      </c>
      <c r="K76" s="99">
        <f t="shared" si="39"/>
        <v>189.47368421052633</v>
      </c>
      <c r="L76" s="100">
        <v>19</v>
      </c>
      <c r="M76" s="98">
        <f t="shared" si="38"/>
        <v>2988.3495145631073</v>
      </c>
      <c r="N76" s="99">
        <f t="shared" si="31"/>
        <v>157.28155339805826</v>
      </c>
      <c r="O76" s="101">
        <f t="shared" si="32"/>
        <v>0</v>
      </c>
      <c r="P76" s="102">
        <f t="shared" si="33"/>
        <v>-32.192130812468065</v>
      </c>
      <c r="Q76" s="103">
        <f t="shared" si="34"/>
        <v>0.83009708737864074</v>
      </c>
      <c r="R76" s="276"/>
      <c r="S76" s="1">
        <v>0.34469907407407407</v>
      </c>
      <c r="T76" s="2">
        <v>0.37569444444444444</v>
      </c>
      <c r="U76" s="104">
        <v>7.3666666666666458</v>
      </c>
      <c r="V76" s="105">
        <v>44.633333333333326</v>
      </c>
      <c r="W76" s="106"/>
      <c r="X76" s="107"/>
      <c r="Y76" s="261"/>
      <c r="Z76" s="262"/>
      <c r="AA76" s="191">
        <f t="shared" si="35"/>
        <v>-611.65048543689272</v>
      </c>
      <c r="AB76" s="192">
        <f t="shared" si="36"/>
        <v>0.83009708737864096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4048</v>
      </c>
      <c r="G77" s="95">
        <f t="shared" si="37"/>
        <v>126580.95999999999</v>
      </c>
      <c r="H77" s="113"/>
      <c r="I77" s="97">
        <v>19</v>
      </c>
      <c r="J77" s="98">
        <v>3600</v>
      </c>
      <c r="K77" s="99">
        <f t="shared" si="39"/>
        <v>189.47368421052633</v>
      </c>
      <c r="L77" s="114">
        <v>19</v>
      </c>
      <c r="M77" s="98">
        <f t="shared" si="38"/>
        <v>2998.5185185185173</v>
      </c>
      <c r="N77" s="99">
        <f t="shared" si="31"/>
        <v>157.81676413255354</v>
      </c>
      <c r="O77" s="101">
        <f t="shared" si="32"/>
        <v>0</v>
      </c>
      <c r="P77" s="102">
        <f t="shared" si="33"/>
        <v>-31.656920077972785</v>
      </c>
      <c r="Q77" s="103">
        <f t="shared" si="34"/>
        <v>0.83292181069958804</v>
      </c>
      <c r="R77" s="276"/>
      <c r="S77" s="1">
        <v>0.38194444444444442</v>
      </c>
      <c r="T77" s="2">
        <v>0.43819444444444444</v>
      </c>
      <c r="U77" s="104">
        <v>8.999999999999968</v>
      </c>
      <c r="V77" s="105">
        <v>81.000000000000028</v>
      </c>
      <c r="W77" s="106">
        <v>0.43819444444444444</v>
      </c>
      <c r="X77" s="107">
        <v>0.47800925925925924</v>
      </c>
      <c r="Y77" s="261"/>
      <c r="Z77" s="262"/>
      <c r="AA77" s="191">
        <f t="shared" si="35"/>
        <v>-601.48148148148266</v>
      </c>
      <c r="AB77" s="192">
        <f t="shared" si="36"/>
        <v>0.83292181069958815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3793</v>
      </c>
      <c r="G78" s="115">
        <f t="shared" si="37"/>
        <v>139809.98000000001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3175.534883720929</v>
      </c>
      <c r="N78" s="99">
        <f t="shared" si="31"/>
        <v>151.21594684385377</v>
      </c>
      <c r="O78" s="101">
        <f t="shared" si="32"/>
        <v>0</v>
      </c>
      <c r="P78" s="102">
        <f t="shared" si="33"/>
        <v>-20.212624584717645</v>
      </c>
      <c r="Q78" s="103">
        <f t="shared" si="34"/>
        <v>0.88209302325581374</v>
      </c>
      <c r="R78" s="276"/>
      <c r="S78" s="1">
        <v>0.47800925925925924</v>
      </c>
      <c r="T78" s="2">
        <v>0.52777777777777779</v>
      </c>
      <c r="U78" s="104">
        <v>57.333333333333314</v>
      </c>
      <c r="V78" s="105">
        <v>71.6666666666667</v>
      </c>
      <c r="W78" s="106"/>
      <c r="X78" s="107"/>
      <c r="Y78" s="261"/>
      <c r="Z78" s="262"/>
      <c r="AA78" s="191">
        <f t="shared" si="35"/>
        <v>-424.46511627907103</v>
      </c>
      <c r="AB78" s="192">
        <f t="shared" si="36"/>
        <v>0.88209302325581362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2093</v>
      </c>
      <c r="G79" s="115">
        <f t="shared" si="37"/>
        <v>79534</v>
      </c>
      <c r="H79" s="119">
        <v>2</v>
      </c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3160.5704697986553</v>
      </c>
      <c r="N79" s="99">
        <f t="shared" si="31"/>
        <v>150.50335570469787</v>
      </c>
      <c r="O79" s="120">
        <f t="shared" si="32"/>
        <v>0</v>
      </c>
      <c r="P79" s="121">
        <f t="shared" si="33"/>
        <v>-20.925215723873549</v>
      </c>
      <c r="Q79" s="122">
        <f t="shared" si="34"/>
        <v>0.87793624161073758</v>
      </c>
      <c r="R79" s="276"/>
      <c r="S79" s="1">
        <v>0.53212962962962962</v>
      </c>
      <c r="T79" s="2">
        <v>0.55972222222222223</v>
      </c>
      <c r="U79" s="104">
        <v>6.2666666666666337</v>
      </c>
      <c r="V79" s="105">
        <v>39.733333333333363</v>
      </c>
      <c r="W79" s="106"/>
      <c r="X79" s="107"/>
      <c r="Y79" s="261"/>
      <c r="Z79" s="262"/>
      <c r="AA79" s="191">
        <f t="shared" si="35"/>
        <v>-439.42953020134473</v>
      </c>
      <c r="AB79" s="192">
        <f t="shared" si="36"/>
        <v>0.87793624161073758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5924</v>
      </c>
      <c r="G80" s="115">
        <f t="shared" si="37"/>
        <v>228844.12000000002</v>
      </c>
      <c r="H80" s="119"/>
      <c r="I80" s="97">
        <v>20</v>
      </c>
      <c r="J80" s="98">
        <v>3600</v>
      </c>
      <c r="K80" s="99">
        <f t="shared" si="39"/>
        <v>180</v>
      </c>
      <c r="L80" s="114">
        <v>20</v>
      </c>
      <c r="M80" s="98">
        <f t="shared" si="38"/>
        <v>3178.3010432190772</v>
      </c>
      <c r="N80" s="99">
        <f t="shared" si="31"/>
        <v>158.91505216095385</v>
      </c>
      <c r="O80" s="120">
        <f t="shared" si="32"/>
        <v>0</v>
      </c>
      <c r="P80" s="121">
        <f t="shared" si="33"/>
        <v>-21.084947839046151</v>
      </c>
      <c r="Q80" s="122">
        <f t="shared" si="34"/>
        <v>0.88286140089418808</v>
      </c>
      <c r="R80" s="276"/>
      <c r="S80" s="1">
        <v>0.56400462962962961</v>
      </c>
      <c r="T80" s="2">
        <v>0.64166666666666661</v>
      </c>
      <c r="U80" s="104">
        <v>6.1666666666666181</v>
      </c>
      <c r="V80" s="105">
        <v>111.83333333333329</v>
      </c>
      <c r="W80" s="106"/>
      <c r="X80" s="107"/>
      <c r="Y80" s="261"/>
      <c r="Z80" s="262"/>
      <c r="AA80" s="191">
        <f t="shared" si="35"/>
        <v>-421.6989567809228</v>
      </c>
      <c r="AB80" s="192">
        <f t="shared" si="36"/>
        <v>0.88286140089418808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5329</v>
      </c>
      <c r="G81" s="115">
        <f t="shared" si="37"/>
        <v>202502</v>
      </c>
      <c r="H81" s="119"/>
      <c r="I81" s="97">
        <v>21</v>
      </c>
      <c r="J81" s="98">
        <v>3600</v>
      </c>
      <c r="K81" s="99">
        <f t="shared" si="39"/>
        <v>171.42857142857142</v>
      </c>
      <c r="L81" s="114">
        <v>21</v>
      </c>
      <c r="M81" s="98">
        <f t="shared" si="38"/>
        <v>3160.5271828665541</v>
      </c>
      <c r="N81" s="99">
        <f t="shared" si="31"/>
        <v>150.50129442221686</v>
      </c>
      <c r="O81" s="120">
        <f t="shared" si="32"/>
        <v>0</v>
      </c>
      <c r="P81" s="121">
        <f t="shared" si="33"/>
        <v>-20.927277006354558</v>
      </c>
      <c r="Q81" s="122">
        <f t="shared" si="34"/>
        <v>0.8779242174629317</v>
      </c>
      <c r="R81" s="276"/>
      <c r="S81" s="1">
        <v>0.64583333333333326</v>
      </c>
      <c r="T81" s="2">
        <v>0.71608796296296295</v>
      </c>
      <c r="U81" s="104">
        <v>5.9999999999999787</v>
      </c>
      <c r="V81" s="105">
        <v>101.16666666666676</v>
      </c>
      <c r="W81" s="106"/>
      <c r="X81" s="107"/>
      <c r="Y81" s="261"/>
      <c r="Z81" s="262"/>
      <c r="AA81" s="191">
        <f t="shared" si="35"/>
        <v>-439.47281713344591</v>
      </c>
      <c r="AB81" s="192">
        <f t="shared" si="36"/>
        <v>0.8779242174629317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0">AVERAGE(I73:I88)</f>
        <v>20.222222222222221</v>
      </c>
      <c r="J89" s="138">
        <f t="shared" si="40"/>
        <v>3600</v>
      </c>
      <c r="K89" s="139">
        <f t="shared" ref="K89" si="41">J89/I89</f>
        <v>178.02197802197801</v>
      </c>
      <c r="L89" s="137">
        <f t="shared" ref="L89:M89" si="42">AVERAGE(L73:L88)</f>
        <v>20.222222222222221</v>
      </c>
      <c r="M89" s="138">
        <f t="shared" si="42"/>
        <v>3073.6868484735242</v>
      </c>
      <c r="N89" s="139">
        <f t="shared" ref="N89:N94" si="43">M89/L89</f>
        <v>151.9955034959435</v>
      </c>
      <c r="O89" s="140">
        <f t="shared" ref="O89:O94" si="44">L89-I89</f>
        <v>0</v>
      </c>
      <c r="P89" s="141">
        <f t="shared" ref="P89:P94" si="45">N89-K89</f>
        <v>-26.026474526034519</v>
      </c>
      <c r="Q89" s="142">
        <f t="shared" ref="Q89:Q94" si="46">N89/K89</f>
        <v>0.85380190235375675</v>
      </c>
      <c r="R89" s="277"/>
      <c r="S89" s="143">
        <f>S73</f>
        <v>0.16692129629629629</v>
      </c>
      <c r="T89" s="144">
        <f>INDEX(T73:T88,COUNTA(T73:T88))</f>
        <v>0.71608796296296295</v>
      </c>
      <c r="U89" s="145"/>
      <c r="V89" s="156"/>
      <c r="W89" s="135"/>
      <c r="X89" s="139"/>
      <c r="Y89" s="264"/>
      <c r="Z89" s="265"/>
      <c r="AA89" s="157">
        <f t="shared" ref="AA89:AA94" si="47">M89-J89</f>
        <v>-526.31315152647585</v>
      </c>
      <c r="AB89" s="142">
        <f t="shared" ref="AB89:AB94" si="48">M89/J89</f>
        <v>0.85380190235375675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1971</v>
      </c>
      <c r="G90" s="159">
        <f t="shared" ref="G90:G94" si="49">E90*F90</f>
        <v>67467.329999999987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2525.124555160141</v>
      </c>
      <c r="N90" s="163">
        <f t="shared" si="43"/>
        <v>157.82028469750881</v>
      </c>
      <c r="O90" s="165">
        <f t="shared" si="44"/>
        <v>0</v>
      </c>
      <c r="P90" s="166">
        <f t="shared" si="45"/>
        <v>-29.679715302491189</v>
      </c>
      <c r="Q90" s="152">
        <f t="shared" si="46"/>
        <v>0.8417081850533803</v>
      </c>
      <c r="R90" s="275">
        <f>Q106</f>
        <v>0.85226489027538466</v>
      </c>
      <c r="S90" s="167">
        <v>0.16678240740740741</v>
      </c>
      <c r="T90" s="168">
        <v>0.19930555555555557</v>
      </c>
      <c r="U90" s="169"/>
      <c r="V90" s="170">
        <v>46.833333333333357</v>
      </c>
      <c r="W90" s="173"/>
      <c r="X90" s="151"/>
      <c r="Y90" s="278"/>
      <c r="Z90" s="279"/>
      <c r="AA90" s="109">
        <f t="shared" si="47"/>
        <v>-474.87544483985903</v>
      </c>
      <c r="AB90" s="152">
        <f t="shared" si="48"/>
        <v>0.8417081850533803</v>
      </c>
      <c r="AC90" s="266">
        <f>AB106</f>
        <v>0.85226489027538455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1500</v>
      </c>
      <c r="G91" s="95">
        <f t="shared" si="49"/>
        <v>52155.000000000007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2517.4825174825182</v>
      </c>
      <c r="N91" s="99">
        <f t="shared" si="43"/>
        <v>228.86204704386529</v>
      </c>
      <c r="O91" s="101">
        <f t="shared" si="44"/>
        <v>0</v>
      </c>
      <c r="P91" s="102">
        <f t="shared" si="45"/>
        <v>-43.865225683407459</v>
      </c>
      <c r="Q91" s="103">
        <f t="shared" si="46"/>
        <v>0.83916083916083928</v>
      </c>
      <c r="R91" s="276"/>
      <c r="S91" s="1">
        <v>0.20364583333333333</v>
      </c>
      <c r="T91" s="2">
        <v>0.22847222222222222</v>
      </c>
      <c r="U91" s="104">
        <v>6.2499999999999778</v>
      </c>
      <c r="V91" s="105">
        <v>35.749999999999993</v>
      </c>
      <c r="W91" s="106"/>
      <c r="X91" s="107"/>
      <c r="Y91" s="261"/>
      <c r="Z91" s="262"/>
      <c r="AA91" s="111">
        <f t="shared" si="47"/>
        <v>-482.51748251748177</v>
      </c>
      <c r="AB91" s="103">
        <f t="shared" si="48"/>
        <v>0.83916083916083939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2418</v>
      </c>
      <c r="G92" s="95">
        <f t="shared" si="49"/>
        <v>64391.34</v>
      </c>
      <c r="H92" s="96"/>
      <c r="I92" s="97">
        <v>9</v>
      </c>
      <c r="J92" s="98">
        <v>2600</v>
      </c>
      <c r="K92" s="99">
        <f t="shared" si="39"/>
        <v>288.88888888888891</v>
      </c>
      <c r="L92" s="100">
        <v>9</v>
      </c>
      <c r="M92" s="98">
        <f>F92/V92*60</f>
        <v>2216.0896130346223</v>
      </c>
      <c r="N92" s="99">
        <f t="shared" si="43"/>
        <v>246.23217922606915</v>
      </c>
      <c r="O92" s="101">
        <f t="shared" si="44"/>
        <v>0</v>
      </c>
      <c r="P92" s="102">
        <f t="shared" si="45"/>
        <v>-42.656709662819765</v>
      </c>
      <c r="Q92" s="103">
        <f t="shared" si="46"/>
        <v>0.85234215885947007</v>
      </c>
      <c r="R92" s="276"/>
      <c r="S92" s="1">
        <v>0.32222222222222219</v>
      </c>
      <c r="T92" s="2">
        <v>0.36768518518518517</v>
      </c>
      <c r="U92" s="104">
        <v>7.9999999999999716</v>
      </c>
      <c r="V92" s="105">
        <v>65.466666666666697</v>
      </c>
      <c r="W92" s="106"/>
      <c r="X92" s="107"/>
      <c r="Y92" s="261"/>
      <c r="Z92" s="262"/>
      <c r="AA92" s="111">
        <f t="shared" si="47"/>
        <v>-383.91038696537771</v>
      </c>
      <c r="AB92" s="103">
        <f t="shared" si="48"/>
        <v>0.85234215885947007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5199</v>
      </c>
      <c r="G93" s="95">
        <f t="shared" si="49"/>
        <v>186280.16999999998</v>
      </c>
      <c r="H93" s="113"/>
      <c r="I93" s="97">
        <v>12</v>
      </c>
      <c r="J93" s="98">
        <v>3273</v>
      </c>
      <c r="K93" s="99">
        <f t="shared" si="39"/>
        <v>272.75</v>
      </c>
      <c r="L93" s="114">
        <v>12</v>
      </c>
      <c r="M93" s="98">
        <f>F93/V93*60</f>
        <v>2836.677781145801</v>
      </c>
      <c r="N93" s="99">
        <f t="shared" si="43"/>
        <v>236.38981509548341</v>
      </c>
      <c r="O93" s="101">
        <f t="shared" si="44"/>
        <v>0</v>
      </c>
      <c r="P93" s="102">
        <f t="shared" si="45"/>
        <v>-36.360184904516586</v>
      </c>
      <c r="Q93" s="103">
        <f t="shared" si="46"/>
        <v>0.86669043114751021</v>
      </c>
      <c r="R93" s="276"/>
      <c r="S93" s="1">
        <v>0.37224537037037037</v>
      </c>
      <c r="T93" s="2">
        <v>0.44861111111111113</v>
      </c>
      <c r="U93" s="104">
        <v>6.5666666666666806</v>
      </c>
      <c r="V93" s="105">
        <v>109.9666666666667</v>
      </c>
      <c r="W93" s="106">
        <v>0.44861111111111113</v>
      </c>
      <c r="X93" s="107">
        <v>0.4899189814814815</v>
      </c>
      <c r="Y93" s="261"/>
      <c r="Z93" s="262"/>
      <c r="AA93" s="111">
        <f t="shared" si="47"/>
        <v>-436.32221885419904</v>
      </c>
      <c r="AB93" s="103">
        <f t="shared" si="48"/>
        <v>0.86669043114751021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4150</v>
      </c>
      <c r="G94" s="115">
        <f t="shared" si="49"/>
        <v>151101.5</v>
      </c>
      <c r="H94" s="116"/>
      <c r="I94" s="97">
        <v>11</v>
      </c>
      <c r="J94" s="98">
        <v>3273</v>
      </c>
      <c r="K94" s="99">
        <f t="shared" si="39"/>
        <v>297.54545454545456</v>
      </c>
      <c r="L94" s="100">
        <v>11</v>
      </c>
      <c r="M94" s="98">
        <f>F94/V94*60</f>
        <v>2813.0295612878917</v>
      </c>
      <c r="N94" s="99">
        <f t="shared" si="43"/>
        <v>255.72996011708108</v>
      </c>
      <c r="O94" s="101">
        <f t="shared" si="44"/>
        <v>0</v>
      </c>
      <c r="P94" s="102">
        <f t="shared" si="45"/>
        <v>-41.815494428373484</v>
      </c>
      <c r="Q94" s="103">
        <f t="shared" si="46"/>
        <v>0.85946518829449792</v>
      </c>
      <c r="R94" s="276"/>
      <c r="S94" s="1">
        <v>0.4899189814814815</v>
      </c>
      <c r="T94" s="2">
        <v>0.55138888888888893</v>
      </c>
      <c r="U94" s="104">
        <v>59.483333333333334</v>
      </c>
      <c r="V94" s="105">
        <v>88.516666666666708</v>
      </c>
      <c r="W94" s="106"/>
      <c r="X94" s="107"/>
      <c r="Y94" s="261"/>
      <c r="Z94" s="262"/>
      <c r="AA94" s="111">
        <f t="shared" si="47"/>
        <v>-459.97043871210826</v>
      </c>
      <c r="AB94" s="103">
        <f t="shared" si="48"/>
        <v>0.85946518829449792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0">AVERAGE(I90:I105)</f>
        <v>11.8</v>
      </c>
      <c r="J106" s="138">
        <f t="shared" si="50"/>
        <v>3029.2</v>
      </c>
      <c r="K106" s="139">
        <f t="shared" ref="K106" si="51">J106/I106</f>
        <v>256.71186440677963</v>
      </c>
      <c r="L106" s="137">
        <f t="shared" ref="L106:M106" si="52">AVERAGE(L90:L105)</f>
        <v>11.8</v>
      </c>
      <c r="M106" s="138">
        <f t="shared" si="52"/>
        <v>2581.6808056221948</v>
      </c>
      <c r="N106" s="139">
        <f t="shared" ref="N106:N111" si="53">M106/L106</f>
        <v>218.78650895103345</v>
      </c>
      <c r="O106" s="140">
        <f t="shared" ref="O106:O111" si="54">L106-I106</f>
        <v>0</v>
      </c>
      <c r="P106" s="141">
        <f t="shared" ref="P106:P111" si="55">N106-K106</f>
        <v>-37.925355455746171</v>
      </c>
      <c r="Q106" s="142">
        <f t="shared" ref="Q106:Q111" si="56">N106/K106</f>
        <v>0.85226489027538466</v>
      </c>
      <c r="R106" s="277"/>
      <c r="S106" s="143">
        <f>S90</f>
        <v>0.16678240740740741</v>
      </c>
      <c r="T106" s="144">
        <f>INDEX(T90:T105,COUNTA(T90:T105))</f>
        <v>0.55138888888888893</v>
      </c>
      <c r="U106" s="145"/>
      <c r="V106" s="156"/>
      <c r="W106" s="135"/>
      <c r="X106" s="139"/>
      <c r="Y106" s="264"/>
      <c r="Z106" s="265"/>
      <c r="AA106" s="157">
        <f t="shared" ref="AA106:AA111" si="57">M106-J106</f>
        <v>-447.51919437780498</v>
      </c>
      <c r="AB106" s="142">
        <f t="shared" ref="AB106:AB111" si="58">M106/J106</f>
        <v>0.85226489027538455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814</v>
      </c>
      <c r="G107" s="159">
        <f t="shared" ref="G107:G111" si="59">E107*F107</f>
        <v>21676.82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2090.1569186875745</v>
      </c>
      <c r="N107" s="163">
        <f t="shared" si="53"/>
        <v>348.3594864479291</v>
      </c>
      <c r="O107" s="165">
        <f t="shared" si="54"/>
        <v>0</v>
      </c>
      <c r="P107" s="166">
        <f t="shared" si="55"/>
        <v>-84.973846885404214</v>
      </c>
      <c r="Q107" s="152">
        <f t="shared" si="56"/>
        <v>0.80390650718752876</v>
      </c>
      <c r="R107" s="275">
        <f>Q123</f>
        <v>0.83512071005557575</v>
      </c>
      <c r="S107" s="193">
        <v>0.32152777777777769</v>
      </c>
      <c r="T107" s="194">
        <v>0.33775462962962965</v>
      </c>
      <c r="U107" s="169"/>
      <c r="V107" s="170">
        <v>23.366666666666831</v>
      </c>
      <c r="W107" s="168"/>
      <c r="X107" s="171"/>
      <c r="Y107" s="278"/>
      <c r="Z107" s="279"/>
      <c r="AA107" s="109">
        <f t="shared" si="57"/>
        <v>-509.84308131242551</v>
      </c>
      <c r="AB107" s="152">
        <f t="shared" si="58"/>
        <v>0.80390650718752865</v>
      </c>
      <c r="AC107" s="266">
        <f>AB123</f>
        <v>0.83512071005557575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3079</v>
      </c>
      <c r="G108" s="95">
        <f t="shared" si="59"/>
        <v>94217.400000000009</v>
      </c>
      <c r="H108" s="96"/>
      <c r="I108" s="97">
        <v>6</v>
      </c>
      <c r="J108" s="98">
        <v>2600</v>
      </c>
      <c r="K108" s="99">
        <f t="shared" si="39"/>
        <v>433.33333333333331</v>
      </c>
      <c r="L108" s="100">
        <v>6</v>
      </c>
      <c r="M108" s="98">
        <f>F108/V108*60</f>
        <v>2223.5506519558635</v>
      </c>
      <c r="N108" s="99">
        <f t="shared" si="53"/>
        <v>370.59177532597727</v>
      </c>
      <c r="O108" s="101">
        <f t="shared" si="54"/>
        <v>0</v>
      </c>
      <c r="P108" s="102">
        <f t="shared" si="55"/>
        <v>-62.741558007356048</v>
      </c>
      <c r="Q108" s="103">
        <f t="shared" si="56"/>
        <v>0.8552117892137937</v>
      </c>
      <c r="R108" s="276"/>
      <c r="S108" s="1">
        <v>0.34236111111111101</v>
      </c>
      <c r="T108" s="2">
        <v>0.40005787037037038</v>
      </c>
      <c r="U108" s="104">
        <v>6.6333333333331446</v>
      </c>
      <c r="V108" s="105">
        <v>83.083333333333499</v>
      </c>
      <c r="W108" s="106"/>
      <c r="X108" s="113"/>
      <c r="Y108" s="261"/>
      <c r="Z108" s="262"/>
      <c r="AA108" s="111">
        <f t="shared" si="57"/>
        <v>-376.44934804413651</v>
      </c>
      <c r="AB108" s="103">
        <f t="shared" si="58"/>
        <v>0.85521178921379359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1750</v>
      </c>
      <c r="G109" s="95">
        <f t="shared" si="59"/>
        <v>43277.5</v>
      </c>
      <c r="H109" s="96"/>
      <c r="I109" s="97">
        <v>6</v>
      </c>
      <c r="J109" s="98">
        <v>2600</v>
      </c>
      <c r="K109" s="99">
        <f t="shared" si="39"/>
        <v>433.33333333333331</v>
      </c>
      <c r="L109" s="100">
        <v>6</v>
      </c>
      <c r="M109" s="98">
        <f>F109/V109*60</f>
        <v>2173.9130434782555</v>
      </c>
      <c r="N109" s="99">
        <f t="shared" si="53"/>
        <v>362.31884057970927</v>
      </c>
      <c r="O109" s="101">
        <f t="shared" si="54"/>
        <v>0</v>
      </c>
      <c r="P109" s="102">
        <f t="shared" si="55"/>
        <v>-71.01449275362404</v>
      </c>
      <c r="Q109" s="103">
        <f t="shared" si="56"/>
        <v>0.83612040133779064</v>
      </c>
      <c r="R109" s="276"/>
      <c r="S109" s="1">
        <v>0.40347222222222212</v>
      </c>
      <c r="T109" s="2">
        <v>0.43701388888888887</v>
      </c>
      <c r="U109" s="104">
        <v>4.9166666666665026</v>
      </c>
      <c r="V109" s="105">
        <v>48.300000000000118</v>
      </c>
      <c r="W109" s="106"/>
      <c r="X109" s="107"/>
      <c r="Y109" s="261"/>
      <c r="Z109" s="262"/>
      <c r="AA109" s="111">
        <f t="shared" si="57"/>
        <v>-426.08695652174447</v>
      </c>
      <c r="AB109" s="103">
        <f t="shared" si="58"/>
        <v>0.83612040133779064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1326</v>
      </c>
      <c r="G110" s="95">
        <f t="shared" si="59"/>
        <v>33070.44</v>
      </c>
      <c r="H110" s="96"/>
      <c r="I110" s="97">
        <v>6</v>
      </c>
      <c r="J110" s="98">
        <v>2600</v>
      </c>
      <c r="K110" s="99">
        <f t="shared" si="39"/>
        <v>433.33333333333331</v>
      </c>
      <c r="L110" s="100">
        <v>6</v>
      </c>
      <c r="M110" s="98">
        <f>F110/V110*60</f>
        <v>2169.8181818181815</v>
      </c>
      <c r="N110" s="99">
        <f t="shared" si="53"/>
        <v>361.63636363636357</v>
      </c>
      <c r="O110" s="101">
        <f t="shared" si="54"/>
        <v>0</v>
      </c>
      <c r="P110" s="102">
        <f t="shared" si="55"/>
        <v>-71.696969696969745</v>
      </c>
      <c r="Q110" s="103">
        <f t="shared" si="56"/>
        <v>0.83454545454545448</v>
      </c>
      <c r="R110" s="276"/>
      <c r="S110" s="1">
        <v>0.44259259259259259</v>
      </c>
      <c r="T110" s="2">
        <v>0.46805555555555556</v>
      </c>
      <c r="U110" s="104">
        <v>8.0333333333333634</v>
      </c>
      <c r="V110" s="105">
        <v>36.666666666666671</v>
      </c>
      <c r="W110" s="106"/>
      <c r="X110" s="113"/>
      <c r="Y110" s="261"/>
      <c r="Z110" s="262"/>
      <c r="AA110" s="111">
        <f t="shared" si="57"/>
        <v>-430.18181818181847</v>
      </c>
      <c r="AB110" s="103">
        <f t="shared" si="58"/>
        <v>0.83454545454545448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1686</v>
      </c>
      <c r="G111" s="95">
        <f t="shared" si="59"/>
        <v>41694.78</v>
      </c>
      <c r="H111" s="113"/>
      <c r="I111" s="97">
        <v>6</v>
      </c>
      <c r="J111" s="98">
        <v>2600</v>
      </c>
      <c r="K111" s="99">
        <f t="shared" si="39"/>
        <v>433.33333333333331</v>
      </c>
      <c r="L111" s="114">
        <v>6</v>
      </c>
      <c r="M111" s="98">
        <f>F111/V111*60</f>
        <v>2199.1304347826085</v>
      </c>
      <c r="N111" s="99">
        <f t="shared" si="53"/>
        <v>366.52173913043475</v>
      </c>
      <c r="O111" s="101">
        <f t="shared" si="54"/>
        <v>0</v>
      </c>
      <c r="P111" s="102">
        <f t="shared" si="55"/>
        <v>-66.811594202898561</v>
      </c>
      <c r="Q111" s="103">
        <f t="shared" si="56"/>
        <v>0.84581939799331096</v>
      </c>
      <c r="R111" s="276"/>
      <c r="S111" s="1">
        <v>0.47083333333333333</v>
      </c>
      <c r="T111" s="2">
        <v>0.50277777777777777</v>
      </c>
      <c r="U111" s="104">
        <v>3.9999999999999858</v>
      </c>
      <c r="V111" s="105">
        <v>46</v>
      </c>
      <c r="W111" s="106"/>
      <c r="X111" s="113"/>
      <c r="Y111" s="261"/>
      <c r="Z111" s="262"/>
      <c r="AA111" s="111">
        <f t="shared" si="57"/>
        <v>-400.86956521739148</v>
      </c>
      <c r="AB111" s="103">
        <f t="shared" si="58"/>
        <v>0.84581939799331096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2600</v>
      </c>
      <c r="K123" s="139">
        <f t="shared" ref="K123" si="61">J123/I123</f>
        <v>433.33333333333331</v>
      </c>
      <c r="L123" s="137">
        <f t="shared" ref="L123:M123" si="62">AVERAGE(L107:L122)</f>
        <v>6</v>
      </c>
      <c r="M123" s="138">
        <f t="shared" si="62"/>
        <v>2171.3138461444969</v>
      </c>
      <c r="N123" s="139">
        <f>M123/L123</f>
        <v>361.88564102408282</v>
      </c>
      <c r="O123" s="140">
        <f>L123-I123</f>
        <v>0</v>
      </c>
      <c r="P123" s="141">
        <f>N123-K123</f>
        <v>-71.447692309250499</v>
      </c>
      <c r="Q123" s="142">
        <f>N123/K123</f>
        <v>0.83512071005557575</v>
      </c>
      <c r="R123" s="277"/>
      <c r="S123" s="143">
        <f>S107</f>
        <v>0.32152777777777769</v>
      </c>
      <c r="T123" s="144">
        <f>INDEX(T107:T122,COUNTA(T107:T122))</f>
        <v>0.50277777777777777</v>
      </c>
      <c r="U123" s="145"/>
      <c r="V123" s="156"/>
      <c r="W123" s="135"/>
      <c r="X123" s="139"/>
      <c r="Y123" s="264"/>
      <c r="Z123" s="265"/>
      <c r="AA123" s="157">
        <f>M123-J123</f>
        <v>-428.68615385550311</v>
      </c>
      <c r="AB123" s="142">
        <f>M123/J123</f>
        <v>0.83512071005557575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1917</v>
      </c>
      <c r="G124" s="159">
        <f t="shared" ref="G124:G126" si="63">E124*F124</f>
        <v>84923.099999999991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1704.4208446530035</v>
      </c>
      <c r="N124" s="163">
        <f>M124/L124</f>
        <v>100.26004968547079</v>
      </c>
      <c r="O124" s="179">
        <f>L124-I124</f>
        <v>0</v>
      </c>
      <c r="P124" s="180">
        <f>N124-K124</f>
        <v>-17.387009138058616</v>
      </c>
      <c r="Q124" s="132">
        <f>N124/K124</f>
        <v>0.85221042232650179</v>
      </c>
      <c r="R124" s="276">
        <f>Q140</f>
        <v>0.85115680172197439</v>
      </c>
      <c r="S124" s="167">
        <v>0.70833333333333337</v>
      </c>
      <c r="T124" s="168">
        <v>0.75519675925925922</v>
      </c>
      <c r="U124" s="169"/>
      <c r="V124" s="170">
        <v>67.483333333333221</v>
      </c>
      <c r="W124" s="87"/>
      <c r="X124" s="88"/>
      <c r="Y124" s="278"/>
      <c r="Z124" s="279"/>
      <c r="AA124" s="109">
        <f>M124-J124</f>
        <v>-295.57915534699646</v>
      </c>
      <c r="AB124" s="110">
        <f>M124/J124</f>
        <v>0.85221042232650179</v>
      </c>
      <c r="AC124" s="291">
        <f>AB140</f>
        <v>0.85115680172197439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1024</v>
      </c>
      <c r="G125" s="95">
        <f t="shared" si="63"/>
        <v>51886.080000000002</v>
      </c>
      <c r="H125" s="96"/>
      <c r="I125" s="97">
        <v>22</v>
      </c>
      <c r="J125" s="98">
        <v>2000</v>
      </c>
      <c r="K125" s="99">
        <f t="shared" ref="K125:K126" si="64">J125/I125</f>
        <v>90.909090909090907</v>
      </c>
      <c r="L125" s="100">
        <v>22</v>
      </c>
      <c r="M125" s="98">
        <f>F125/V125*60</f>
        <v>1691.0091743119351</v>
      </c>
      <c r="N125" s="99">
        <f>M125/L125</f>
        <v>76.864053377815239</v>
      </c>
      <c r="O125" s="101">
        <f>L125-I125</f>
        <v>0</v>
      </c>
      <c r="P125" s="102">
        <f>N125-K125</f>
        <v>-14.045037531275668</v>
      </c>
      <c r="Q125" s="103">
        <f>N125/K125</f>
        <v>0.84550458715596766</v>
      </c>
      <c r="R125" s="276"/>
      <c r="S125" s="1">
        <v>0.75833333333333341</v>
      </c>
      <c r="T125" s="2">
        <v>0.78356481481481477</v>
      </c>
      <c r="U125" s="104">
        <v>4.5166666666668398</v>
      </c>
      <c r="V125" s="105">
        <v>36.333333333333151</v>
      </c>
      <c r="W125" s="106"/>
      <c r="X125" s="107"/>
      <c r="Y125" s="261"/>
      <c r="Z125" s="262"/>
      <c r="AA125" s="111">
        <f>M125-J125</f>
        <v>-308.99082568806489</v>
      </c>
      <c r="AB125" s="112">
        <f>M125/J125</f>
        <v>0.84550458715596755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2379</v>
      </c>
      <c r="G126" s="95">
        <f t="shared" si="63"/>
        <v>113240.40000000001</v>
      </c>
      <c r="H126" s="96"/>
      <c r="I126" s="97">
        <v>23</v>
      </c>
      <c r="J126" s="98">
        <v>2000</v>
      </c>
      <c r="K126" s="99">
        <f t="shared" si="64"/>
        <v>86.956521739130437</v>
      </c>
      <c r="L126" s="100">
        <v>23</v>
      </c>
      <c r="M126" s="98">
        <f>F126/V126*60</f>
        <v>1711.5107913669081</v>
      </c>
      <c r="N126" s="99">
        <f>M126/L126</f>
        <v>74.413512668126444</v>
      </c>
      <c r="O126" s="101">
        <f>L126-I126</f>
        <v>0</v>
      </c>
      <c r="P126" s="102">
        <f>N126-K126</f>
        <v>-12.543009071003993</v>
      </c>
      <c r="Q126" s="103">
        <f>N126/K126</f>
        <v>0.85575539568345405</v>
      </c>
      <c r="R126" s="276"/>
      <c r="S126" s="1">
        <v>0.78750000000000009</v>
      </c>
      <c r="T126" s="2">
        <v>0.84541666666666671</v>
      </c>
      <c r="U126" s="104">
        <v>5.6666666666668597</v>
      </c>
      <c r="V126" s="105">
        <v>83.39999999999992</v>
      </c>
      <c r="W126" s="106"/>
      <c r="X126" s="107"/>
      <c r="Y126" s="261"/>
      <c r="Z126" s="262"/>
      <c r="AA126" s="111">
        <f>M126-J126</f>
        <v>-288.48920863309195</v>
      </c>
      <c r="AB126" s="112">
        <f>M126/J126</f>
        <v>0.85575539568345405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5">AVERAGE(I124:I139)</f>
        <v>20.666666666666668</v>
      </c>
      <c r="J140" s="138">
        <f t="shared" si="65"/>
        <v>2000</v>
      </c>
      <c r="K140" s="139">
        <f t="shared" ref="K140" si="66">J140/I140</f>
        <v>96.774193548387089</v>
      </c>
      <c r="L140" s="137">
        <f t="shared" ref="L140:M140" si="67">AVERAGE(L124:L139)</f>
        <v>20.666666666666668</v>
      </c>
      <c r="M140" s="138">
        <f t="shared" si="67"/>
        <v>1702.3136034439488</v>
      </c>
      <c r="N140" s="139">
        <f>M140/L140</f>
        <v>82.370013069868477</v>
      </c>
      <c r="O140" s="140">
        <f>L140-I140</f>
        <v>0</v>
      </c>
      <c r="P140" s="141">
        <f>N140-K140</f>
        <v>-14.404180478518612</v>
      </c>
      <c r="Q140" s="142">
        <f>N140/K140</f>
        <v>0.85115680172197439</v>
      </c>
      <c r="R140" s="277"/>
      <c r="S140" s="143">
        <f>S124</f>
        <v>0.70833333333333337</v>
      </c>
      <c r="T140" s="144">
        <f>INDEX(T124:T139,COUNTA(T124:T139))</f>
        <v>0.84541666666666671</v>
      </c>
      <c r="U140" s="145"/>
      <c r="V140" s="145"/>
      <c r="W140" s="146"/>
      <c r="X140" s="147"/>
      <c r="Y140" s="264"/>
      <c r="Z140" s="265"/>
      <c r="AA140" s="148">
        <f>M140-J140</f>
        <v>-297.68639655605125</v>
      </c>
      <c r="AB140" s="149">
        <f>M140/J140</f>
        <v>0.85115680172197439</v>
      </c>
      <c r="AC140" s="294"/>
    </row>
    <row r="141" spans="1:29" ht="15.75" customHeight="1">
      <c r="A141" s="269" t="s">
        <v>233</v>
      </c>
      <c r="B141" s="183" t="s">
        <v>176</v>
      </c>
      <c r="C141" s="273" t="s">
        <v>223</v>
      </c>
      <c r="D141" s="274"/>
      <c r="E141" s="158">
        <v>49.91</v>
      </c>
      <c r="F141" s="169">
        <v>1379</v>
      </c>
      <c r="G141" s="159">
        <f t="shared" ref="G141:G143" si="68">E141*F141</f>
        <v>68825.89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1697.8112175102597</v>
      </c>
      <c r="N141" s="163">
        <f>M141/L141</f>
        <v>65.30043144270229</v>
      </c>
      <c r="O141" s="165">
        <f>L141-I141</f>
        <v>0</v>
      </c>
      <c r="P141" s="166">
        <f>N141-K141</f>
        <v>-11.622645480374629</v>
      </c>
      <c r="Q141" s="152">
        <f>N141/K141</f>
        <v>0.84890560875512977</v>
      </c>
      <c r="R141" s="275">
        <f>Q157</f>
        <v>0.85216016614973988</v>
      </c>
      <c r="S141" s="167">
        <v>0.70851851851851855</v>
      </c>
      <c r="T141" s="168">
        <v>0.74236111111111114</v>
      </c>
      <c r="U141" s="169"/>
      <c r="V141" s="170">
        <v>48.733333333333334</v>
      </c>
      <c r="W141" s="87"/>
      <c r="X141" s="88"/>
      <c r="Y141" s="278"/>
      <c r="Z141" s="279"/>
      <c r="AA141" s="109">
        <f>M141-J141</f>
        <v>-302.18878248974033</v>
      </c>
      <c r="AB141" s="152">
        <f>M141/J141</f>
        <v>0.84890560875512988</v>
      </c>
      <c r="AC141" s="347">
        <f>AB157</f>
        <v>0.85216016614973977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104">
        <v>2289</v>
      </c>
      <c r="G142" s="95">
        <f t="shared" si="68"/>
        <v>129992.31</v>
      </c>
      <c r="H142" s="96"/>
      <c r="I142" s="97">
        <v>23</v>
      </c>
      <c r="J142" s="98">
        <v>2000</v>
      </c>
      <c r="K142" s="99">
        <f t="shared" ref="K142:K143" si="69">J142/I142</f>
        <v>86.956521739130437</v>
      </c>
      <c r="L142" s="100">
        <v>23</v>
      </c>
      <c r="M142" s="98">
        <f>F142/V142*60</f>
        <v>1711.7573743248868</v>
      </c>
      <c r="N142" s="99">
        <f>M142/L142</f>
        <v>74.424233666299429</v>
      </c>
      <c r="O142" s="101">
        <f>L142-I142</f>
        <v>0</v>
      </c>
      <c r="P142" s="102">
        <f>N142-K142</f>
        <v>-12.532288072831008</v>
      </c>
      <c r="Q142" s="103">
        <f>N142/K142</f>
        <v>0.85587868716244342</v>
      </c>
      <c r="R142" s="276"/>
      <c r="S142" s="1">
        <v>0.74722222222222223</v>
      </c>
      <c r="T142" s="2">
        <v>0.8029398148148148</v>
      </c>
      <c r="U142" s="104">
        <v>6.9999999999999751</v>
      </c>
      <c r="V142" s="105">
        <v>80.233333333333292</v>
      </c>
      <c r="W142" s="106"/>
      <c r="X142" s="107"/>
      <c r="Y142" s="261"/>
      <c r="Z142" s="262"/>
      <c r="AA142" s="111">
        <f>M142-J142</f>
        <v>-288.24262567511323</v>
      </c>
      <c r="AB142" s="103">
        <f>M142/J142</f>
        <v>0.85587868716244342</v>
      </c>
      <c r="AC142" s="293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104">
        <v>1869</v>
      </c>
      <c r="G143" s="95">
        <f t="shared" si="68"/>
        <v>106290.03</v>
      </c>
      <c r="H143" s="96"/>
      <c r="I143" s="97">
        <v>23</v>
      </c>
      <c r="J143" s="98">
        <v>2000</v>
      </c>
      <c r="K143" s="99">
        <f t="shared" si="69"/>
        <v>86.956521739130437</v>
      </c>
      <c r="L143" s="100">
        <v>23</v>
      </c>
      <c r="M143" s="98">
        <f>F143/V143*60</f>
        <v>1703.3924050632922</v>
      </c>
      <c r="N143" s="99">
        <f>M143/L143</f>
        <v>74.060539350577926</v>
      </c>
      <c r="O143" s="101">
        <f>L143-I143</f>
        <v>0</v>
      </c>
      <c r="P143" s="102">
        <f>N143-K143</f>
        <v>-12.895982388552511</v>
      </c>
      <c r="Q143" s="103">
        <f>N143/K143</f>
        <v>0.85169620253164613</v>
      </c>
      <c r="R143" s="276"/>
      <c r="S143" s="1">
        <v>0.80775462962962963</v>
      </c>
      <c r="T143" s="2">
        <v>0.85347222222222219</v>
      </c>
      <c r="U143" s="104">
        <v>6.9333333333333513</v>
      </c>
      <c r="V143" s="105">
        <v>65.833333333333286</v>
      </c>
      <c r="W143" s="106"/>
      <c r="X143" s="107"/>
      <c r="Y143" s="261"/>
      <c r="Z143" s="262"/>
      <c r="AA143" s="111">
        <f>M143-J143</f>
        <v>-296.60759493670776</v>
      </c>
      <c r="AB143" s="103">
        <f>M143/J143</f>
        <v>0.85169620253164613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0">AVERAGE(I141:I156)</f>
        <v>24</v>
      </c>
      <c r="J157" s="138">
        <f t="shared" si="70"/>
        <v>2000</v>
      </c>
      <c r="K157" s="139">
        <f t="shared" ref="K157" si="71">J157/I157</f>
        <v>83.333333333333329</v>
      </c>
      <c r="L157" s="137">
        <f t="shared" ref="L157:M157" si="72">AVERAGE(L141:L156)</f>
        <v>24</v>
      </c>
      <c r="M157" s="138">
        <f t="shared" si="72"/>
        <v>1704.3203322994796</v>
      </c>
      <c r="N157" s="139">
        <f>M157/L157</f>
        <v>71.013347179144986</v>
      </c>
      <c r="O157" s="140">
        <f>L157-I157</f>
        <v>0</v>
      </c>
      <c r="P157" s="141">
        <f>N157-K157</f>
        <v>-12.319986154188342</v>
      </c>
      <c r="Q157" s="142">
        <f>N157/K157</f>
        <v>0.85216016614973988</v>
      </c>
      <c r="R157" s="277"/>
      <c r="S157" s="143">
        <f>S141</f>
        <v>0.70851851851851855</v>
      </c>
      <c r="T157" s="144">
        <f>INDEX(T141:T156,COUNTA(T141:T156))</f>
        <v>0.85347222222222219</v>
      </c>
      <c r="U157" s="145"/>
      <c r="V157" s="156"/>
      <c r="W157" s="188"/>
      <c r="X157" s="189"/>
      <c r="Y157" s="264"/>
      <c r="Z157" s="265"/>
      <c r="AA157" s="157">
        <f>M157-J157</f>
        <v>-295.67966770052044</v>
      </c>
      <c r="AB157" s="142">
        <f>M157/J157</f>
        <v>0.85216016614973977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45" priority="2" operator="greaterThan">
      <formula>0</formula>
    </cfRule>
  </conditionalFormatting>
  <conditionalFormatting sqref="P5:P157 AA5:AA157">
    <cfRule type="cellIs" dxfId="544" priority="5" operator="lessThan">
      <formula>0</formula>
    </cfRule>
  </conditionalFormatting>
  <conditionalFormatting sqref="Q5:Q157 AB5:AB157">
    <cfRule type="cellIs" dxfId="543" priority="3" operator="greaterThan">
      <formula>1</formula>
    </cfRule>
    <cfRule type="cellIs" dxfId="542" priority="4" operator="lessThan">
      <formula>0.8</formula>
    </cfRule>
  </conditionalFormatting>
  <conditionalFormatting sqref="R5:R157 AC124:AC141">
    <cfRule type="cellIs" dxfId="541" priority="6" operator="lessThan">
      <formula>0.8</formula>
    </cfRule>
  </conditionalFormatting>
  <conditionalFormatting sqref="AC5:AC22 AC56:AC91">
    <cfRule type="cellIs" dxfId="540" priority="8" operator="lessThan">
      <formula>0.8</formula>
    </cfRule>
  </conditionalFormatting>
  <conditionalFormatting sqref="AC39">
    <cfRule type="cellIs" dxfId="539" priority="11" operator="lessThan">
      <formula>0.8</formula>
    </cfRule>
  </conditionalFormatting>
  <conditionalFormatting sqref="AC54">
    <cfRule type="cellIs" dxfId="538" priority="10" operator="lessThan">
      <formula>0.8</formula>
    </cfRule>
  </conditionalFormatting>
  <conditionalFormatting sqref="AC97:AC105">
    <cfRule type="cellIs" dxfId="537" priority="9" operator="lessThan">
      <formula>0.8</formula>
    </cfRule>
  </conditionalFormatting>
  <conditionalFormatting sqref="AC107:AC112">
    <cfRule type="cellIs" dxfId="536" priority="7" operator="lessThan">
      <formula>0.8</formula>
    </cfRule>
  </conditionalFormatting>
  <conditionalFormatting sqref="AC156">
    <cfRule type="cellIs" dxfId="535" priority="1" operator="lessThan">
      <formula>0.8</formula>
    </cfRule>
  </conditionalFormatting>
  <dataValidations count="1">
    <dataValidation type="list" allowBlank="1" showInputMessage="1" showErrorMessage="1" sqref="Y5:Z157" xr:uid="{08F3A725-3EF3-405D-8A8B-1F8BA3F59A0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31E-499F-4469-A526-52A1EF976BCF}">
  <sheetPr>
    <tabColor theme="8" tint="0.59999389629810485"/>
  </sheetPr>
  <dimension ref="B1:AR36"/>
  <sheetViews>
    <sheetView zoomScale="70" zoomScaleNormal="70" workbookViewId="0">
      <selection activeCell="W14" sqref="W1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257</v>
      </c>
      <c r="D3" s="248"/>
      <c r="E3" s="7" t="s">
        <v>2</v>
      </c>
      <c r="F3" s="249">
        <f>'0818(18度C)'!D1+'0818(4度C)'!D1</f>
        <v>253826</v>
      </c>
      <c r="G3" s="250"/>
      <c r="H3" s="7" t="s">
        <v>3</v>
      </c>
      <c r="I3" s="251">
        <f>'0818(18度C)'!F1+'0818(4度C)'!F1</f>
        <v>7989071.5500000007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498.27434859611714</v>
      </c>
      <c r="F6" s="226" t="e">
        <f>AVERAGE(#REF!,D13:K13)</f>
        <v>#REF!</v>
      </c>
      <c r="G6" s="227">
        <f>AVERAGE(D13:K13)</f>
        <v>176.90995419821996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755.51395730706065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421.49216683804525</v>
      </c>
      <c r="F7" s="230" t="e">
        <f>AVERAGE(#REF!,D14:K14)</f>
        <v>#REF!</v>
      </c>
      <c r="G7" s="217">
        <f>AVERAGE(D14:K14)</f>
        <v>149.90661738761497</v>
      </c>
      <c r="H7" s="218"/>
      <c r="I7" s="217">
        <f>AVERAGE(L14:O14)</f>
        <v>76.676868175649062</v>
      </c>
      <c r="J7" s="218"/>
      <c r="K7" s="217">
        <f>AVERAGE(D28:O28)</f>
        <v>581.63482157396254</v>
      </c>
      <c r="L7" s="218"/>
      <c r="M7" s="217">
        <f>AVERAGE(P28:X28)</f>
        <v>639.75686776978966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0.84863601308503978</v>
      </c>
      <c r="F8" s="222" t="e">
        <f>AVERAGE(D15:K15,#REF!)</f>
        <v>#REF!</v>
      </c>
      <c r="G8" s="223">
        <f>AVERAGE(D15:K15)</f>
        <v>0.85113404818317029</v>
      </c>
      <c r="H8" s="224"/>
      <c r="I8" s="223">
        <f>AVERAGE(L15:O15)</f>
        <v>0.8514948805940985</v>
      </c>
      <c r="J8" s="224"/>
      <c r="K8" s="223">
        <f>AVERAGE(D29:O29)</f>
        <v>0.84554602541020218</v>
      </c>
      <c r="L8" s="224"/>
      <c r="M8" s="223">
        <f>AVERAGE(P29:X29)</f>
        <v>0.84888866653398487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79.47019867549669</v>
      </c>
      <c r="F13" s="24">
        <v>91.764705882352942</v>
      </c>
      <c r="G13" s="24">
        <v>83.91608391608392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>
        <v>96.774193548387089</v>
      </c>
      <c r="M13" s="66" t="s">
        <v>37</v>
      </c>
      <c r="N13" s="24">
        <v>83.333333333333329</v>
      </c>
      <c r="O13" s="25" t="s">
        <v>37</v>
      </c>
      <c r="Q13" s="62"/>
      <c r="R13" s="62"/>
      <c r="S13" s="62"/>
      <c r="T13" s="62"/>
      <c r="U13" s="62"/>
      <c r="V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100.29130470695351</v>
      </c>
      <c r="E14" s="28">
        <v>67.511005962152609</v>
      </c>
      <c r="F14" s="28">
        <v>77.822757947013912</v>
      </c>
      <c r="G14" s="28">
        <v>71.236732037605165</v>
      </c>
      <c r="H14" s="28">
        <v>152.06810278931783</v>
      </c>
      <c r="I14" s="28">
        <v>218.46905606076109</v>
      </c>
      <c r="J14" s="28" t="s">
        <v>37</v>
      </c>
      <c r="K14" s="55">
        <v>361.94736220950062</v>
      </c>
      <c r="L14" s="27">
        <v>82.353045016428311</v>
      </c>
      <c r="M14" s="67" t="s">
        <v>37</v>
      </c>
      <c r="N14" s="28">
        <v>71.000691334869813</v>
      </c>
      <c r="O14" s="29" t="s">
        <v>37</v>
      </c>
      <c r="Q14" s="63"/>
      <c r="R14" s="63"/>
      <c r="S14" s="63"/>
      <c r="T14" s="63"/>
      <c r="U14" s="63"/>
      <c r="V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0.87095080403406988</v>
      </c>
      <c r="E15" s="32">
        <f t="shared" si="0"/>
        <v>0.84951349169042034</v>
      </c>
      <c r="F15" s="32">
        <f t="shared" si="0"/>
        <v>0.84806851608925415</v>
      </c>
      <c r="G15" s="32">
        <f t="shared" si="0"/>
        <v>0.84890439011479479</v>
      </c>
      <c r="H15" s="32">
        <f t="shared" si="0"/>
        <v>0.85420971319925454</v>
      </c>
      <c r="I15" s="32">
        <f t="shared" si="0"/>
        <v>0.85102827859401198</v>
      </c>
      <c r="J15" s="32" t="s">
        <v>37</v>
      </c>
      <c r="K15" s="56">
        <f t="shared" ref="K15:L15" si="1">K14/K13</f>
        <v>0.83526314356038611</v>
      </c>
      <c r="L15" s="31">
        <f t="shared" si="1"/>
        <v>0.85098146516975925</v>
      </c>
      <c r="M15" s="68" t="s">
        <v>37</v>
      </c>
      <c r="N15" s="32">
        <f t="shared" ref="N15" si="2">N14/N13</f>
        <v>0.85200829601843786</v>
      </c>
      <c r="O15" s="33" t="s">
        <v>37</v>
      </c>
      <c r="Q15" s="62"/>
      <c r="R15" s="62"/>
      <c r="S15" s="62"/>
      <c r="T15" s="62"/>
      <c r="U15" s="62"/>
      <c r="V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0.25001157407407409</v>
      </c>
      <c r="E16" s="2">
        <v>0.16666666666666666</v>
      </c>
      <c r="F16" s="2">
        <v>0.33333333333333331</v>
      </c>
      <c r="G16" s="2">
        <v>0.16666666666666666</v>
      </c>
      <c r="H16" s="2">
        <v>0.16681712962962963</v>
      </c>
      <c r="I16" s="2">
        <v>0.25028935185185186</v>
      </c>
      <c r="J16" s="2" t="s">
        <v>37</v>
      </c>
      <c r="K16" s="3">
        <v>0.32238425925925923</v>
      </c>
      <c r="L16" s="1">
        <v>0.70833333333333337</v>
      </c>
      <c r="M16" s="69" t="s">
        <v>37</v>
      </c>
      <c r="N16" s="2">
        <v>0.70833333333333337</v>
      </c>
      <c r="O16" s="4" t="s">
        <v>37</v>
      </c>
      <c r="Q16" s="64"/>
      <c r="R16" s="64"/>
      <c r="S16" s="64"/>
      <c r="T16" s="64"/>
      <c r="U16" s="64"/>
      <c r="V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0.5607523148148148</v>
      </c>
      <c r="E17" s="2">
        <v>0.62013888888888891</v>
      </c>
      <c r="F17" s="2">
        <v>0.65763888888888888</v>
      </c>
      <c r="G17" s="2">
        <v>0.65979166666666667</v>
      </c>
      <c r="H17" s="2">
        <v>0.73541666666666672</v>
      </c>
      <c r="I17" s="2">
        <v>0.59513888888888877</v>
      </c>
      <c r="J17" s="2" t="s">
        <v>37</v>
      </c>
      <c r="K17" s="3">
        <v>0.51959490740740744</v>
      </c>
      <c r="L17" s="1">
        <v>0.85509259259259263</v>
      </c>
      <c r="M17" s="69" t="s">
        <v>37</v>
      </c>
      <c r="N17" s="2">
        <v>0.85902777777777772</v>
      </c>
      <c r="O17" s="4" t="s">
        <v>37</v>
      </c>
      <c r="Q17" s="64"/>
      <c r="R17" s="64"/>
      <c r="S17" s="64"/>
      <c r="T17" s="64"/>
      <c r="U17" s="64"/>
      <c r="V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25.166666666666668</v>
      </c>
      <c r="F18" s="35">
        <v>21.25</v>
      </c>
      <c r="G18" s="35">
        <v>23.833333333333332</v>
      </c>
      <c r="H18" s="35">
        <v>20.222222222222221</v>
      </c>
      <c r="I18" s="35">
        <v>11.8</v>
      </c>
      <c r="J18" s="35" t="s">
        <v>37</v>
      </c>
      <c r="K18" s="57">
        <v>6</v>
      </c>
      <c r="L18" s="34">
        <v>20.666666666666668</v>
      </c>
      <c r="M18" s="70" t="s">
        <v>37</v>
      </c>
      <c r="N18" s="35">
        <v>24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840</v>
      </c>
      <c r="U27" s="24" t="s">
        <v>37</v>
      </c>
      <c r="V27" s="24">
        <v>785.71428571428567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192.44547492292878</v>
      </c>
      <c r="E28" s="28" t="s">
        <v>37</v>
      </c>
      <c r="F28" s="28" t="s">
        <v>37</v>
      </c>
      <c r="G28" s="28">
        <v>232.70027957196561</v>
      </c>
      <c r="H28" s="28">
        <v>354.07294054123764</v>
      </c>
      <c r="I28" s="28" t="s">
        <v>37</v>
      </c>
      <c r="J28" s="28">
        <v>590.24252039891212</v>
      </c>
      <c r="K28" s="28">
        <v>933.38576484467069</v>
      </c>
      <c r="L28" s="28" t="s">
        <v>37</v>
      </c>
      <c r="M28" s="28">
        <v>642.87804914133778</v>
      </c>
      <c r="N28" s="28">
        <v>998.57610511221185</v>
      </c>
      <c r="O28" s="28">
        <v>708.77743805843625</v>
      </c>
      <c r="P28" s="27">
        <v>191.95083600496761</v>
      </c>
      <c r="Q28" s="28" t="s">
        <v>37</v>
      </c>
      <c r="R28" s="28" t="s">
        <v>37</v>
      </c>
      <c r="S28" s="28">
        <v>599.72262580900826</v>
      </c>
      <c r="T28" s="28">
        <v>698.44972963327575</v>
      </c>
      <c r="U28" s="28" t="s">
        <v>37</v>
      </c>
      <c r="V28" s="28">
        <v>670.61467382549392</v>
      </c>
      <c r="W28" s="28">
        <v>854.75114221279875</v>
      </c>
      <c r="X28" s="29">
        <v>823.05219913319377</v>
      </c>
    </row>
    <row r="29" spans="2:44" ht="40.15" customHeight="1">
      <c r="B29" s="205"/>
      <c r="C29" s="30" t="s">
        <v>39</v>
      </c>
      <c r="D29" s="32">
        <f>D28/D27</f>
        <v>0.85096385108524775</v>
      </c>
      <c r="E29" s="32" t="s">
        <v>37</v>
      </c>
      <c r="F29" s="32" t="s">
        <v>37</v>
      </c>
      <c r="G29" s="32">
        <f>G28/G27</f>
        <v>0.85323435843054052</v>
      </c>
      <c r="H29" s="32">
        <f>H28/H27</f>
        <v>0.81709140124901003</v>
      </c>
      <c r="I29" s="32" t="s">
        <v>37</v>
      </c>
      <c r="J29" s="32">
        <f>J28/J27</f>
        <v>0.87443336355394385</v>
      </c>
      <c r="K29" s="32">
        <f>K28/K27</f>
        <v>0.84853251349515513</v>
      </c>
      <c r="L29" s="32" t="s">
        <v>37</v>
      </c>
      <c r="M29" s="32">
        <f>M28/M27</f>
        <v>0.84418329685226168</v>
      </c>
      <c r="N29" s="32">
        <f>N28/N27</f>
        <v>0.83214675426017659</v>
      </c>
      <c r="O29" s="32">
        <f>O28/O27</f>
        <v>0.84378266435528126</v>
      </c>
      <c r="P29" s="31">
        <f>P28/P27</f>
        <v>0.84688486903150173</v>
      </c>
      <c r="Q29" s="32" t="s">
        <v>37</v>
      </c>
      <c r="R29" s="32" t="s">
        <v>37</v>
      </c>
      <c r="S29" s="32">
        <f>S28/S27</f>
        <v>0.88847796416149372</v>
      </c>
      <c r="T29" s="32">
        <f>T28/T27</f>
        <v>0.83148777337294733</v>
      </c>
      <c r="U29" s="32" t="s">
        <v>37</v>
      </c>
      <c r="V29" s="32">
        <f>V28/V27</f>
        <v>0.85350958486881046</v>
      </c>
      <c r="W29" s="32">
        <f>W28/W27</f>
        <v>0.83799131589490072</v>
      </c>
      <c r="X29" s="33">
        <f>X28/X27</f>
        <v>0.8349804918742546</v>
      </c>
    </row>
    <row r="30" spans="2:44" ht="17.25" customHeight="1">
      <c r="B30" s="206" t="s">
        <v>40</v>
      </c>
      <c r="C30" s="15" t="s">
        <v>41</v>
      </c>
      <c r="D30" s="2">
        <v>0.3729513888888889</v>
      </c>
      <c r="E30" s="2" t="s">
        <v>37</v>
      </c>
      <c r="F30" s="2" t="s">
        <v>37</v>
      </c>
      <c r="G30" s="2">
        <v>0.31467592592592591</v>
      </c>
      <c r="H30" s="2">
        <v>0.25</v>
      </c>
      <c r="I30" s="2" t="s">
        <v>37</v>
      </c>
      <c r="J30" s="2">
        <v>0.25</v>
      </c>
      <c r="K30" s="2">
        <v>0.35555555555555551</v>
      </c>
      <c r="L30" s="2" t="s">
        <v>37</v>
      </c>
      <c r="M30" s="2">
        <v>0.25009259259259259</v>
      </c>
      <c r="N30" s="2">
        <v>0.25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0.70837962962962964</v>
      </c>
      <c r="U30" s="2" t="s">
        <v>37</v>
      </c>
      <c r="V30" s="2">
        <v>0.70833333333333337</v>
      </c>
      <c r="W30" s="2">
        <v>0.70862268518518523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0.47638888888888886</v>
      </c>
      <c r="E31" s="2" t="s">
        <v>37</v>
      </c>
      <c r="F31" s="2" t="s">
        <v>37</v>
      </c>
      <c r="G31" s="2">
        <v>0.35833333333333334</v>
      </c>
      <c r="H31" s="2">
        <v>0.31768518518518518</v>
      </c>
      <c r="I31" s="2" t="s">
        <v>37</v>
      </c>
      <c r="J31" s="2">
        <v>0.35212962962962963</v>
      </c>
      <c r="K31" s="2">
        <v>0.38498842592592591</v>
      </c>
      <c r="L31" s="2" t="s">
        <v>37</v>
      </c>
      <c r="M31" s="2">
        <v>0.42013888888888884</v>
      </c>
      <c r="N31" s="2">
        <v>0.4597222222222222</v>
      </c>
      <c r="O31" s="2">
        <v>0.45167824074074076</v>
      </c>
      <c r="P31" s="1">
        <v>0.86622685185185189</v>
      </c>
      <c r="Q31" s="2" t="s">
        <v>37</v>
      </c>
      <c r="R31" s="2" t="s">
        <v>37</v>
      </c>
      <c r="S31" s="2">
        <v>0.88358796296296294</v>
      </c>
      <c r="T31" s="2">
        <v>0.97880787037037043</v>
      </c>
      <c r="U31" s="2" t="s">
        <v>37</v>
      </c>
      <c r="V31" s="2">
        <v>0.97438657407407403</v>
      </c>
      <c r="W31" s="2">
        <v>0.98363425925925929</v>
      </c>
      <c r="X31" s="4">
        <v>0.99525462962962963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3.75</v>
      </c>
      <c r="U32" s="2" t="s">
        <v>37</v>
      </c>
      <c r="V32" s="35">
        <v>4.2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AC72-7CDC-41A7-8533-F36644E6A848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F3" sqref="E3:H4"/>
      <selection pane="bottomLeft" activeCell="F34" sqref="F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130068</v>
      </c>
      <c r="E1" s="77" t="s">
        <v>3</v>
      </c>
      <c r="F1" s="78">
        <f>SUM(G5:G242)</f>
        <v>2532404.75</v>
      </c>
      <c r="G1" s="79" t="s">
        <v>74</v>
      </c>
      <c r="H1" s="80">
        <f>L21+L38+L55+L72+L89+L106+L123+L140+L157+L174+L191+L208+L225+L242</f>
        <v>81.7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45887</v>
      </c>
      <c r="B2" s="325"/>
      <c r="C2" s="82" t="s">
        <v>35</v>
      </c>
      <c r="D2" s="83">
        <f>AVERAGE(N21,N38,N55,N72,N89,N106,N123,N140,N157,N174,N191,N208,N225,N242)</f>
        <v>606.54426994360279</v>
      </c>
      <c r="E2" s="83" t="s">
        <v>81</v>
      </c>
      <c r="F2" s="84">
        <f>F1/D1</f>
        <v>19.469852308023494</v>
      </c>
      <c r="G2" s="85" t="s">
        <v>82</v>
      </c>
      <c r="H2" s="86">
        <f>COUNT(H5:H242)</f>
        <v>5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2325</v>
      </c>
      <c r="G5" s="95">
        <f t="shared" ref="G5:G7" si="0">E5*F5</f>
        <v>69401.25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2792.7927927927944</v>
      </c>
      <c r="N5" s="99">
        <f>M5/L5</f>
        <v>164.28192898781143</v>
      </c>
      <c r="O5" s="101">
        <f>L5-I5</f>
        <v>0</v>
      </c>
      <c r="P5" s="102">
        <f>N5-K5</f>
        <v>-28.247482776894458</v>
      </c>
      <c r="Q5" s="103">
        <f>N5/K5</f>
        <v>0.85328224649947881</v>
      </c>
      <c r="R5" s="276">
        <f>Q21</f>
        <v>0.85096385108524775</v>
      </c>
      <c r="S5" s="1">
        <v>0.3729513888888889</v>
      </c>
      <c r="T5" s="2">
        <v>0.40763888888888888</v>
      </c>
      <c r="U5" s="104">
        <v>7.0499999999999829</v>
      </c>
      <c r="V5" s="105">
        <v>49.949999999999974</v>
      </c>
      <c r="W5" s="106"/>
      <c r="X5" s="107"/>
      <c r="Y5" s="278"/>
      <c r="Z5" s="279"/>
      <c r="AA5" s="109">
        <f>M5-J5</f>
        <v>-480.20720720720556</v>
      </c>
      <c r="AB5" s="110">
        <f>M5/J5</f>
        <v>0.85328224649947892</v>
      </c>
      <c r="AC5" s="291">
        <f>AB21</f>
        <v>0.85096385108524775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2347</v>
      </c>
      <c r="G6" s="95">
        <f t="shared" si="0"/>
        <v>69283.44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2792.2009253139445</v>
      </c>
      <c r="N6" s="99">
        <f>M6/L6</f>
        <v>164.24711325376143</v>
      </c>
      <c r="O6" s="101">
        <f>L6-I6</f>
        <v>0</v>
      </c>
      <c r="P6" s="102">
        <f>N6-K6</f>
        <v>-28.282298510944457</v>
      </c>
      <c r="Q6" s="103">
        <f>N6/K6</f>
        <v>0.85310141317260746</v>
      </c>
      <c r="R6" s="276"/>
      <c r="S6" s="1">
        <v>0.41249999999999998</v>
      </c>
      <c r="T6" s="2">
        <v>0.44752314814814814</v>
      </c>
      <c r="U6" s="104">
        <v>6.9999999999999751</v>
      </c>
      <c r="V6" s="105">
        <v>50.433333333333358</v>
      </c>
      <c r="W6" s="106"/>
      <c r="X6" s="107"/>
      <c r="Y6" s="261"/>
      <c r="Z6" s="262"/>
      <c r="AA6" s="111">
        <f>M6-J6</f>
        <v>-480.79907468605552</v>
      </c>
      <c r="AB6" s="112">
        <f>M6/J6</f>
        <v>0.85310141317260757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1263</v>
      </c>
      <c r="G7" s="95">
        <f t="shared" si="0"/>
        <v>27293.43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2112.8252788104114</v>
      </c>
      <c r="N7" s="99">
        <f>M7/L7</f>
        <v>352.13754646840192</v>
      </c>
      <c r="O7" s="101">
        <f>L7-I7</f>
        <v>0</v>
      </c>
      <c r="P7" s="102">
        <f>N7-K7</f>
        <v>-64.529120198264764</v>
      </c>
      <c r="Q7" s="103">
        <f>N7/K7</f>
        <v>0.84513011152416462</v>
      </c>
      <c r="R7" s="276"/>
      <c r="S7" s="1">
        <v>0.45148148148148148</v>
      </c>
      <c r="T7" s="2">
        <v>0.47638888888888886</v>
      </c>
      <c r="U7" s="104">
        <v>5.7000000000000117</v>
      </c>
      <c r="V7" s="105">
        <v>35.866666666666625</v>
      </c>
      <c r="W7" s="106">
        <v>0.47638888888888886</v>
      </c>
      <c r="X7" s="107">
        <v>0.51597222222222217</v>
      </c>
      <c r="Y7" s="261"/>
      <c r="Z7" s="262"/>
      <c r="AA7" s="111">
        <f>M7-J7</f>
        <v>-387.17472118958858</v>
      </c>
      <c r="AB7" s="112">
        <f>M7/J7</f>
        <v>0.84513011152416462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2565.9396656390504</v>
      </c>
      <c r="N21" s="139">
        <f t="shared" ref="N21:N22" si="5">M21/L21</f>
        <v>192.44547492292878</v>
      </c>
      <c r="O21" s="140">
        <f t="shared" ref="O21:O22" si="6">L21-I21</f>
        <v>0</v>
      </c>
      <c r="P21" s="141">
        <f t="shared" ref="P21:P22" si="7">N21-K21</f>
        <v>-33.704525077071224</v>
      </c>
      <c r="Q21" s="142">
        <f t="shared" ref="Q21:Q22" si="8">N21/K21</f>
        <v>0.85096385108524775</v>
      </c>
      <c r="R21" s="277"/>
      <c r="S21" s="143">
        <f>S5</f>
        <v>0.3729513888888889</v>
      </c>
      <c r="T21" s="144">
        <f>INDEX(T5:T20,COUNTA(T5:T20))</f>
        <v>0.47638888888888886</v>
      </c>
      <c r="U21" s="145"/>
      <c r="V21" s="145"/>
      <c r="W21" s="146"/>
      <c r="X21" s="147"/>
      <c r="Y21" s="264"/>
      <c r="Z21" s="265"/>
      <c r="AA21" s="148">
        <f t="shared" ref="AA21:AA22" si="9">M21-J21</f>
        <v>-449.39366769428307</v>
      </c>
      <c r="AB21" s="149">
        <f t="shared" ref="AB21:AB22" si="10">M21/J21</f>
        <v>0.85096385108524775</v>
      </c>
      <c r="AC21" s="294"/>
    </row>
    <row r="22" spans="1:29" ht="15.75" customHeight="1">
      <c r="A22" s="280" t="s">
        <v>110</v>
      </c>
      <c r="B22" s="92" t="s">
        <v>105</v>
      </c>
      <c r="C22" s="273" t="s">
        <v>111</v>
      </c>
      <c r="D22" s="274"/>
      <c r="E22" s="93">
        <v>25.64</v>
      </c>
      <c r="F22" s="94">
        <v>2682</v>
      </c>
      <c r="G22" s="95">
        <f t="shared" ref="G22" si="11">E22*F22</f>
        <v>68766.48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 t="shared" ref="M22" si="12">F22/V22*60</f>
        <v>2559.7030752916216</v>
      </c>
      <c r="N22" s="99">
        <f t="shared" si="5"/>
        <v>232.70027957196561</v>
      </c>
      <c r="O22" s="101">
        <f t="shared" si="6"/>
        <v>0</v>
      </c>
      <c r="P22" s="102">
        <f t="shared" si="7"/>
        <v>-40.026993155307139</v>
      </c>
      <c r="Q22" s="103">
        <f t="shared" si="8"/>
        <v>0.85323435843054052</v>
      </c>
      <c r="R22" s="275">
        <f>Q38</f>
        <v>0.85323435843054052</v>
      </c>
      <c r="S22" s="1">
        <v>0.31467592592592591</v>
      </c>
      <c r="T22" s="2">
        <v>0.35833333333333334</v>
      </c>
      <c r="U22" s="104">
        <v>4.8666666666666547</v>
      </c>
      <c r="V22" s="105">
        <v>62.866666666666688</v>
      </c>
      <c r="W22" s="106"/>
      <c r="X22" s="107"/>
      <c r="Y22" s="278"/>
      <c r="Z22" s="279"/>
      <c r="AA22" s="109">
        <f t="shared" si="9"/>
        <v>-440.29692470837836</v>
      </c>
      <c r="AB22" s="152">
        <f t="shared" si="10"/>
        <v>0.85323435843054052</v>
      </c>
      <c r="AC22" s="266">
        <f>AB38</f>
        <v>0.85323435843054052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11</v>
      </c>
      <c r="J38" s="138">
        <f t="shared" si="13"/>
        <v>3000</v>
      </c>
      <c r="K38" s="139">
        <f t="shared" ref="K38" si="14">J38/I38</f>
        <v>272.72727272727275</v>
      </c>
      <c r="L38" s="137">
        <f t="shared" ref="L38:M38" si="15">AVERAGE(L22:L37)</f>
        <v>11</v>
      </c>
      <c r="M38" s="138">
        <f t="shared" si="15"/>
        <v>2559.7030752916216</v>
      </c>
      <c r="N38" s="139">
        <f>M38/L38</f>
        <v>232.70027957196561</v>
      </c>
      <c r="O38" s="140">
        <f>L38-I38</f>
        <v>0</v>
      </c>
      <c r="P38" s="141">
        <f>N38-K38</f>
        <v>-40.026993155307139</v>
      </c>
      <c r="Q38" s="142">
        <f>N38/K38</f>
        <v>0.85323435843054052</v>
      </c>
      <c r="R38" s="277"/>
      <c r="S38" s="143">
        <f>S22</f>
        <v>0.31467592592592591</v>
      </c>
      <c r="T38" s="144">
        <f>INDEX(T22:T37,COUNTA(T22:T37))</f>
        <v>0.35833333333333334</v>
      </c>
      <c r="U38" s="145"/>
      <c r="V38" s="156"/>
      <c r="W38" s="135"/>
      <c r="X38" s="139"/>
      <c r="Y38" s="264"/>
      <c r="Z38" s="265"/>
      <c r="AA38" s="157">
        <f>M38-J38</f>
        <v>-440.29692470837836</v>
      </c>
      <c r="AB38" s="142">
        <f>M38/J38</f>
        <v>0.85323435843054052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1080</v>
      </c>
      <c r="G39" s="159">
        <f t="shared" ref="G39:G41" si="16">E39*F39</f>
        <v>15184.800000000001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2143.3296582138928</v>
      </c>
      <c r="N39" s="163">
        <f>M39/L39</f>
        <v>357.22160970231545</v>
      </c>
      <c r="O39" s="165">
        <f>L39-I39</f>
        <v>0</v>
      </c>
      <c r="P39" s="166">
        <f>N39-K39</f>
        <v>-76.111723631017867</v>
      </c>
      <c r="Q39" s="152">
        <f>N39/K39</f>
        <v>0.82435756085149725</v>
      </c>
      <c r="R39" s="275">
        <f>Q55</f>
        <v>0.81709140124901003</v>
      </c>
      <c r="S39" s="167">
        <v>0.25</v>
      </c>
      <c r="T39" s="168">
        <v>0.27099537037037036</v>
      </c>
      <c r="U39" s="169"/>
      <c r="V39" s="170">
        <v>30.233333333333317</v>
      </c>
      <c r="W39" s="168"/>
      <c r="X39" s="171"/>
      <c r="Y39" s="278"/>
      <c r="Z39" s="279"/>
      <c r="AA39" s="109">
        <f>M39-J39</f>
        <v>-456.6703417861072</v>
      </c>
      <c r="AB39" s="152">
        <f>M39/J39</f>
        <v>0.82435756085149725</v>
      </c>
      <c r="AC39" s="266">
        <f>AB55</f>
        <v>0.81709140124901003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1276</v>
      </c>
      <c r="G40" s="95">
        <f t="shared" si="16"/>
        <v>18897.560000000001</v>
      </c>
      <c r="H40" s="96"/>
      <c r="I40" s="97">
        <v>6</v>
      </c>
      <c r="J40" s="98">
        <v>2600</v>
      </c>
      <c r="K40" s="99">
        <f t="shared" ref="K40:K41" si="17">J40/I40</f>
        <v>433.33333333333331</v>
      </c>
      <c r="L40" s="100">
        <v>6</v>
      </c>
      <c r="M40" s="98">
        <f>F40/V40*60</f>
        <v>2148.5500467726879</v>
      </c>
      <c r="N40" s="99">
        <f>M40/L40</f>
        <v>358.09167446211467</v>
      </c>
      <c r="O40" s="101">
        <f>L40-I40</f>
        <v>0</v>
      </c>
      <c r="P40" s="102">
        <f>N40-K40</f>
        <v>-75.241658871218647</v>
      </c>
      <c r="Q40" s="103">
        <f>N40/K40</f>
        <v>0.82636540260488001</v>
      </c>
      <c r="R40" s="276"/>
      <c r="S40" s="1">
        <v>0.2759490740740741</v>
      </c>
      <c r="T40" s="2">
        <v>0.30069444444444443</v>
      </c>
      <c r="U40" s="104">
        <v>7.1333333333333826</v>
      </c>
      <c r="V40" s="105">
        <v>35.633333333333283</v>
      </c>
      <c r="W40" s="106"/>
      <c r="X40" s="113"/>
      <c r="Y40" s="261"/>
      <c r="Z40" s="262"/>
      <c r="AA40" s="111">
        <f>M40-J40</f>
        <v>-451.44995322731211</v>
      </c>
      <c r="AB40" s="103">
        <f>M40/J40</f>
        <v>0.82636540260488001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710</v>
      </c>
      <c r="G41" s="95">
        <f t="shared" si="16"/>
        <v>12687.7</v>
      </c>
      <c r="H41" s="96"/>
      <c r="I41" s="97">
        <v>6</v>
      </c>
      <c r="J41" s="98">
        <v>2600</v>
      </c>
      <c r="K41" s="99">
        <f t="shared" si="17"/>
        <v>433.33333333333331</v>
      </c>
      <c r="L41" s="100">
        <v>6</v>
      </c>
      <c r="M41" s="98">
        <f>F41/V41*60</f>
        <v>2081.4332247556972</v>
      </c>
      <c r="N41" s="99">
        <f>M41/L41</f>
        <v>346.90553745928287</v>
      </c>
      <c r="O41" s="101">
        <f>L41-I41</f>
        <v>0</v>
      </c>
      <c r="P41" s="102">
        <f>N41-K41</f>
        <v>-86.427795874050446</v>
      </c>
      <c r="Q41" s="103">
        <f>N41/K41</f>
        <v>0.80055124029065283</v>
      </c>
      <c r="R41" s="276"/>
      <c r="S41" s="1">
        <v>0.3034722222222222</v>
      </c>
      <c r="T41" s="2">
        <v>0.31768518518518518</v>
      </c>
      <c r="U41" s="104">
        <v>3.9999999999999858</v>
      </c>
      <c r="V41" s="105">
        <v>20.466666666666697</v>
      </c>
      <c r="W41" s="106"/>
      <c r="X41" s="113"/>
      <c r="Y41" s="261"/>
      <c r="Z41" s="262"/>
      <c r="AA41" s="111">
        <f>M41-J41</f>
        <v>-518.56677524430279</v>
      </c>
      <c r="AB41" s="103">
        <f>M41/J41</f>
        <v>0.80055124029065272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6</v>
      </c>
      <c r="J55" s="138">
        <f t="shared" si="18"/>
        <v>2600</v>
      </c>
      <c r="K55" s="139">
        <f t="shared" ref="K55" si="19">J55/I55</f>
        <v>433.33333333333331</v>
      </c>
      <c r="L55" s="137">
        <f t="shared" ref="L55:M55" si="20">AVERAGE(L39:L54)</f>
        <v>6</v>
      </c>
      <c r="M55" s="138">
        <f t="shared" si="20"/>
        <v>2124.437643247426</v>
      </c>
      <c r="N55" s="139">
        <f t="shared" ref="N55" si="21">M55/L55</f>
        <v>354.07294054123764</v>
      </c>
      <c r="O55" s="140">
        <f t="shared" ref="O55" si="22">L55-I55</f>
        <v>0</v>
      </c>
      <c r="P55" s="141">
        <f t="shared" ref="P55" si="23">N55-K55</f>
        <v>-79.260392792095672</v>
      </c>
      <c r="Q55" s="142">
        <f t="shared" ref="Q55" si="24">N55/K55</f>
        <v>0.81709140124901003</v>
      </c>
      <c r="R55" s="277"/>
      <c r="S55" s="143">
        <f>S39</f>
        <v>0.25</v>
      </c>
      <c r="T55" s="144">
        <f>INDEX(T39:T54,COUNTA(T39:T54))</f>
        <v>0.31768518518518518</v>
      </c>
      <c r="U55" s="145"/>
      <c r="V55" s="156"/>
      <c r="W55" s="135"/>
      <c r="X55" s="139"/>
      <c r="Y55" s="264"/>
      <c r="Z55" s="265"/>
      <c r="AA55" s="157">
        <f t="shared" ref="AA55" si="25">M55-J55</f>
        <v>-475.56235675257403</v>
      </c>
      <c r="AB55" s="142">
        <f t="shared" ref="AB55" si="26">M55/J55</f>
        <v>0.81709140124901003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5787</v>
      </c>
      <c r="G56" s="159">
        <f t="shared" ref="G56" si="27">E56*F56</f>
        <v>81191.61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2360.9700815956485</v>
      </c>
      <c r="N56" s="163">
        <f>M56/L56</f>
        <v>590.24252039891212</v>
      </c>
      <c r="O56" s="165">
        <f>L56-I56</f>
        <v>0</v>
      </c>
      <c r="P56" s="166">
        <f>N56-K56</f>
        <v>-84.75747960108788</v>
      </c>
      <c r="Q56" s="152">
        <f>N56/K56</f>
        <v>0.87443336355394385</v>
      </c>
      <c r="R56" s="275">
        <f>Q72</f>
        <v>0.87443336355394385</v>
      </c>
      <c r="S56" s="167">
        <v>0.25</v>
      </c>
      <c r="T56" s="168">
        <v>0.35212962962962963</v>
      </c>
      <c r="U56" s="169"/>
      <c r="V56" s="170">
        <v>147.06666666666666</v>
      </c>
      <c r="W56" s="173"/>
      <c r="X56" s="151"/>
      <c r="Y56" s="278"/>
      <c r="Z56" s="279"/>
      <c r="AA56" s="109">
        <f>M56-J56</f>
        <v>-339.02991840435152</v>
      </c>
      <c r="AB56" s="152">
        <f>M56/J56</f>
        <v>0.87443336355394385</v>
      </c>
      <c r="AC56" s="266">
        <f>AB72</f>
        <v>0.87443336355394385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28">AVERAGE(I56:I71)</f>
        <v>4</v>
      </c>
      <c r="J72" s="138">
        <f t="shared" si="28"/>
        <v>2700</v>
      </c>
      <c r="K72" s="139">
        <f t="shared" ref="K72" si="29">J72/I72</f>
        <v>675</v>
      </c>
      <c r="L72" s="137">
        <f t="shared" ref="L72:M72" si="30">AVERAGE(L56:L71)</f>
        <v>4</v>
      </c>
      <c r="M72" s="138">
        <f t="shared" si="30"/>
        <v>2360.9700815956485</v>
      </c>
      <c r="N72" s="139">
        <f>M72/L72</f>
        <v>590.24252039891212</v>
      </c>
      <c r="O72" s="140">
        <f>L72-I72</f>
        <v>0</v>
      </c>
      <c r="P72" s="141">
        <f>N72-K72</f>
        <v>-84.75747960108788</v>
      </c>
      <c r="Q72" s="142">
        <f>N72/K72</f>
        <v>0.87443336355394385</v>
      </c>
      <c r="R72" s="277"/>
      <c r="S72" s="143">
        <f>S56</f>
        <v>0.25</v>
      </c>
      <c r="T72" s="144">
        <f>INDEX(T56:T71,COUNTA(T56:T71))</f>
        <v>0.35212962962962963</v>
      </c>
      <c r="U72" s="145"/>
      <c r="V72" s="156"/>
      <c r="W72" s="89"/>
      <c r="X72" s="91"/>
      <c r="Y72" s="264"/>
      <c r="Z72" s="265"/>
      <c r="AA72" s="157">
        <f>M72-J72</f>
        <v>-339.02991840435152</v>
      </c>
      <c r="AB72" s="142">
        <f>M72/J72</f>
        <v>0.87443336355394385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1978</v>
      </c>
      <c r="G73" s="159">
        <f t="shared" ref="G73" si="31">E73*F73</f>
        <v>42428.1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2800.1572945340122</v>
      </c>
      <c r="N73" s="163">
        <f>M73/L73</f>
        <v>933.38576484467069</v>
      </c>
      <c r="O73" s="165">
        <f>L73-I73</f>
        <v>0</v>
      </c>
      <c r="P73" s="166">
        <f>N73-K73</f>
        <v>-166.61423515532931</v>
      </c>
      <c r="Q73" s="152">
        <f>N73/K73</f>
        <v>0.84853251349515513</v>
      </c>
      <c r="R73" s="275">
        <f>Q89</f>
        <v>0.84853251349515513</v>
      </c>
      <c r="S73" s="167">
        <v>0.35555555555555551</v>
      </c>
      <c r="T73" s="168">
        <v>0.38498842592592591</v>
      </c>
      <c r="U73" s="169"/>
      <c r="V73" s="170">
        <v>42.383333333333375</v>
      </c>
      <c r="W73" s="168"/>
      <c r="X73" s="171"/>
      <c r="Y73" s="278"/>
      <c r="Z73" s="279"/>
      <c r="AA73" s="109">
        <f>M73-J73</f>
        <v>-499.84270546598782</v>
      </c>
      <c r="AB73" s="152">
        <f>M73/J73</f>
        <v>0.84853251349515524</v>
      </c>
      <c r="AC73" s="266">
        <f>AB89</f>
        <v>0.84853251349515524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2">AVERAGE(I73:I88)</f>
        <v>3</v>
      </c>
      <c r="J89" s="138">
        <f t="shared" si="32"/>
        <v>3300</v>
      </c>
      <c r="K89" s="139">
        <f t="shared" ref="K89" si="33">J89/I89</f>
        <v>1100</v>
      </c>
      <c r="L89" s="137">
        <f t="shared" ref="L89:M89" si="34">AVERAGE(L73:L88)</f>
        <v>3</v>
      </c>
      <c r="M89" s="138">
        <f t="shared" si="34"/>
        <v>2800.1572945340122</v>
      </c>
      <c r="N89" s="139">
        <f>M89/L89</f>
        <v>933.38576484467069</v>
      </c>
      <c r="O89" s="140">
        <f>L89-I89</f>
        <v>0</v>
      </c>
      <c r="P89" s="141">
        <f>N89-K89</f>
        <v>-166.61423515532931</v>
      </c>
      <c r="Q89" s="142">
        <f>N89/K89</f>
        <v>0.84853251349515513</v>
      </c>
      <c r="R89" s="277"/>
      <c r="S89" s="143">
        <f>S73</f>
        <v>0.35555555555555551</v>
      </c>
      <c r="T89" s="144">
        <f>INDEX(T73:T88,COUNTA(T73:T88))</f>
        <v>0.38498842592592591</v>
      </c>
      <c r="U89" s="145"/>
      <c r="V89" s="156"/>
      <c r="W89" s="135"/>
      <c r="X89" s="139"/>
      <c r="Y89" s="264"/>
      <c r="Z89" s="265"/>
      <c r="AA89" s="157">
        <f>M89-J89</f>
        <v>-499.84270546598782</v>
      </c>
      <c r="AB89" s="142">
        <f>M89/J89</f>
        <v>0.84853251349515524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1547</v>
      </c>
      <c r="G90" s="159">
        <f t="shared" ref="G90:G92" si="35">E90*F90</f>
        <v>34467.160000000003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2740.7480314960599</v>
      </c>
      <c r="N90" s="163">
        <f>M90/L90</f>
        <v>548.149606299212</v>
      </c>
      <c r="O90" s="165">
        <f>L90-I90</f>
        <v>0</v>
      </c>
      <c r="P90" s="166">
        <f>N90-K90</f>
        <v>-111.850393700788</v>
      </c>
      <c r="Q90" s="152">
        <f>N90/K90</f>
        <v>0.83052970651395752</v>
      </c>
      <c r="R90" s="275">
        <f>Q106</f>
        <v>0.84418329685226168</v>
      </c>
      <c r="S90" s="167">
        <v>0.25009259259259259</v>
      </c>
      <c r="T90" s="168">
        <v>0.27361111111111114</v>
      </c>
      <c r="U90" s="169"/>
      <c r="V90" s="170">
        <v>33.86666666666671</v>
      </c>
      <c r="W90" s="173"/>
      <c r="X90" s="151"/>
      <c r="Y90" s="278"/>
      <c r="Z90" s="279"/>
      <c r="AA90" s="109">
        <f>M90-J90</f>
        <v>-559.25196850394013</v>
      </c>
      <c r="AB90" s="152">
        <f>M90/J90</f>
        <v>0.83052970651395752</v>
      </c>
      <c r="AC90" s="266">
        <f>AB106</f>
        <v>0.84418329685226168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3428</v>
      </c>
      <c r="G91" s="95">
        <f t="shared" si="35"/>
        <v>61326.920000000006</v>
      </c>
      <c r="H91" s="96"/>
      <c r="I91" s="97">
        <v>4</v>
      </c>
      <c r="J91" s="98">
        <v>3300</v>
      </c>
      <c r="K91" s="99">
        <f t="shared" ref="K91:K92" si="36">J91/I91</f>
        <v>825</v>
      </c>
      <c r="L91" s="100">
        <v>4</v>
      </c>
      <c r="M91" s="98">
        <f>F91/V91*60</f>
        <v>2792.0361990950246</v>
      </c>
      <c r="N91" s="99">
        <f>M91/L91</f>
        <v>698.00904977375615</v>
      </c>
      <c r="O91" s="101">
        <f>L91-I91</f>
        <v>0</v>
      </c>
      <c r="P91" s="102">
        <f>N91-K91</f>
        <v>-126.99095022624385</v>
      </c>
      <c r="Q91" s="103">
        <f>N91/K91</f>
        <v>0.84607157548334078</v>
      </c>
      <c r="R91" s="276"/>
      <c r="S91" s="1">
        <v>0.27870370370370373</v>
      </c>
      <c r="T91" s="2">
        <v>0.3298611111111111</v>
      </c>
      <c r="U91" s="104">
        <v>7.3333333333333339</v>
      </c>
      <c r="V91" s="105">
        <v>73.666666666666615</v>
      </c>
      <c r="W91" s="106"/>
      <c r="X91" s="107"/>
      <c r="Y91" s="261"/>
      <c r="Z91" s="262"/>
      <c r="AA91" s="111">
        <f>M91-J91</f>
        <v>-507.96380090497541</v>
      </c>
      <c r="AB91" s="103">
        <f>M91/J91</f>
        <v>0.84607157548334078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5785</v>
      </c>
      <c r="G92" s="95">
        <f t="shared" si="35"/>
        <v>96378.1</v>
      </c>
      <c r="H92" s="96"/>
      <c r="I92" s="97">
        <v>4</v>
      </c>
      <c r="J92" s="98">
        <v>3300</v>
      </c>
      <c r="K92" s="99">
        <f t="shared" si="36"/>
        <v>825</v>
      </c>
      <c r="L92" s="100">
        <v>4</v>
      </c>
      <c r="M92" s="98">
        <f>F92/V92*60</f>
        <v>2824.6304082463057</v>
      </c>
      <c r="N92" s="99">
        <f>M92/L92</f>
        <v>706.15760206157643</v>
      </c>
      <c r="O92" s="101">
        <f>L92-I92</f>
        <v>0</v>
      </c>
      <c r="P92" s="102">
        <f>N92-K92</f>
        <v>-118.84239793842357</v>
      </c>
      <c r="Q92" s="103">
        <f>N92/K92</f>
        <v>0.85594860855948662</v>
      </c>
      <c r="R92" s="276"/>
      <c r="S92" s="1">
        <v>0.33480324074074075</v>
      </c>
      <c r="T92" s="2">
        <v>0.42013888888888884</v>
      </c>
      <c r="U92" s="104">
        <v>7.1166666666666867</v>
      </c>
      <c r="V92" s="105">
        <v>122.88333333333325</v>
      </c>
      <c r="W92" s="106"/>
      <c r="X92" s="107"/>
      <c r="Y92" s="261"/>
      <c r="Z92" s="262"/>
      <c r="AA92" s="111">
        <f>M92-J92</f>
        <v>-475.36959175369429</v>
      </c>
      <c r="AB92" s="103">
        <f>M92/J92</f>
        <v>0.85594860855948662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7">AVERAGE(I90:I105)</f>
        <v>4.333333333333333</v>
      </c>
      <c r="J106" s="138">
        <f t="shared" si="37"/>
        <v>3300</v>
      </c>
      <c r="K106" s="139">
        <f t="shared" ref="K106" si="38">J106/I106</f>
        <v>761.53846153846155</v>
      </c>
      <c r="L106" s="137">
        <f t="shared" ref="L106:M106" si="39">AVERAGE(L90:L105)</f>
        <v>4.333333333333333</v>
      </c>
      <c r="M106" s="138">
        <f t="shared" si="39"/>
        <v>2785.8048796124635</v>
      </c>
      <c r="N106" s="139">
        <f>M106/L106</f>
        <v>642.87804914133778</v>
      </c>
      <c r="O106" s="140">
        <f>L106-I106</f>
        <v>0</v>
      </c>
      <c r="P106" s="141">
        <f>N106-K106</f>
        <v>-118.66041239712376</v>
      </c>
      <c r="Q106" s="142">
        <f>N106/K106</f>
        <v>0.84418329685226168</v>
      </c>
      <c r="R106" s="277"/>
      <c r="S106" s="143">
        <f>S90</f>
        <v>0.25009259259259259</v>
      </c>
      <c r="T106" s="144">
        <f>INDEX(T90:T105,COUNTA(T90:T105))</f>
        <v>0.42013888888888884</v>
      </c>
      <c r="U106" s="145"/>
      <c r="V106" s="156"/>
      <c r="W106" s="89"/>
      <c r="X106" s="91"/>
      <c r="Y106" s="264"/>
      <c r="Z106" s="265"/>
      <c r="AA106" s="157">
        <f>M106-J106</f>
        <v>-514.19512038753646</v>
      </c>
      <c r="AB106" s="142">
        <f>M106/J106</f>
        <v>0.84418329685226168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3041</v>
      </c>
      <c r="G107" s="159">
        <f t="shared" ref="G107:G109" si="40">E107*F107</f>
        <v>55285.38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2991.1475409836057</v>
      </c>
      <c r="N107" s="163">
        <f>M107/L107</f>
        <v>997.04918032786861</v>
      </c>
      <c r="O107" s="165">
        <f>L107-I107</f>
        <v>0</v>
      </c>
      <c r="P107" s="166">
        <f>N107-K107</f>
        <v>-202.95081967213139</v>
      </c>
      <c r="Q107" s="152">
        <f>N107/K107</f>
        <v>0.83087431693989056</v>
      </c>
      <c r="R107" s="275">
        <f>Q123</f>
        <v>0.83214675426017659</v>
      </c>
      <c r="S107" s="167">
        <v>0.25</v>
      </c>
      <c r="T107" s="168">
        <v>0.29236111111111113</v>
      </c>
      <c r="U107" s="169"/>
      <c r="V107" s="170">
        <v>61.000000000000021</v>
      </c>
      <c r="W107" s="173"/>
      <c r="X107" s="151"/>
      <c r="Y107" s="278"/>
      <c r="Z107" s="279"/>
      <c r="AA107" s="109">
        <f>M107-J107</f>
        <v>-608.85245901639428</v>
      </c>
      <c r="AB107" s="152">
        <f>M107/J107</f>
        <v>0.83087431693989044</v>
      </c>
      <c r="AC107" s="266">
        <f>AB123</f>
        <v>0.83214675426017659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2940</v>
      </c>
      <c r="G108" s="95">
        <f t="shared" si="40"/>
        <v>53449.2</v>
      </c>
      <c r="H108" s="96"/>
      <c r="I108" s="97">
        <v>3</v>
      </c>
      <c r="J108" s="98">
        <v>3600</v>
      </c>
      <c r="K108" s="99">
        <f t="shared" ref="K108:K144" si="41">J108/I108</f>
        <v>1200</v>
      </c>
      <c r="L108" s="100">
        <v>3</v>
      </c>
      <c r="M108" s="98">
        <f>F108/V108*60</f>
        <v>2989.8305084745748</v>
      </c>
      <c r="N108" s="99">
        <f>M108/L108</f>
        <v>996.61016949152497</v>
      </c>
      <c r="O108" s="101">
        <f>L108-I108</f>
        <v>0</v>
      </c>
      <c r="P108" s="102">
        <f>N108-K108</f>
        <v>-203.38983050847503</v>
      </c>
      <c r="Q108" s="103">
        <f>N108/K108</f>
        <v>0.83050847457627086</v>
      </c>
      <c r="R108" s="276"/>
      <c r="S108" s="1">
        <v>0.30486111111111114</v>
      </c>
      <c r="T108" s="2">
        <v>0.34583333333333338</v>
      </c>
      <c r="U108" s="104">
        <v>18.000000000000014</v>
      </c>
      <c r="V108" s="105">
        <v>59.000000000000028</v>
      </c>
      <c r="W108" s="106"/>
      <c r="X108" s="107"/>
      <c r="Y108" s="261"/>
      <c r="Z108" s="262"/>
      <c r="AA108" s="111">
        <f>M108-J108</f>
        <v>-610.1694915254252</v>
      </c>
      <c r="AB108" s="103">
        <f>M108/J108</f>
        <v>0.83050847457627075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7265</v>
      </c>
      <c r="G109" s="95">
        <f t="shared" si="40"/>
        <v>103744.2</v>
      </c>
      <c r="H109" s="96"/>
      <c r="I109" s="97">
        <v>3</v>
      </c>
      <c r="J109" s="98">
        <v>3600</v>
      </c>
      <c r="K109" s="99">
        <f t="shared" si="41"/>
        <v>1200</v>
      </c>
      <c r="L109" s="100">
        <v>3</v>
      </c>
      <c r="M109" s="98">
        <f>F109/V109*60</f>
        <v>3006.2068965517265</v>
      </c>
      <c r="N109" s="99">
        <f>M109/L109</f>
        <v>1002.0689655172422</v>
      </c>
      <c r="O109" s="101">
        <f>L109-I109</f>
        <v>0</v>
      </c>
      <c r="P109" s="102">
        <f>N109-K109</f>
        <v>-197.93103448275781</v>
      </c>
      <c r="Q109" s="103">
        <f>N109/K109</f>
        <v>0.83505747126436847</v>
      </c>
      <c r="R109" s="276"/>
      <c r="S109" s="1">
        <v>0.35902777777777783</v>
      </c>
      <c r="T109" s="2">
        <v>0.4597222222222222</v>
      </c>
      <c r="U109" s="104">
        <v>19.000000000000014</v>
      </c>
      <c r="V109" s="105">
        <v>144.99999999999989</v>
      </c>
      <c r="W109" s="106"/>
      <c r="X109" s="107"/>
      <c r="Y109" s="261"/>
      <c r="Z109" s="262"/>
      <c r="AA109" s="111">
        <f>M109-J109</f>
        <v>-593.79310344827354</v>
      </c>
      <c r="AB109" s="103">
        <f>M109/J109</f>
        <v>0.83505747126436847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42">AVERAGE(I107:I122)</f>
        <v>3</v>
      </c>
      <c r="J123" s="138">
        <f t="shared" si="42"/>
        <v>3600</v>
      </c>
      <c r="K123" s="139">
        <f t="shared" ref="K123" si="43">J123/I123</f>
        <v>1200</v>
      </c>
      <c r="L123" s="137">
        <f t="shared" ref="L123:M123" si="44">AVERAGE(L107:L122)</f>
        <v>3</v>
      </c>
      <c r="M123" s="138">
        <f t="shared" si="44"/>
        <v>2995.7283153366357</v>
      </c>
      <c r="N123" s="139">
        <f>M123/L123</f>
        <v>998.57610511221185</v>
      </c>
      <c r="O123" s="140">
        <f>L123-I123</f>
        <v>0</v>
      </c>
      <c r="P123" s="141">
        <f>N123-K123</f>
        <v>-201.42389488778815</v>
      </c>
      <c r="Q123" s="142">
        <f>N123/K123</f>
        <v>0.83214675426017659</v>
      </c>
      <c r="R123" s="277"/>
      <c r="S123" s="143">
        <f>S107</f>
        <v>0.25</v>
      </c>
      <c r="T123" s="144">
        <f>INDEX(T107:T122,COUNTA(T107:T122))</f>
        <v>0.4597222222222222</v>
      </c>
      <c r="U123" s="145"/>
      <c r="V123" s="156"/>
      <c r="W123" s="89"/>
      <c r="X123" s="91"/>
      <c r="Y123" s="264"/>
      <c r="Z123" s="265"/>
      <c r="AA123" s="157">
        <f>M123-J123</f>
        <v>-604.27168466336434</v>
      </c>
      <c r="AB123" s="142">
        <f>M123/J123</f>
        <v>0.83214675426017659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2610</v>
      </c>
      <c r="G124" s="159">
        <f t="shared" ref="G124:G127" si="45">E124*F124</f>
        <v>64806.299999999996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2779.8816568047341</v>
      </c>
      <c r="N124" s="163">
        <f>M124/L124</f>
        <v>694.97041420118353</v>
      </c>
      <c r="O124" s="165">
        <f>L124-I124</f>
        <v>0</v>
      </c>
      <c r="P124" s="166">
        <f>N124-K124</f>
        <v>-130.02958579881647</v>
      </c>
      <c r="Q124" s="152">
        <f>N124/K124</f>
        <v>0.8423883808499194</v>
      </c>
      <c r="R124" s="275">
        <f>Q140</f>
        <v>0.84378266435528126</v>
      </c>
      <c r="S124" s="167">
        <v>0.25</v>
      </c>
      <c r="T124" s="168">
        <v>0.28912037037037036</v>
      </c>
      <c r="U124" s="169"/>
      <c r="V124" s="170">
        <v>56.333333333333321</v>
      </c>
      <c r="W124" s="168"/>
      <c r="X124" s="171"/>
      <c r="Y124" s="278"/>
      <c r="Z124" s="279"/>
      <c r="AA124" s="109">
        <f>M124-J124</f>
        <v>-520.11834319526588</v>
      </c>
      <c r="AB124" s="152">
        <f>M124/J124</f>
        <v>0.8423883808499194</v>
      </c>
      <c r="AC124" s="266">
        <f>AB140</f>
        <v>0.84378266435528126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2171</v>
      </c>
      <c r="G125" s="95">
        <f t="shared" si="45"/>
        <v>54340.130000000005</v>
      </c>
      <c r="H125" s="96"/>
      <c r="I125" s="97">
        <v>4</v>
      </c>
      <c r="J125" s="98">
        <v>3300</v>
      </c>
      <c r="K125" s="99">
        <f t="shared" si="41"/>
        <v>825</v>
      </c>
      <c r="L125" s="100">
        <v>4</v>
      </c>
      <c r="M125" s="98">
        <f>F125/V125*60</f>
        <v>2769.5251594613715</v>
      </c>
      <c r="N125" s="99">
        <f>M125/L125</f>
        <v>692.38128986534286</v>
      </c>
      <c r="O125" s="101">
        <f>L125-I125</f>
        <v>0</v>
      </c>
      <c r="P125" s="102">
        <f>N125-K125</f>
        <v>-132.61871013465714</v>
      </c>
      <c r="Q125" s="103">
        <f>N125/K125</f>
        <v>0.83925004832162775</v>
      </c>
      <c r="R125" s="276"/>
      <c r="S125" s="1">
        <v>0.30138888888888887</v>
      </c>
      <c r="T125" s="2">
        <v>0.33405092592592595</v>
      </c>
      <c r="U125" s="104">
        <v>17.666666666666657</v>
      </c>
      <c r="V125" s="105">
        <v>47.033333333333388</v>
      </c>
      <c r="W125" s="106"/>
      <c r="X125" s="113"/>
      <c r="Y125" s="261"/>
      <c r="Z125" s="262"/>
      <c r="AA125" s="111">
        <f>M125-J125</f>
        <v>-530.47484053862854</v>
      </c>
      <c r="AB125" s="103">
        <f>M125/J125</f>
        <v>0.83925004832162775</v>
      </c>
      <c r="AC125" s="267"/>
    </row>
    <row r="126" spans="1:29" ht="15.75" customHeight="1">
      <c r="A126" s="281"/>
      <c r="B126" s="92" t="s">
        <v>117</v>
      </c>
      <c r="C126" s="259" t="s">
        <v>131</v>
      </c>
      <c r="D126" s="260"/>
      <c r="E126" s="93">
        <v>27.91</v>
      </c>
      <c r="F126" s="94">
        <v>1496</v>
      </c>
      <c r="G126" s="95">
        <f t="shared" si="45"/>
        <v>41753.360000000001</v>
      </c>
      <c r="H126" s="96"/>
      <c r="I126" s="97">
        <v>4</v>
      </c>
      <c r="J126" s="98">
        <v>3000</v>
      </c>
      <c r="K126" s="99">
        <f t="shared" si="41"/>
        <v>750</v>
      </c>
      <c r="L126" s="100">
        <v>4</v>
      </c>
      <c r="M126" s="98">
        <f>F126/V126*60</f>
        <v>2529.6383278534522</v>
      </c>
      <c r="N126" s="99">
        <f>M126/L126</f>
        <v>632.40958196336305</v>
      </c>
      <c r="O126" s="101">
        <f>L126-I126</f>
        <v>0</v>
      </c>
      <c r="P126" s="102">
        <f>N126-K126</f>
        <v>-117.59041803663695</v>
      </c>
      <c r="Q126" s="103">
        <f>N126/K126</f>
        <v>0.84321277595115074</v>
      </c>
      <c r="R126" s="276"/>
      <c r="S126" s="1">
        <v>0.34722222222222221</v>
      </c>
      <c r="T126" s="2">
        <v>0.37186342592592592</v>
      </c>
      <c r="U126" s="104">
        <v>18.966666666666619</v>
      </c>
      <c r="V126" s="105">
        <v>35.483333333333334</v>
      </c>
      <c r="W126" s="106"/>
      <c r="X126" s="113"/>
      <c r="Y126" s="261"/>
      <c r="Z126" s="262"/>
      <c r="AA126" s="111">
        <f>M126-J126</f>
        <v>-470.36167214654779</v>
      </c>
      <c r="AB126" s="103">
        <f>M126/J126</f>
        <v>0.84321277595115074</v>
      </c>
      <c r="AC126" s="267"/>
    </row>
    <row r="127" spans="1:29" ht="15.75" customHeight="1">
      <c r="A127" s="281"/>
      <c r="B127" s="92" t="s">
        <v>117</v>
      </c>
      <c r="C127" s="259" t="s">
        <v>130</v>
      </c>
      <c r="D127" s="260"/>
      <c r="E127" s="93">
        <v>30</v>
      </c>
      <c r="F127" s="94">
        <v>4187</v>
      </c>
      <c r="G127" s="95">
        <f t="shared" si="45"/>
        <v>125610</v>
      </c>
      <c r="H127" s="96"/>
      <c r="I127" s="97">
        <v>3</v>
      </c>
      <c r="J127" s="98">
        <v>3000</v>
      </c>
      <c r="K127" s="99">
        <f t="shared" si="41"/>
        <v>1000</v>
      </c>
      <c r="L127" s="100">
        <v>3</v>
      </c>
      <c r="M127" s="98">
        <f>F127/V127*60</f>
        <v>2552.6164267569857</v>
      </c>
      <c r="N127" s="99">
        <f>M127/L127</f>
        <v>850.87214225232856</v>
      </c>
      <c r="O127" s="101">
        <f>L127-I127</f>
        <v>0</v>
      </c>
      <c r="P127" s="102">
        <f>N127-K127</f>
        <v>-149.12785774767144</v>
      </c>
      <c r="Q127" s="103">
        <f>N127/K127</f>
        <v>0.85087214225232854</v>
      </c>
      <c r="R127" s="276"/>
      <c r="S127" s="1">
        <v>0.38333333333333336</v>
      </c>
      <c r="T127" s="2">
        <v>0.45167824074074076</v>
      </c>
      <c r="U127" s="104">
        <v>16.516666666666715</v>
      </c>
      <c r="V127" s="105">
        <v>98.416666666666657</v>
      </c>
      <c r="W127" s="106"/>
      <c r="X127" s="107"/>
      <c r="Y127" s="261"/>
      <c r="Z127" s="262"/>
      <c r="AA127" s="111">
        <f>M127-J127</f>
        <v>-447.38357324301433</v>
      </c>
      <c r="AB127" s="103">
        <f>M127/J127</f>
        <v>0.85087214225232854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46">AVERAGE(I124:I139)</f>
        <v>3.75</v>
      </c>
      <c r="J140" s="138">
        <f t="shared" si="46"/>
        <v>3150</v>
      </c>
      <c r="K140" s="139">
        <f t="shared" ref="K140" si="47">J140/I140</f>
        <v>840</v>
      </c>
      <c r="L140" s="137">
        <f t="shared" ref="L140:M140" si="48">AVERAGE(L124:L139)</f>
        <v>3.75</v>
      </c>
      <c r="M140" s="138">
        <f t="shared" si="48"/>
        <v>2657.915392719136</v>
      </c>
      <c r="N140" s="139">
        <f>M140/L140</f>
        <v>708.77743805843625</v>
      </c>
      <c r="O140" s="140">
        <f>L140-I140</f>
        <v>0</v>
      </c>
      <c r="P140" s="141">
        <f>N140-K140</f>
        <v>-131.22256194156375</v>
      </c>
      <c r="Q140" s="142">
        <f>N140/K140</f>
        <v>0.84378266435528126</v>
      </c>
      <c r="R140" s="277"/>
      <c r="S140" s="143">
        <f>S124</f>
        <v>0.25</v>
      </c>
      <c r="T140" s="144">
        <f>INDEX(T124:T139,COUNTA(T124:T139))</f>
        <v>0.45167824074074076</v>
      </c>
      <c r="U140" s="145"/>
      <c r="V140" s="156"/>
      <c r="W140" s="135"/>
      <c r="X140" s="139"/>
      <c r="Y140" s="264"/>
      <c r="Z140" s="265"/>
      <c r="AA140" s="157">
        <f>M140-J140</f>
        <v>-492.08460728086402</v>
      </c>
      <c r="AB140" s="142">
        <f>M140/J140</f>
        <v>0.84378266435528126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2470</v>
      </c>
      <c r="G141" s="159">
        <f t="shared" ref="G141:G144" si="49">E141*F141</f>
        <v>72914.399999999994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2790.960451977402</v>
      </c>
      <c r="N141" s="163">
        <f>M141/L141</f>
        <v>164.17414423396482</v>
      </c>
      <c r="O141" s="165">
        <f>L141-I141</f>
        <v>0</v>
      </c>
      <c r="P141" s="166">
        <f>N141-K141</f>
        <v>-28.35526753074106</v>
      </c>
      <c r="Q141" s="152">
        <f>N141/K141</f>
        <v>0.85272241123660308</v>
      </c>
      <c r="R141" s="275">
        <f>Q157</f>
        <v>0.84688486903150173</v>
      </c>
      <c r="S141" s="167">
        <v>0.70833333333333337</v>
      </c>
      <c r="T141" s="168">
        <v>0.74520833333333336</v>
      </c>
      <c r="U141" s="169"/>
      <c r="V141" s="170">
        <v>53.099999999999987</v>
      </c>
      <c r="W141" s="168"/>
      <c r="X141" s="171"/>
      <c r="Y141" s="278"/>
      <c r="Z141" s="279"/>
      <c r="AA141" s="109">
        <f>M141-J141</f>
        <v>-482.03954802259796</v>
      </c>
      <c r="AB141" s="152">
        <f>M141/J141</f>
        <v>0.85272241123660308</v>
      </c>
      <c r="AC141" s="266">
        <f>AB157</f>
        <v>0.84688486903150173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2506</v>
      </c>
      <c r="G142" s="95">
        <f t="shared" si="49"/>
        <v>74804.100000000006</v>
      </c>
      <c r="H142" s="96"/>
      <c r="I142" s="97">
        <v>17</v>
      </c>
      <c r="J142" s="98">
        <v>3273</v>
      </c>
      <c r="K142" s="99">
        <f t="shared" si="41"/>
        <v>192.52941176470588</v>
      </c>
      <c r="L142" s="100">
        <v>17</v>
      </c>
      <c r="M142" s="98">
        <f>F142/V142*60</f>
        <v>2793.0650154798764</v>
      </c>
      <c r="N142" s="99">
        <f>M142/L142</f>
        <v>164.29794208705155</v>
      </c>
      <c r="O142" s="101">
        <f>L142-I142</f>
        <v>0</v>
      </c>
      <c r="P142" s="102">
        <f>N142-K142</f>
        <v>-28.231469677654331</v>
      </c>
      <c r="Q142" s="103">
        <f>N142/K142</f>
        <v>0.85336541872284644</v>
      </c>
      <c r="R142" s="276"/>
      <c r="S142" s="1">
        <v>0.75081018518518516</v>
      </c>
      <c r="T142" s="2">
        <v>0.78819444444444442</v>
      </c>
      <c r="U142" s="104">
        <v>8.0666666666665954</v>
      </c>
      <c r="V142" s="105">
        <v>53.833333333333329</v>
      </c>
      <c r="W142" s="106"/>
      <c r="X142" s="113"/>
      <c r="Y142" s="261"/>
      <c r="Z142" s="262"/>
      <c r="AA142" s="111">
        <f>M142-J142</f>
        <v>-479.93498452012363</v>
      </c>
      <c r="AB142" s="103">
        <f>M142/J142</f>
        <v>0.85336541872284644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1956</v>
      </c>
      <c r="G143" s="95">
        <f t="shared" si="49"/>
        <v>55882.92</v>
      </c>
      <c r="H143" s="96"/>
      <c r="I143" s="97">
        <v>13</v>
      </c>
      <c r="J143" s="98">
        <v>3600</v>
      </c>
      <c r="K143" s="99">
        <f t="shared" si="41"/>
        <v>276.92307692307691</v>
      </c>
      <c r="L143" s="100">
        <v>13</v>
      </c>
      <c r="M143" s="98">
        <f>F143/V143*60</f>
        <v>2990.0636942675114</v>
      </c>
      <c r="N143" s="99">
        <f>M143/L143</f>
        <v>230.00489955903933</v>
      </c>
      <c r="O143" s="101">
        <f>L143-I143</f>
        <v>0</v>
      </c>
      <c r="P143" s="102">
        <f>N143-K143</f>
        <v>-46.918177364037575</v>
      </c>
      <c r="Q143" s="103">
        <f>N143/K143</f>
        <v>0.83057324840764213</v>
      </c>
      <c r="R143" s="276"/>
      <c r="S143" s="1">
        <v>0.79097222222222219</v>
      </c>
      <c r="T143" s="2">
        <v>0.81822916666666667</v>
      </c>
      <c r="U143" s="104">
        <v>3.9999999999999858</v>
      </c>
      <c r="V143" s="105">
        <v>39.250000000000057</v>
      </c>
      <c r="W143" s="106"/>
      <c r="X143" s="113"/>
      <c r="Y143" s="261"/>
      <c r="Z143" s="262"/>
      <c r="AA143" s="111">
        <f>M143-J143</f>
        <v>-609.93630573248856</v>
      </c>
      <c r="AB143" s="103">
        <f>M143/J143</f>
        <v>0.83057324840764202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2660</v>
      </c>
      <c r="G144" s="95">
        <f t="shared" si="49"/>
        <v>68202.400000000009</v>
      </c>
      <c r="H144" s="96"/>
      <c r="I144" s="97">
        <v>11</v>
      </c>
      <c r="J144" s="98">
        <v>3000</v>
      </c>
      <c r="K144" s="99">
        <f t="shared" si="41"/>
        <v>272.72727272727275</v>
      </c>
      <c r="L144" s="100">
        <v>11</v>
      </c>
      <c r="M144" s="98">
        <f>F144/V144*60</f>
        <v>2559.0593265633306</v>
      </c>
      <c r="N144" s="99">
        <f>M144/L144</f>
        <v>232.64175696030279</v>
      </c>
      <c r="O144" s="101">
        <f>L144-I144</f>
        <v>0</v>
      </c>
      <c r="P144" s="102">
        <f>N144-K144</f>
        <v>-40.085515766969962</v>
      </c>
      <c r="Q144" s="103">
        <f>N144/K144</f>
        <v>0.85301977552111019</v>
      </c>
      <c r="R144" s="276"/>
      <c r="S144" s="1">
        <v>0.82291666666666663</v>
      </c>
      <c r="T144" s="2">
        <v>0.86622685185185189</v>
      </c>
      <c r="U144" s="104">
        <v>6.7499999999999361</v>
      </c>
      <c r="V144" s="105">
        <v>62.366666666666774</v>
      </c>
      <c r="W144" s="106"/>
      <c r="X144" s="107"/>
      <c r="Y144" s="261"/>
      <c r="Z144" s="262"/>
      <c r="AA144" s="111">
        <f>M144-J144</f>
        <v>-440.94067343666939</v>
      </c>
      <c r="AB144" s="103">
        <f>M144/J144</f>
        <v>0.85301977552111019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50">AVERAGE(I141:I156)</f>
        <v>14.5</v>
      </c>
      <c r="J157" s="138">
        <f t="shared" si="50"/>
        <v>3286.5</v>
      </c>
      <c r="K157" s="139">
        <f t="shared" ref="K157" si="51">J157/I157</f>
        <v>226.65517241379311</v>
      </c>
      <c r="L157" s="137">
        <f t="shared" ref="L157:M157" si="52">AVERAGE(L141:L156)</f>
        <v>14.5</v>
      </c>
      <c r="M157" s="138">
        <f t="shared" si="52"/>
        <v>2783.2871220720303</v>
      </c>
      <c r="N157" s="139">
        <f>M157/L157</f>
        <v>191.95083600496761</v>
      </c>
      <c r="O157" s="140">
        <f>L157-I157</f>
        <v>0</v>
      </c>
      <c r="P157" s="141">
        <f>N157-K157</f>
        <v>-34.704336408825498</v>
      </c>
      <c r="Q157" s="142">
        <f>N157/K157</f>
        <v>0.84688486903150173</v>
      </c>
      <c r="R157" s="277"/>
      <c r="S157" s="143">
        <f>S141</f>
        <v>0.70833333333333337</v>
      </c>
      <c r="T157" s="144">
        <f>INDEX(T141:T156,COUNTA(T141:T156))</f>
        <v>0.86622685185185189</v>
      </c>
      <c r="U157" s="145"/>
      <c r="V157" s="156"/>
      <c r="W157" s="135"/>
      <c r="X157" s="139"/>
      <c r="Y157" s="264"/>
      <c r="Z157" s="265"/>
      <c r="AA157" s="157">
        <f>M157-J157</f>
        <v>-503.21287792796966</v>
      </c>
      <c r="AB157" s="142">
        <f>M157/J157</f>
        <v>0.84688486903150173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10090</v>
      </c>
      <c r="G158" s="159">
        <f t="shared" ref="G158" si="53">E158*F158</f>
        <v>141562.69999999998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2398.8905032360331</v>
      </c>
      <c r="N158" s="163">
        <f>M158/L158</f>
        <v>599.72262580900826</v>
      </c>
      <c r="O158" s="165">
        <f>L158-I158</f>
        <v>0</v>
      </c>
      <c r="P158" s="166">
        <f>N158-K158</f>
        <v>-75.277374190991736</v>
      </c>
      <c r="Q158" s="152">
        <f>N158/K158</f>
        <v>0.88847796416149372</v>
      </c>
      <c r="R158" s="275">
        <f>Q174</f>
        <v>0.88847796416149372</v>
      </c>
      <c r="S158" s="167">
        <v>0.70833333333333337</v>
      </c>
      <c r="T158" s="168">
        <v>0.88358796296296294</v>
      </c>
      <c r="U158" s="169"/>
      <c r="V158" s="170">
        <v>252.36666666666656</v>
      </c>
      <c r="W158" s="168"/>
      <c r="X158" s="171"/>
      <c r="Y158" s="278"/>
      <c r="Z158" s="279"/>
      <c r="AA158" s="109">
        <f>M158-J158</f>
        <v>-301.10949676396694</v>
      </c>
      <c r="AB158" s="152">
        <f>M158/J158</f>
        <v>0.88847796416149372</v>
      </c>
      <c r="AC158" s="266">
        <f>AB174</f>
        <v>0.88847796416149372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54">AVERAGE(I158:I173)</f>
        <v>4</v>
      </c>
      <c r="J174" s="138">
        <f t="shared" si="54"/>
        <v>2700</v>
      </c>
      <c r="K174" s="139">
        <f t="shared" ref="K174" si="55">J174/I174</f>
        <v>675</v>
      </c>
      <c r="L174" s="137">
        <f t="shared" ref="L174:M174" si="56">AVERAGE(L158:L173)</f>
        <v>4</v>
      </c>
      <c r="M174" s="138">
        <f t="shared" si="56"/>
        <v>2398.8905032360331</v>
      </c>
      <c r="N174" s="139">
        <f>M174/L174</f>
        <v>599.72262580900826</v>
      </c>
      <c r="O174" s="140">
        <f>L174-I174</f>
        <v>0</v>
      </c>
      <c r="P174" s="141">
        <f>N174-K174</f>
        <v>-75.277374190991736</v>
      </c>
      <c r="Q174" s="142">
        <f>N174/K174</f>
        <v>0.88847796416149372</v>
      </c>
      <c r="R174" s="277"/>
      <c r="S174" s="143">
        <f>S158</f>
        <v>0.70833333333333337</v>
      </c>
      <c r="T174" s="144">
        <f>INDEX(T158:T173,COUNTA(T158:T173))</f>
        <v>0.88358796296296294</v>
      </c>
      <c r="U174" s="145"/>
      <c r="V174" s="156"/>
      <c r="W174" s="135"/>
      <c r="X174" s="139"/>
      <c r="Y174" s="264"/>
      <c r="Z174" s="265"/>
      <c r="AA174" s="157">
        <f>M174-J174</f>
        <v>-301.10949676396694</v>
      </c>
      <c r="AB174" s="142">
        <f>M174/J174</f>
        <v>0.88847796416149372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142</v>
      </c>
      <c r="D175" s="274"/>
      <c r="E175" s="158">
        <v>27.58</v>
      </c>
      <c r="F175" s="87">
        <v>1650</v>
      </c>
      <c r="G175" s="159">
        <f t="shared" ref="G175:G178" si="57">E175*F175</f>
        <v>45507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2479.1318864774585</v>
      </c>
      <c r="N175" s="163">
        <f>M175/L175</f>
        <v>619.78297161936462</v>
      </c>
      <c r="O175" s="165">
        <f>L175-I175</f>
        <v>0</v>
      </c>
      <c r="P175" s="166">
        <f>N175-K175</f>
        <v>-130.21702838063538</v>
      </c>
      <c r="Q175" s="152">
        <f>N175/K175</f>
        <v>0.82637729549248617</v>
      </c>
      <c r="R175" s="275">
        <f>Q191</f>
        <v>0.83148777337294733</v>
      </c>
      <c r="S175" s="167">
        <v>0.70837962962962964</v>
      </c>
      <c r="T175" s="168">
        <v>0.73611111111111116</v>
      </c>
      <c r="U175" s="169"/>
      <c r="V175" s="170">
        <v>39.933333333333394</v>
      </c>
      <c r="W175" s="173"/>
      <c r="X175" s="151"/>
      <c r="Y175" s="278"/>
      <c r="Z175" s="279"/>
      <c r="AA175" s="109">
        <f>M175-J175</f>
        <v>-520.86811352254153</v>
      </c>
      <c r="AB175" s="152">
        <f>M175/J175</f>
        <v>0.82637729549248617</v>
      </c>
      <c r="AC175" s="266">
        <f>AB191</f>
        <v>0.83148777337294733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1360</v>
      </c>
      <c r="G176" s="95">
        <f t="shared" si="57"/>
        <v>32844</v>
      </c>
      <c r="H176" s="96"/>
      <c r="I176" s="97">
        <v>4</v>
      </c>
      <c r="J176" s="98">
        <v>3000</v>
      </c>
      <c r="K176" s="99">
        <f t="shared" ref="K176:K178" si="58">J176/I176</f>
        <v>750</v>
      </c>
      <c r="L176" s="100">
        <v>4</v>
      </c>
      <c r="M176" s="98">
        <f>F176/V176*60</f>
        <v>2472.7272727272698</v>
      </c>
      <c r="N176" s="99">
        <f>M176/L176</f>
        <v>618.18181818181745</v>
      </c>
      <c r="O176" s="101">
        <f>L176-I176</f>
        <v>0</v>
      </c>
      <c r="P176" s="102">
        <f>N176-K176</f>
        <v>-131.81818181818255</v>
      </c>
      <c r="Q176" s="103">
        <f>N176/K176</f>
        <v>0.82424242424242322</v>
      </c>
      <c r="R176" s="276"/>
      <c r="S176" s="1">
        <v>0.74027777777777781</v>
      </c>
      <c r="T176" s="2">
        <v>0.76319444444444451</v>
      </c>
      <c r="U176" s="104">
        <v>5.9999999999999787</v>
      </c>
      <c r="V176" s="105">
        <v>33.000000000000043</v>
      </c>
      <c r="W176" s="106"/>
      <c r="X176" s="107"/>
      <c r="Y176" s="261"/>
      <c r="Z176" s="262"/>
      <c r="AA176" s="111">
        <f>M176-J176</f>
        <v>-527.27272727273021</v>
      </c>
      <c r="AB176" s="103">
        <f>M176/J176</f>
        <v>0.82424242424242322</v>
      </c>
      <c r="AC176" s="267"/>
    </row>
    <row r="177" spans="1:29" ht="15.75" customHeight="1">
      <c r="A177" s="270"/>
      <c r="B177" s="92" t="s">
        <v>117</v>
      </c>
      <c r="C177" s="259" t="s">
        <v>258</v>
      </c>
      <c r="D177" s="260"/>
      <c r="E177" s="93">
        <v>15.71</v>
      </c>
      <c r="F177" s="94">
        <v>5726</v>
      </c>
      <c r="G177" s="95">
        <f t="shared" si="57"/>
        <v>89955.46</v>
      </c>
      <c r="H177" s="96"/>
      <c r="I177" s="97">
        <v>3</v>
      </c>
      <c r="J177" s="98">
        <v>3300</v>
      </c>
      <c r="K177" s="99">
        <f t="shared" si="58"/>
        <v>1100</v>
      </c>
      <c r="L177" s="100">
        <v>3</v>
      </c>
      <c r="M177" s="98">
        <f>F177/V177*60</f>
        <v>2691.0704960835492</v>
      </c>
      <c r="N177" s="99">
        <f>M177/L177</f>
        <v>897.02349869451643</v>
      </c>
      <c r="O177" s="101">
        <f>L177-I177</f>
        <v>0</v>
      </c>
      <c r="P177" s="102">
        <f>N177-K177</f>
        <v>-202.97650130548357</v>
      </c>
      <c r="Q177" s="103">
        <f>N177/K177</f>
        <v>0.81547590790410585</v>
      </c>
      <c r="R177" s="276"/>
      <c r="S177" s="1">
        <v>0.7675925925925926</v>
      </c>
      <c r="T177" s="2">
        <v>0.85625000000000007</v>
      </c>
      <c r="U177" s="104">
        <v>6.3333333333332575</v>
      </c>
      <c r="V177" s="105">
        <v>127.66666666666674</v>
      </c>
      <c r="W177" s="106">
        <v>0.85625000000000007</v>
      </c>
      <c r="X177" s="107">
        <v>0.89652777777777781</v>
      </c>
      <c r="Y177" s="261"/>
      <c r="Z177" s="262"/>
      <c r="AA177" s="111">
        <f>M177-J177</f>
        <v>-608.92950391645081</v>
      </c>
      <c r="AB177" s="103">
        <f>M177/J177</f>
        <v>0.81547590790410585</v>
      </c>
      <c r="AC177" s="267"/>
    </row>
    <row r="178" spans="1:29" ht="15.75" customHeight="1">
      <c r="A178" s="270"/>
      <c r="B178" s="92" t="s">
        <v>117</v>
      </c>
      <c r="C178" s="259" t="s">
        <v>147</v>
      </c>
      <c r="D178" s="260"/>
      <c r="E178" s="93">
        <v>16.66</v>
      </c>
      <c r="F178" s="94">
        <v>5596</v>
      </c>
      <c r="G178" s="95">
        <f t="shared" si="57"/>
        <v>93229.36</v>
      </c>
      <c r="H178" s="96">
        <v>2</v>
      </c>
      <c r="I178" s="97">
        <v>4</v>
      </c>
      <c r="J178" s="98">
        <v>3300</v>
      </c>
      <c r="K178" s="99">
        <f t="shared" si="58"/>
        <v>825</v>
      </c>
      <c r="L178" s="100">
        <v>4</v>
      </c>
      <c r="M178" s="98">
        <f>F178/V178*60</f>
        <v>2833.8162892108589</v>
      </c>
      <c r="N178" s="99">
        <f>M178/L178</f>
        <v>708.45407230271474</v>
      </c>
      <c r="O178" s="101">
        <f>L178-I178</f>
        <v>0</v>
      </c>
      <c r="P178" s="102">
        <f>N178-K178</f>
        <v>-116.54592769728526</v>
      </c>
      <c r="Q178" s="103">
        <f>N178/K178</f>
        <v>0.85873220885177548</v>
      </c>
      <c r="R178" s="276"/>
      <c r="S178" s="1">
        <v>0.89652777777777781</v>
      </c>
      <c r="T178" s="2">
        <v>0.97880787037037043</v>
      </c>
      <c r="U178" s="104">
        <v>57.999999999999957</v>
      </c>
      <c r="V178" s="105">
        <v>118.48333333333336</v>
      </c>
      <c r="W178" s="106"/>
      <c r="X178" s="107"/>
      <c r="Y178" s="261"/>
      <c r="Z178" s="262"/>
      <c r="AA178" s="111">
        <f>M178-J178</f>
        <v>-466.18371078914106</v>
      </c>
      <c r="AB178" s="103">
        <f>M178/J178</f>
        <v>0.85873220885177548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9">AVERAGE(I175:I190)</f>
        <v>3.75</v>
      </c>
      <c r="J191" s="138">
        <f t="shared" si="59"/>
        <v>3150</v>
      </c>
      <c r="K191" s="139">
        <f t="shared" ref="K191" si="60">J191/I191</f>
        <v>840</v>
      </c>
      <c r="L191" s="137">
        <f t="shared" ref="L191:M191" si="61">AVERAGE(L175:L190)</f>
        <v>3.75</v>
      </c>
      <c r="M191" s="138">
        <f t="shared" si="61"/>
        <v>2619.1864861247841</v>
      </c>
      <c r="N191" s="139">
        <f t="shared" ref="N191:N196" si="62">M191/L191</f>
        <v>698.44972963327575</v>
      </c>
      <c r="O191" s="140">
        <f t="shared" ref="O191:O196" si="63">L191-I191</f>
        <v>0</v>
      </c>
      <c r="P191" s="141">
        <f t="shared" ref="P191:P196" si="64">N191-K191</f>
        <v>-141.55027036672425</v>
      </c>
      <c r="Q191" s="142">
        <f t="shared" ref="Q191:Q196" si="65">N191/K191</f>
        <v>0.83148777337294733</v>
      </c>
      <c r="R191" s="277"/>
      <c r="S191" s="143">
        <f>S175</f>
        <v>0.70837962962962964</v>
      </c>
      <c r="T191" s="144">
        <f>INDEX(T175:T190,COUNTA(T175:T190))</f>
        <v>0.97880787037037043</v>
      </c>
      <c r="U191" s="145"/>
      <c r="V191" s="156"/>
      <c r="W191" s="89"/>
      <c r="X191" s="91"/>
      <c r="Y191" s="264"/>
      <c r="Z191" s="265"/>
      <c r="AA191" s="157">
        <f t="shared" ref="AA191:AA196" si="66">M191-J191</f>
        <v>-530.8135138752159</v>
      </c>
      <c r="AB191" s="142">
        <f t="shared" ref="AB191:AB196" si="67">M191/J191</f>
        <v>0.83148777337294733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143</v>
      </c>
      <c r="D192" s="274"/>
      <c r="E192" s="158">
        <v>17.89</v>
      </c>
      <c r="F192" s="87">
        <v>1014</v>
      </c>
      <c r="G192" s="159">
        <f t="shared" ref="G192:G196" si="68">E192*F192</f>
        <v>18140.46</v>
      </c>
      <c r="H192" s="160">
        <v>2</v>
      </c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2831.9627618308905</v>
      </c>
      <c r="N192" s="163">
        <f t="shared" si="62"/>
        <v>707.99069045772262</v>
      </c>
      <c r="O192" s="165">
        <f t="shared" si="63"/>
        <v>0</v>
      </c>
      <c r="P192" s="166">
        <f t="shared" si="64"/>
        <v>-117.00930954227738</v>
      </c>
      <c r="Q192" s="152">
        <f t="shared" si="65"/>
        <v>0.85817053388814868</v>
      </c>
      <c r="R192" s="275">
        <f>Q208</f>
        <v>0.85350958486881046</v>
      </c>
      <c r="S192" s="167">
        <v>0.70833333333333337</v>
      </c>
      <c r="T192" s="168">
        <v>0.72325231481481478</v>
      </c>
      <c r="U192" s="169"/>
      <c r="V192" s="170">
        <v>21.483333333333228</v>
      </c>
      <c r="W192" s="173"/>
      <c r="X192" s="151"/>
      <c r="Y192" s="278"/>
      <c r="Z192" s="279"/>
      <c r="AA192" s="109">
        <f t="shared" si="66"/>
        <v>-468.03723816910951</v>
      </c>
      <c r="AB192" s="152">
        <f t="shared" si="67"/>
        <v>0.85817053388814868</v>
      </c>
      <c r="AC192" s="266">
        <f>AB208</f>
        <v>0.85350958486881046</v>
      </c>
    </row>
    <row r="193" spans="1:29" ht="15.75" customHeight="1">
      <c r="A193" s="281"/>
      <c r="B193" s="92" t="s">
        <v>117</v>
      </c>
      <c r="C193" s="259" t="s">
        <v>145</v>
      </c>
      <c r="D193" s="260"/>
      <c r="E193" s="93">
        <v>22.28</v>
      </c>
      <c r="F193" s="94">
        <v>1970</v>
      </c>
      <c r="G193" s="95">
        <f t="shared" si="68"/>
        <v>43891.600000000006</v>
      </c>
      <c r="H193" s="96"/>
      <c r="I193" s="97">
        <v>5</v>
      </c>
      <c r="J193" s="98">
        <v>3300</v>
      </c>
      <c r="K193" s="99">
        <f t="shared" ref="K193:K231" si="69">J193/I193</f>
        <v>660</v>
      </c>
      <c r="L193" s="100">
        <v>5</v>
      </c>
      <c r="M193" s="98">
        <f>F193/V193*60</f>
        <v>2782.2675559042773</v>
      </c>
      <c r="N193" s="99">
        <f t="shared" si="62"/>
        <v>556.45351118085546</v>
      </c>
      <c r="O193" s="101">
        <f t="shared" si="63"/>
        <v>0</v>
      </c>
      <c r="P193" s="102">
        <f t="shared" si="64"/>
        <v>-103.54648881914454</v>
      </c>
      <c r="Q193" s="103">
        <f t="shared" si="65"/>
        <v>0.8431113805770537</v>
      </c>
      <c r="R193" s="276"/>
      <c r="S193" s="1">
        <v>0.72847222222222219</v>
      </c>
      <c r="T193" s="2">
        <v>0.75797453703703699</v>
      </c>
      <c r="U193" s="104">
        <v>7.5166666666666693</v>
      </c>
      <c r="V193" s="105">
        <v>42.483333333333313</v>
      </c>
      <c r="W193" s="106"/>
      <c r="X193" s="107"/>
      <c r="Y193" s="261"/>
      <c r="Z193" s="262"/>
      <c r="AA193" s="111">
        <f t="shared" si="66"/>
        <v>-517.73244409572271</v>
      </c>
      <c r="AB193" s="103">
        <f t="shared" si="67"/>
        <v>0.8431113805770537</v>
      </c>
      <c r="AC193" s="267"/>
    </row>
    <row r="194" spans="1:29" ht="15.75" customHeight="1">
      <c r="A194" s="281"/>
      <c r="B194" s="92" t="s">
        <v>117</v>
      </c>
      <c r="C194" s="259" t="s">
        <v>146</v>
      </c>
      <c r="D194" s="260"/>
      <c r="E194" s="93">
        <v>18.18</v>
      </c>
      <c r="F194" s="94">
        <v>2513</v>
      </c>
      <c r="G194" s="95">
        <f t="shared" si="68"/>
        <v>45686.34</v>
      </c>
      <c r="H194" s="96"/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2803.4707158351334</v>
      </c>
      <c r="N194" s="99">
        <f t="shared" si="62"/>
        <v>700.86767895878336</v>
      </c>
      <c r="O194" s="101">
        <f t="shared" si="63"/>
        <v>0</v>
      </c>
      <c r="P194" s="102">
        <f t="shared" si="64"/>
        <v>-124.13232104121664</v>
      </c>
      <c r="Q194" s="103">
        <f t="shared" si="65"/>
        <v>0.84953658055610104</v>
      </c>
      <c r="R194" s="276"/>
      <c r="S194" s="1">
        <v>0.76195601851851846</v>
      </c>
      <c r="T194" s="2">
        <v>0.7993055555555556</v>
      </c>
      <c r="U194" s="104">
        <v>5.7333333333333236</v>
      </c>
      <c r="V194" s="105">
        <v>53.783333333333481</v>
      </c>
      <c r="W194" s="106"/>
      <c r="X194" s="107"/>
      <c r="Y194" s="261"/>
      <c r="Z194" s="262"/>
      <c r="AA194" s="111">
        <f t="shared" si="66"/>
        <v>-496.52928416486657</v>
      </c>
      <c r="AB194" s="103">
        <f t="shared" si="67"/>
        <v>0.84953658055610104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3840</v>
      </c>
      <c r="G195" s="95">
        <f t="shared" si="68"/>
        <v>63974.400000000001</v>
      </c>
      <c r="H195" s="96"/>
      <c r="I195" s="97">
        <v>4</v>
      </c>
      <c r="J195" s="98">
        <v>3300</v>
      </c>
      <c r="K195" s="99">
        <f t="shared" si="69"/>
        <v>825</v>
      </c>
      <c r="L195" s="100">
        <v>4</v>
      </c>
      <c r="M195" s="98">
        <f>F195/V195*60</f>
        <v>2831.0464878148628</v>
      </c>
      <c r="N195" s="99">
        <f t="shared" si="62"/>
        <v>707.76162195371569</v>
      </c>
      <c r="O195" s="101">
        <f t="shared" si="63"/>
        <v>0</v>
      </c>
      <c r="P195" s="102">
        <f t="shared" si="64"/>
        <v>-117.23837804628431</v>
      </c>
      <c r="Q195" s="103">
        <f t="shared" si="65"/>
        <v>0.85789287509541301</v>
      </c>
      <c r="R195" s="276"/>
      <c r="S195" s="1">
        <v>0.80347222222222214</v>
      </c>
      <c r="T195" s="2">
        <v>0.85998842592592595</v>
      </c>
      <c r="U195" s="104">
        <v>5.9999999999998188</v>
      </c>
      <c r="V195" s="105">
        <v>81.383333333333482</v>
      </c>
      <c r="W195" s="106">
        <v>0.85998842592592595</v>
      </c>
      <c r="X195" s="107">
        <v>0.89930555555555547</v>
      </c>
      <c r="Y195" s="261"/>
      <c r="Z195" s="262"/>
      <c r="AA195" s="111">
        <f t="shared" si="66"/>
        <v>-468.95351218513724</v>
      </c>
      <c r="AB195" s="103">
        <f t="shared" si="67"/>
        <v>0.85789287509541301</v>
      </c>
      <c r="AC195" s="267"/>
    </row>
    <row r="196" spans="1:29" ht="15.75" customHeight="1">
      <c r="A196" s="281"/>
      <c r="B196" s="92" t="s">
        <v>117</v>
      </c>
      <c r="C196" s="259" t="s">
        <v>143</v>
      </c>
      <c r="D196" s="260"/>
      <c r="E196" s="93">
        <v>17.89</v>
      </c>
      <c r="F196" s="94">
        <v>5107</v>
      </c>
      <c r="G196" s="95">
        <f t="shared" si="68"/>
        <v>91364.23</v>
      </c>
      <c r="H196" s="113"/>
      <c r="I196" s="97">
        <v>4</v>
      </c>
      <c r="J196" s="98">
        <v>3300</v>
      </c>
      <c r="K196" s="99">
        <f t="shared" si="69"/>
        <v>825</v>
      </c>
      <c r="L196" s="114">
        <v>4</v>
      </c>
      <c r="M196" s="98">
        <f>F196/V196*60</f>
        <v>2834.1606289502065</v>
      </c>
      <c r="N196" s="99">
        <f t="shared" si="62"/>
        <v>708.54015723755163</v>
      </c>
      <c r="O196" s="101">
        <f t="shared" si="63"/>
        <v>0</v>
      </c>
      <c r="P196" s="102">
        <f t="shared" si="64"/>
        <v>-116.45984276244837</v>
      </c>
      <c r="Q196" s="103">
        <f t="shared" si="65"/>
        <v>0.85883655422733529</v>
      </c>
      <c r="R196" s="276"/>
      <c r="S196" s="1">
        <v>0.89930555555555547</v>
      </c>
      <c r="T196" s="2">
        <v>0.97438657407407403</v>
      </c>
      <c r="U196" s="104">
        <v>56.616666666666511</v>
      </c>
      <c r="V196" s="105">
        <v>108.11666666666673</v>
      </c>
      <c r="W196" s="106"/>
      <c r="X196" s="107"/>
      <c r="Y196" s="261"/>
      <c r="Z196" s="262"/>
      <c r="AA196" s="111">
        <f t="shared" si="66"/>
        <v>-465.8393710497935</v>
      </c>
      <c r="AB196" s="103">
        <f t="shared" si="67"/>
        <v>0.85883655422733529</v>
      </c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70">AVERAGE(I192:I207)</f>
        <v>4.2</v>
      </c>
      <c r="J208" s="138">
        <f t="shared" si="70"/>
        <v>3300</v>
      </c>
      <c r="K208" s="139">
        <f t="shared" ref="K208" si="71">J208/I208</f>
        <v>785.71428571428567</v>
      </c>
      <c r="L208" s="137">
        <f t="shared" ref="L208:M208" si="72">AVERAGE(L192:L207)</f>
        <v>4.2</v>
      </c>
      <c r="M208" s="138">
        <f t="shared" si="72"/>
        <v>2816.5816300670745</v>
      </c>
      <c r="N208" s="139">
        <f>M208/L208</f>
        <v>670.61467382549392</v>
      </c>
      <c r="O208" s="140">
        <f>L208-I208</f>
        <v>0</v>
      </c>
      <c r="P208" s="141">
        <f>N208-K208</f>
        <v>-115.09961188879174</v>
      </c>
      <c r="Q208" s="142">
        <f>N208/K208</f>
        <v>0.85350958486881046</v>
      </c>
      <c r="R208" s="277"/>
      <c r="S208" s="143">
        <f>S192</f>
        <v>0.70833333333333337</v>
      </c>
      <c r="T208" s="144">
        <f>INDEX(T192:T207,COUNTA(T192:T207))</f>
        <v>0.97438657407407403</v>
      </c>
      <c r="U208" s="145"/>
      <c r="V208" s="156"/>
      <c r="W208" s="89"/>
      <c r="X208" s="91"/>
      <c r="Y208" s="264"/>
      <c r="Z208" s="265"/>
      <c r="AA208" s="157">
        <f>M208-J208</f>
        <v>-483.41836993292554</v>
      </c>
      <c r="AB208" s="142">
        <f>M208/J208</f>
        <v>0.85350958486881046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2810</v>
      </c>
      <c r="G209" s="159">
        <f t="shared" ref="G209:G211" si="73">E209*F209</f>
        <v>51085.799999999996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2532.1652065081385</v>
      </c>
      <c r="N209" s="163">
        <f>M209/L209</f>
        <v>633.04130162703461</v>
      </c>
      <c r="O209" s="165">
        <f>L209-I209</f>
        <v>0</v>
      </c>
      <c r="P209" s="166">
        <f>N209-K209</f>
        <v>-116.95869837296539</v>
      </c>
      <c r="Q209" s="152">
        <f>N209/K209</f>
        <v>0.8440550688360462</v>
      </c>
      <c r="R209" s="275">
        <f>Q225</f>
        <v>0.83799131589490072</v>
      </c>
      <c r="S209" s="167">
        <v>0.70862268518518523</v>
      </c>
      <c r="T209" s="168">
        <v>0.75486111111111109</v>
      </c>
      <c r="U209" s="169"/>
      <c r="V209" s="170">
        <v>66.583333333333243</v>
      </c>
      <c r="W209" s="173"/>
      <c r="X209" s="151"/>
      <c r="Y209" s="278"/>
      <c r="Z209" s="279"/>
      <c r="AA209" s="109">
        <f>M209-J209</f>
        <v>-467.83479349186155</v>
      </c>
      <c r="AB209" s="152">
        <f>M209/J209</f>
        <v>0.8440550688360462</v>
      </c>
      <c r="AC209" s="266">
        <f>AB225</f>
        <v>0.83799131589490072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6719</v>
      </c>
      <c r="G210" s="95">
        <f t="shared" si="73"/>
        <v>95947.319999999992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3008.5074626865671</v>
      </c>
      <c r="N210" s="99">
        <f>M210/L210</f>
        <v>1002.8358208955224</v>
      </c>
      <c r="O210" s="101">
        <f>L210-I210</f>
        <v>0</v>
      </c>
      <c r="P210" s="102">
        <f>N210-K210</f>
        <v>-197.16417910447763</v>
      </c>
      <c r="Q210" s="103">
        <f>N210/K210</f>
        <v>0.83569651741293527</v>
      </c>
      <c r="R210" s="276"/>
      <c r="S210" s="1">
        <v>0.76527777777777772</v>
      </c>
      <c r="T210" s="2">
        <v>0.85833333333333328</v>
      </c>
      <c r="U210" s="104">
        <v>14.999999999999947</v>
      </c>
      <c r="V210" s="105">
        <v>134</v>
      </c>
      <c r="W210" s="106">
        <v>0.85833333333333328</v>
      </c>
      <c r="X210" s="107">
        <v>0.91458333333333319</v>
      </c>
      <c r="Y210" s="261"/>
      <c r="Z210" s="262"/>
      <c r="AA210" s="111">
        <f>M210-J210</f>
        <v>-591.49253731343288</v>
      </c>
      <c r="AB210" s="103">
        <f>M210/J210</f>
        <v>0.83569651741293527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4983</v>
      </c>
      <c r="G211" s="95">
        <f t="shared" si="73"/>
        <v>71157.239999999991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3006.8387529332813</v>
      </c>
      <c r="N211" s="99">
        <f>M211/L211</f>
        <v>1002.2795843110938</v>
      </c>
      <c r="O211" s="101">
        <f>L211-I211</f>
        <v>0</v>
      </c>
      <c r="P211" s="102">
        <f>N211-K211</f>
        <v>-197.7204156889062</v>
      </c>
      <c r="Q211" s="103">
        <f>N211/K211</f>
        <v>0.83523298692591152</v>
      </c>
      <c r="R211" s="276"/>
      <c r="S211" s="1">
        <v>0.91458333333333319</v>
      </c>
      <c r="T211" s="2">
        <v>0.98363425925925929</v>
      </c>
      <c r="U211" s="104">
        <v>80.999999999999872</v>
      </c>
      <c r="V211" s="105">
        <v>99.433333333333579</v>
      </c>
      <c r="W211" s="106"/>
      <c r="X211" s="107"/>
      <c r="Y211" s="261"/>
      <c r="Z211" s="262"/>
      <c r="AA211" s="111">
        <f>M211-J211</f>
        <v>-593.16124706671872</v>
      </c>
      <c r="AB211" s="103">
        <f>M211/J211</f>
        <v>0.83523298692591141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74">AVERAGE(I209:I224)</f>
        <v>3.3333333333333335</v>
      </c>
      <c r="J225" s="138">
        <f t="shared" si="74"/>
        <v>3400</v>
      </c>
      <c r="K225" s="139">
        <f t="shared" ref="K225" si="75">J225/I225</f>
        <v>1020</v>
      </c>
      <c r="L225" s="137">
        <f t="shared" ref="L225:M225" si="76">AVERAGE(L209:L224)</f>
        <v>3.3333333333333335</v>
      </c>
      <c r="M225" s="138">
        <f t="shared" si="76"/>
        <v>2849.1704740426626</v>
      </c>
      <c r="N225" s="139">
        <f t="shared" ref="N225:N231" si="77">M225/L225</f>
        <v>854.75114221279875</v>
      </c>
      <c r="O225" s="140">
        <f t="shared" ref="O225:O231" si="78">L225-I225</f>
        <v>0</v>
      </c>
      <c r="P225" s="141">
        <f t="shared" ref="P225:P231" si="79">N225-K225</f>
        <v>-165.24885778720125</v>
      </c>
      <c r="Q225" s="142">
        <f t="shared" ref="Q225:Q231" si="80">N225/K225</f>
        <v>0.83799131589490072</v>
      </c>
      <c r="R225" s="277"/>
      <c r="S225" s="143">
        <f>S209</f>
        <v>0.70862268518518523</v>
      </c>
      <c r="T225" s="144">
        <f>INDEX(T209:T224,COUNTA(T209:T224))</f>
        <v>0.98363425925925929</v>
      </c>
      <c r="U225" s="145"/>
      <c r="V225" s="156"/>
      <c r="W225" s="89"/>
      <c r="X225" s="91"/>
      <c r="Y225" s="264"/>
      <c r="Z225" s="265"/>
      <c r="AA225" s="157">
        <f t="shared" ref="AA225:AA231" si="81">M225-J225</f>
        <v>-550.82952595733741</v>
      </c>
      <c r="AB225" s="142">
        <f t="shared" ref="AB225:AB231" si="82">M225/J225</f>
        <v>0.83799131589490072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1300</v>
      </c>
      <c r="G226" s="159">
        <f t="shared" ref="G226:G231" si="83">E226*F226</f>
        <v>23634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4">F226/V226*60</f>
        <v>2977.0992366412283</v>
      </c>
      <c r="N226" s="163">
        <f t="shared" si="77"/>
        <v>992.36641221374282</v>
      </c>
      <c r="O226" s="165">
        <f t="shared" si="78"/>
        <v>0</v>
      </c>
      <c r="P226" s="166">
        <f t="shared" si="79"/>
        <v>-207.63358778625718</v>
      </c>
      <c r="Q226" s="152">
        <f t="shared" si="80"/>
        <v>0.82697201017811905</v>
      </c>
      <c r="R226" s="275">
        <f>Q242</f>
        <v>0.8349804918742546</v>
      </c>
      <c r="S226" s="167">
        <v>0.70833333333333337</v>
      </c>
      <c r="T226" s="168">
        <v>0.72652777777777777</v>
      </c>
      <c r="U226" s="169"/>
      <c r="V226" s="170">
        <v>26.199999999999939</v>
      </c>
      <c r="W226" s="168"/>
      <c r="X226" s="171"/>
      <c r="Y226" s="278"/>
      <c r="Z226" s="279"/>
      <c r="AA226" s="174">
        <f t="shared" si="81"/>
        <v>-622.90076335877166</v>
      </c>
      <c r="AB226" s="152">
        <f t="shared" si="82"/>
        <v>0.82697201017811894</v>
      </c>
      <c r="AC226" s="266">
        <f>AB242</f>
        <v>0.8349804918742546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1005</v>
      </c>
      <c r="G227" s="95">
        <f t="shared" si="83"/>
        <v>24954.149999999998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 t="shared" si="84"/>
        <v>2761.8320610687088</v>
      </c>
      <c r="N227" s="99">
        <f t="shared" si="77"/>
        <v>690.45801526717719</v>
      </c>
      <c r="O227" s="101">
        <f t="shared" si="78"/>
        <v>0</v>
      </c>
      <c r="P227" s="102">
        <f t="shared" si="79"/>
        <v>-134.54198473282281</v>
      </c>
      <c r="Q227" s="103">
        <f t="shared" si="80"/>
        <v>0.83691880638445715</v>
      </c>
      <c r="R227" s="276"/>
      <c r="S227" s="1">
        <v>0.73692129629629632</v>
      </c>
      <c r="T227" s="2">
        <v>0.75208333333333333</v>
      </c>
      <c r="U227" s="104">
        <v>14.966666666666715</v>
      </c>
      <c r="V227" s="105">
        <v>21.833333333333282</v>
      </c>
      <c r="W227" s="106"/>
      <c r="X227" s="113"/>
      <c r="Y227" s="261"/>
      <c r="Z227" s="262"/>
      <c r="AA227" s="175">
        <f t="shared" si="81"/>
        <v>-538.16793893129125</v>
      </c>
      <c r="AB227" s="103">
        <f t="shared" si="82"/>
        <v>0.83691880638445715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2689</v>
      </c>
      <c r="G228" s="95">
        <f t="shared" si="83"/>
        <v>48886.02</v>
      </c>
      <c r="H228" s="96"/>
      <c r="I228" s="97">
        <v>3</v>
      </c>
      <c r="J228" s="98">
        <v>3600</v>
      </c>
      <c r="K228" s="99">
        <f t="shared" si="69"/>
        <v>1200</v>
      </c>
      <c r="L228" s="100">
        <v>3</v>
      </c>
      <c r="M228" s="98">
        <f t="shared" si="84"/>
        <v>2995.1732673267384</v>
      </c>
      <c r="N228" s="99">
        <f t="shared" si="77"/>
        <v>998.39108910891275</v>
      </c>
      <c r="O228" s="101">
        <f t="shared" si="78"/>
        <v>0</v>
      </c>
      <c r="P228" s="102">
        <f t="shared" si="79"/>
        <v>-201.60891089108725</v>
      </c>
      <c r="Q228" s="103">
        <f t="shared" si="80"/>
        <v>0.83199257425742734</v>
      </c>
      <c r="R228" s="276"/>
      <c r="S228" s="1">
        <v>0.76261574074074079</v>
      </c>
      <c r="T228" s="2">
        <v>0.80002314814814812</v>
      </c>
      <c r="U228" s="104">
        <v>15.166666666666746</v>
      </c>
      <c r="V228" s="105">
        <v>53.866666666666561</v>
      </c>
      <c r="W228" s="106"/>
      <c r="X228" s="113"/>
      <c r="Y228" s="261"/>
      <c r="Z228" s="262"/>
      <c r="AA228" s="175">
        <f t="shared" si="81"/>
        <v>-604.82673267326163</v>
      </c>
      <c r="AB228" s="103">
        <f t="shared" si="82"/>
        <v>0.83199257425742734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2570</v>
      </c>
      <c r="G229" s="95">
        <f t="shared" si="83"/>
        <v>64327.100000000006</v>
      </c>
      <c r="H229" s="96"/>
      <c r="I229" s="97">
        <v>4</v>
      </c>
      <c r="J229" s="98">
        <v>3300</v>
      </c>
      <c r="K229" s="99">
        <f t="shared" si="69"/>
        <v>825</v>
      </c>
      <c r="L229" s="100">
        <v>4</v>
      </c>
      <c r="M229" s="98">
        <f t="shared" si="84"/>
        <v>2779.2129768699342</v>
      </c>
      <c r="N229" s="99">
        <f t="shared" si="77"/>
        <v>694.80324421748355</v>
      </c>
      <c r="O229" s="101">
        <f t="shared" si="78"/>
        <v>0</v>
      </c>
      <c r="P229" s="102">
        <f t="shared" si="79"/>
        <v>-130.19675578251645</v>
      </c>
      <c r="Q229" s="103">
        <f t="shared" si="80"/>
        <v>0.84218575056664668</v>
      </c>
      <c r="R229" s="276"/>
      <c r="S229" s="1">
        <v>0.81041666666666667</v>
      </c>
      <c r="T229" s="2">
        <v>0.84894675925925922</v>
      </c>
      <c r="U229" s="104">
        <v>14.966666666666715</v>
      </c>
      <c r="V229" s="105">
        <v>55.483333333333263</v>
      </c>
      <c r="W229" s="106">
        <v>0.84894675925925922</v>
      </c>
      <c r="X229" s="107">
        <v>0.90277777777777779</v>
      </c>
      <c r="Y229" s="261"/>
      <c r="Z229" s="262"/>
      <c r="AA229" s="175">
        <f t="shared" si="81"/>
        <v>-520.78702313006579</v>
      </c>
      <c r="AB229" s="103">
        <f t="shared" si="82"/>
        <v>0.84218575056664668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2415</v>
      </c>
      <c r="G230" s="95">
        <f t="shared" si="83"/>
        <v>59964.45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 t="shared" si="84"/>
        <v>2777.6357827476068</v>
      </c>
      <c r="N230" s="99">
        <f t="shared" si="77"/>
        <v>694.40894568690169</v>
      </c>
      <c r="O230" s="101">
        <f t="shared" si="78"/>
        <v>0</v>
      </c>
      <c r="P230" s="102">
        <f t="shared" si="79"/>
        <v>-130.59105431309831</v>
      </c>
      <c r="Q230" s="103">
        <f t="shared" si="80"/>
        <v>0.84170781295382024</v>
      </c>
      <c r="R230" s="276"/>
      <c r="S230" s="1">
        <v>0.90277777777777779</v>
      </c>
      <c r="T230" s="2">
        <v>0.93900462962962961</v>
      </c>
      <c r="U230" s="104">
        <v>77.516666666666737</v>
      </c>
      <c r="V230" s="105">
        <v>52.166666666666615</v>
      </c>
      <c r="W230" s="106"/>
      <c r="X230" s="107"/>
      <c r="Y230" s="261"/>
      <c r="Z230" s="262"/>
      <c r="AA230" s="175">
        <f t="shared" si="81"/>
        <v>-522.36421725239325</v>
      </c>
      <c r="AB230" s="103">
        <f t="shared" si="82"/>
        <v>0.84170781295382024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3201</v>
      </c>
      <c r="G231" s="115">
        <f t="shared" si="83"/>
        <v>58194.18</v>
      </c>
      <c r="H231" s="116"/>
      <c r="I231" s="97">
        <v>3</v>
      </c>
      <c r="J231" s="98">
        <v>3600</v>
      </c>
      <c r="K231" s="99">
        <f t="shared" si="69"/>
        <v>1200</v>
      </c>
      <c r="L231" s="100">
        <v>3</v>
      </c>
      <c r="M231" s="98">
        <f t="shared" si="84"/>
        <v>2993.1428571428542</v>
      </c>
      <c r="N231" s="99">
        <f t="shared" si="77"/>
        <v>997.71428571428476</v>
      </c>
      <c r="O231" s="101">
        <f t="shared" si="78"/>
        <v>0</v>
      </c>
      <c r="P231" s="102">
        <f t="shared" si="79"/>
        <v>-202.28571428571524</v>
      </c>
      <c r="Q231" s="103">
        <f t="shared" si="80"/>
        <v>0.83142857142857063</v>
      </c>
      <c r="R231" s="276"/>
      <c r="S231" s="1">
        <v>0.9506944444444444</v>
      </c>
      <c r="T231" s="2">
        <v>0.99525462962962963</v>
      </c>
      <c r="U231" s="104">
        <v>16.8333333333333</v>
      </c>
      <c r="V231" s="105">
        <v>64.166666666666728</v>
      </c>
      <c r="W231" s="106"/>
      <c r="X231" s="4"/>
      <c r="Y231" s="261"/>
      <c r="Z231" s="262"/>
      <c r="AA231" s="175">
        <f t="shared" si="81"/>
        <v>-606.85714285714585</v>
      </c>
      <c r="AB231" s="103">
        <f t="shared" si="82"/>
        <v>0.83142857142857063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85">AVERAGE(I226:I241)</f>
        <v>3.5</v>
      </c>
      <c r="J242" s="138">
        <f t="shared" si="85"/>
        <v>3450</v>
      </c>
      <c r="K242" s="139">
        <f t="shared" ref="K242" si="86">J242/I242</f>
        <v>985.71428571428567</v>
      </c>
      <c r="L242" s="137">
        <f t="shared" ref="L242:M242" si="87">AVERAGE(L226:L241)</f>
        <v>3.5</v>
      </c>
      <c r="M242" s="138">
        <f t="shared" si="87"/>
        <v>2880.6826969661784</v>
      </c>
      <c r="N242" s="139">
        <f>M242/L242</f>
        <v>823.05219913319377</v>
      </c>
      <c r="O242" s="140">
        <f>L242-I242</f>
        <v>0</v>
      </c>
      <c r="P242" s="141">
        <f>N242-K242</f>
        <v>-162.6620865810919</v>
      </c>
      <c r="Q242" s="142">
        <f>N242/K242</f>
        <v>0.8349804918742546</v>
      </c>
      <c r="R242" s="277"/>
      <c r="S242" s="143">
        <f>S226</f>
        <v>0.70833333333333337</v>
      </c>
      <c r="T242" s="144">
        <f>INDEX(T226:T241,COUNTA(T226:T241))</f>
        <v>0.99525462962962963</v>
      </c>
      <c r="U242" s="145"/>
      <c r="V242" s="156"/>
      <c r="W242" s="135"/>
      <c r="X242" s="139"/>
      <c r="Y242" s="264"/>
      <c r="Z242" s="265"/>
      <c r="AA242" s="177">
        <f>M242-J242</f>
        <v>-569.31730303382164</v>
      </c>
      <c r="AB242" s="142">
        <f>M242/J242</f>
        <v>0.8349804918742546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34" priority="1" operator="greaterThan">
      <formula>0</formula>
    </cfRule>
  </conditionalFormatting>
  <conditionalFormatting sqref="P5:P242 AA5:AA242">
    <cfRule type="cellIs" dxfId="533" priority="4" operator="lessThan">
      <formula>0</formula>
    </cfRule>
  </conditionalFormatting>
  <conditionalFormatting sqref="Q5:Q242 AB5:AB242">
    <cfRule type="cellIs" dxfId="532" priority="2" operator="greaterThan">
      <formula>1</formula>
    </cfRule>
    <cfRule type="cellIs" dxfId="531" priority="3" operator="lessThan">
      <formula>0.8</formula>
    </cfRule>
  </conditionalFormatting>
  <conditionalFormatting sqref="AC5:AC23 R5:R242 AC141:AC146">
    <cfRule type="cellIs" dxfId="530" priority="5" operator="lessThan">
      <formula>0.8</formula>
    </cfRule>
  </conditionalFormatting>
  <conditionalFormatting sqref="AC29:AC37">
    <cfRule type="cellIs" dxfId="529" priority="16" operator="lessThan">
      <formula>0.8</formula>
    </cfRule>
  </conditionalFormatting>
  <conditionalFormatting sqref="AC39:AC44">
    <cfRule type="cellIs" dxfId="528" priority="15" operator="lessThan">
      <formula>0.8</formula>
    </cfRule>
  </conditionalFormatting>
  <conditionalFormatting sqref="AC56">
    <cfRule type="cellIs" dxfId="527" priority="17" operator="lessThan">
      <formula>0.8</formula>
    </cfRule>
  </conditionalFormatting>
  <conditionalFormatting sqref="AC73:AC78">
    <cfRule type="cellIs" dxfId="526" priority="13" operator="lessThan">
      <formula>0.8</formula>
    </cfRule>
  </conditionalFormatting>
  <conditionalFormatting sqref="AC90">
    <cfRule type="cellIs" dxfId="525" priority="14" operator="lessThan">
      <formula>0.8</formula>
    </cfRule>
  </conditionalFormatting>
  <conditionalFormatting sqref="AC107">
    <cfRule type="cellIs" dxfId="524" priority="7" operator="lessThan">
      <formula>0.8</formula>
    </cfRule>
  </conditionalFormatting>
  <conditionalFormatting sqref="AC124:AC129">
    <cfRule type="cellIs" dxfId="523" priority="6" operator="lessThan">
      <formula>0.8</formula>
    </cfRule>
  </conditionalFormatting>
  <conditionalFormatting sqref="AC158:AC163">
    <cfRule type="cellIs" dxfId="522" priority="12" operator="lessThan">
      <formula>0.8</formula>
    </cfRule>
  </conditionalFormatting>
  <conditionalFormatting sqref="AC175">
    <cfRule type="cellIs" dxfId="521" priority="11" operator="lessThan">
      <formula>0.8</formula>
    </cfRule>
  </conditionalFormatting>
  <conditionalFormatting sqref="AC192">
    <cfRule type="cellIs" dxfId="520" priority="10" operator="lessThan">
      <formula>0.8</formula>
    </cfRule>
  </conditionalFormatting>
  <conditionalFormatting sqref="AC209">
    <cfRule type="cellIs" dxfId="519" priority="9" operator="lessThan">
      <formula>0.8</formula>
    </cfRule>
  </conditionalFormatting>
  <conditionalFormatting sqref="AC226:AC231">
    <cfRule type="cellIs" dxfId="518" priority="8" operator="lessThan">
      <formula>0.8</formula>
    </cfRule>
  </conditionalFormatting>
  <dataValidations count="1">
    <dataValidation type="list" allowBlank="1" showInputMessage="1" showErrorMessage="1" sqref="Y5:Z242" xr:uid="{1C1C1809-073D-4AD8-8D3D-0AFEE0A0F53D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F3B3-B451-4889-A9F9-9BD8A8B8DBF6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F3" sqref="E3:H4"/>
      <selection pane="bottomLeft" activeCell="I16" sqref="I1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123758</v>
      </c>
      <c r="E1" s="77" t="s">
        <v>3</v>
      </c>
      <c r="F1" s="78">
        <f>SUM(G5:G157)</f>
        <v>5456666.8000000007</v>
      </c>
      <c r="G1" s="79" t="s">
        <v>74</v>
      </c>
      <c r="H1" s="80">
        <f>L21+L38+L55+L72+L89+L106+L123+L157</f>
        <v>148.77222222222224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45887</v>
      </c>
      <c r="B2" s="325"/>
      <c r="C2" s="82" t="s">
        <v>35</v>
      </c>
      <c r="D2" s="83">
        <f>AVERAGE(N21,N38,N55,N72,N89,N106,N123,N157)</f>
        <v>140.04337663102183</v>
      </c>
      <c r="E2" s="83" t="s">
        <v>81</v>
      </c>
      <c r="F2" s="84">
        <f>F1/D1</f>
        <v>44.091426816852248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2997</v>
      </c>
      <c r="G5" s="159">
        <f t="shared" ref="G5:G6" si="0">E5*F5</f>
        <v>59040.9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1057.8684184723993</v>
      </c>
      <c r="N5" s="163">
        <f>M5/L5</f>
        <v>81.374493728646101</v>
      </c>
      <c r="O5" s="179">
        <f>L5-I5</f>
        <v>0</v>
      </c>
      <c r="P5" s="180">
        <f>N5-K5</f>
        <v>-10.933198579046206</v>
      </c>
      <c r="Q5" s="132">
        <f>N5/K5</f>
        <v>0.88155701539366615</v>
      </c>
      <c r="R5" s="276">
        <f>Q21</f>
        <v>0.87095080403406988</v>
      </c>
      <c r="S5" s="167">
        <v>0.25001157407407409</v>
      </c>
      <c r="T5" s="168">
        <v>0.36805555555555558</v>
      </c>
      <c r="U5" s="169"/>
      <c r="V5" s="170">
        <v>169.98333333333335</v>
      </c>
      <c r="W5" s="87"/>
      <c r="X5" s="88"/>
      <c r="Y5" s="278"/>
      <c r="Z5" s="279"/>
      <c r="AA5" s="109">
        <f>M5-J5</f>
        <v>-142.1315815276007</v>
      </c>
      <c r="AB5" s="110">
        <f>M5/J5</f>
        <v>0.88155701539366604</v>
      </c>
      <c r="AC5" s="291">
        <f>AB21</f>
        <v>0.87095080403406999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2420</v>
      </c>
      <c r="G6" s="95">
        <f t="shared" si="0"/>
        <v>72527.399999999994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2251.7446368570668</v>
      </c>
      <c r="N6" s="99">
        <f>M6/L6</f>
        <v>112.58723184285334</v>
      </c>
      <c r="O6" s="101">
        <f>L6-I6</f>
        <v>0</v>
      </c>
      <c r="P6" s="102">
        <f>N6-K6</f>
        <v>-17.412768157146658</v>
      </c>
      <c r="Q6" s="103">
        <f>N6/K6</f>
        <v>0.86605562956041027</v>
      </c>
      <c r="R6" s="276"/>
      <c r="S6" s="1">
        <v>0.51597222222222217</v>
      </c>
      <c r="T6" s="2">
        <v>0.5607523148148148</v>
      </c>
      <c r="U6" s="104">
        <v>56.999999999999957</v>
      </c>
      <c r="V6" s="105">
        <v>64.483333333333391</v>
      </c>
      <c r="W6" s="106"/>
      <c r="X6" s="107"/>
      <c r="Y6" s="261"/>
      <c r="Z6" s="262"/>
      <c r="AA6" s="111">
        <f>M6-J6</f>
        <v>-348.25536314293322</v>
      </c>
      <c r="AB6" s="112">
        <f>M6/J6</f>
        <v>0.86605562956041027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1654.806527664733</v>
      </c>
      <c r="N21" s="139">
        <f t="shared" ref="N21:N27" si="5">M21/L21</f>
        <v>100.29130470695351</v>
      </c>
      <c r="O21" s="140">
        <f t="shared" ref="O21:O27" si="6">L21-I21</f>
        <v>0</v>
      </c>
      <c r="P21" s="141">
        <f t="shared" ref="P21:P27" si="7">N21-K21</f>
        <v>-14.860210444561645</v>
      </c>
      <c r="Q21" s="142">
        <f t="shared" ref="Q21:Q27" si="8">N21/K21</f>
        <v>0.87095080403406988</v>
      </c>
      <c r="R21" s="277"/>
      <c r="S21" s="143">
        <f>S5</f>
        <v>0.25001157407407409</v>
      </c>
      <c r="T21" s="144">
        <f>INDEX(T5:T20,COUNTA(T5:T20))</f>
        <v>0.5607523148148148</v>
      </c>
      <c r="U21" s="145"/>
      <c r="V21" s="145"/>
      <c r="W21" s="146"/>
      <c r="X21" s="147"/>
      <c r="Y21" s="264"/>
      <c r="Z21" s="265"/>
      <c r="AA21" s="148">
        <f t="shared" ref="AA21:AA27" si="9">M21-J21</f>
        <v>-245.19347233526696</v>
      </c>
      <c r="AB21" s="149">
        <f t="shared" ref="AB21:AB27" si="10">M21/J21</f>
        <v>0.87095080403406999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2840</v>
      </c>
      <c r="G22" s="159">
        <f t="shared" ref="G22:G27" si="11">E22*F22</f>
        <v>160261.20000000001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7" si="12">F22/V22*60</f>
        <v>1704</v>
      </c>
      <c r="N22" s="163">
        <f t="shared" si="5"/>
        <v>77.454545454545453</v>
      </c>
      <c r="O22" s="165">
        <f t="shared" si="6"/>
        <v>0</v>
      </c>
      <c r="P22" s="166">
        <f t="shared" si="7"/>
        <v>-13.454545454545453</v>
      </c>
      <c r="Q22" s="152">
        <f t="shared" si="8"/>
        <v>0.85199999999999998</v>
      </c>
      <c r="R22" s="275">
        <f>Q38</f>
        <v>0.84951349169042034</v>
      </c>
      <c r="S22" s="167">
        <v>0.16666666666666666</v>
      </c>
      <c r="T22" s="168">
        <v>0.2361111111111111</v>
      </c>
      <c r="U22" s="169"/>
      <c r="V22" s="170">
        <v>100</v>
      </c>
      <c r="W22" s="181"/>
      <c r="X22" s="163"/>
      <c r="Y22" s="278"/>
      <c r="Z22" s="279"/>
      <c r="AA22" s="109">
        <f t="shared" si="9"/>
        <v>-296</v>
      </c>
      <c r="AB22" s="152">
        <f t="shared" si="10"/>
        <v>0.85199999999999998</v>
      </c>
      <c r="AC22" s="347">
        <f>AB38</f>
        <v>0.84951349169042045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1901</v>
      </c>
      <c r="G23" s="95">
        <f t="shared" si="11"/>
        <v>136643.88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26</v>
      </c>
      <c r="M23" s="98">
        <f t="shared" si="12"/>
        <v>1699.8509687034282</v>
      </c>
      <c r="N23" s="99">
        <f t="shared" si="5"/>
        <v>65.378883411670316</v>
      </c>
      <c r="O23" s="101">
        <f t="shared" si="6"/>
        <v>0</v>
      </c>
      <c r="P23" s="102">
        <f t="shared" si="7"/>
        <v>-11.544193511406604</v>
      </c>
      <c r="Q23" s="103">
        <f t="shared" si="8"/>
        <v>0.84992548435171411</v>
      </c>
      <c r="R23" s="276"/>
      <c r="S23" s="1">
        <v>0.24097222222222223</v>
      </c>
      <c r="T23" s="2">
        <v>0.28756944444444443</v>
      </c>
      <c r="U23" s="104">
        <v>7.0000000000000151</v>
      </c>
      <c r="V23" s="105">
        <v>67.09999999999998</v>
      </c>
      <c r="W23" s="106"/>
      <c r="X23" s="107"/>
      <c r="Y23" s="261"/>
      <c r="Z23" s="262"/>
      <c r="AA23" s="111">
        <f t="shared" si="9"/>
        <v>-300.14903129657182</v>
      </c>
      <c r="AB23" s="103">
        <f t="shared" si="10"/>
        <v>0.84992548435171411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5419</v>
      </c>
      <c r="G24" s="95">
        <f t="shared" si="11"/>
        <v>307636.63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1737.1682991985749</v>
      </c>
      <c r="N24" s="99">
        <f t="shared" si="5"/>
        <v>66.814165353791338</v>
      </c>
      <c r="O24" s="101">
        <f t="shared" si="6"/>
        <v>0</v>
      </c>
      <c r="P24" s="102">
        <f t="shared" si="7"/>
        <v>-10.108911569285581</v>
      </c>
      <c r="Q24" s="103">
        <f t="shared" si="8"/>
        <v>0.86858414959928743</v>
      </c>
      <c r="R24" s="276"/>
      <c r="S24" s="1">
        <v>0.29236111111111107</v>
      </c>
      <c r="T24" s="2">
        <v>0.42233796296296294</v>
      </c>
      <c r="U24" s="104">
        <v>6.8999999999999595</v>
      </c>
      <c r="V24" s="105">
        <v>187.16666666666669</v>
      </c>
      <c r="W24" s="106"/>
      <c r="X24" s="107"/>
      <c r="Y24" s="261"/>
      <c r="Z24" s="262"/>
      <c r="AA24" s="111">
        <f t="shared" si="9"/>
        <v>-262.83170080142509</v>
      </c>
      <c r="AB24" s="103">
        <f t="shared" si="10"/>
        <v>0.86858414959928743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1828</v>
      </c>
      <c r="G25" s="95">
        <f t="shared" si="11"/>
        <v>104744.4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1698.2709677419357</v>
      </c>
      <c r="N25" s="99">
        <f t="shared" si="5"/>
        <v>65.31811414392061</v>
      </c>
      <c r="O25" s="101">
        <f t="shared" si="6"/>
        <v>0</v>
      </c>
      <c r="P25" s="102">
        <f t="shared" si="7"/>
        <v>-11.60496277915631</v>
      </c>
      <c r="Q25" s="103">
        <f t="shared" si="8"/>
        <v>0.84913548387096793</v>
      </c>
      <c r="R25" s="276"/>
      <c r="S25" s="1">
        <v>0.42598379629629629</v>
      </c>
      <c r="T25" s="2">
        <v>0.47083333333333333</v>
      </c>
      <c r="U25" s="104">
        <v>5.2500000000000213</v>
      </c>
      <c r="V25" s="105">
        <v>64.583333333333329</v>
      </c>
      <c r="W25" s="106">
        <v>0.47083333333333333</v>
      </c>
      <c r="X25" s="107">
        <v>0.51111111111111107</v>
      </c>
      <c r="Y25" s="261"/>
      <c r="Z25" s="262"/>
      <c r="AA25" s="111">
        <f t="shared" si="9"/>
        <v>-301.72903225806431</v>
      </c>
      <c r="AB25" s="103">
        <f t="shared" si="10"/>
        <v>0.84913548387096782</v>
      </c>
      <c r="AC25" s="293"/>
    </row>
    <row r="26" spans="1:43" ht="15.75" customHeight="1">
      <c r="A26" s="281"/>
      <c r="B26" s="92" t="s">
        <v>176</v>
      </c>
      <c r="C26" s="285" t="s">
        <v>178</v>
      </c>
      <c r="D26" s="285"/>
      <c r="E26" s="93">
        <v>51.86</v>
      </c>
      <c r="F26" s="94">
        <v>1747</v>
      </c>
      <c r="G26" s="95">
        <f t="shared" si="11"/>
        <v>90599.42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26</v>
      </c>
      <c r="M26" s="98">
        <f t="shared" si="12"/>
        <v>1654.1820094686982</v>
      </c>
      <c r="N26" s="99">
        <f t="shared" si="5"/>
        <v>63.622384979565318</v>
      </c>
      <c r="O26" s="101">
        <f t="shared" si="6"/>
        <v>0</v>
      </c>
      <c r="P26" s="102">
        <f t="shared" si="7"/>
        <v>-13.300691943511602</v>
      </c>
      <c r="Q26" s="103">
        <f t="shared" si="8"/>
        <v>0.82709100473434916</v>
      </c>
      <c r="R26" s="276"/>
      <c r="S26" s="1">
        <v>0.51111111111111107</v>
      </c>
      <c r="T26" s="2">
        <v>0.55511574074074077</v>
      </c>
      <c r="U26" s="104">
        <v>57.999999999999957</v>
      </c>
      <c r="V26" s="105">
        <v>63.366666666666767</v>
      </c>
      <c r="W26" s="106"/>
      <c r="X26" s="107"/>
      <c r="Y26" s="261"/>
      <c r="Z26" s="262"/>
      <c r="AA26" s="111">
        <f t="shared" si="9"/>
        <v>-345.8179905313018</v>
      </c>
      <c r="AB26" s="103">
        <f t="shared" si="10"/>
        <v>0.82709100473434904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2466</v>
      </c>
      <c r="G27" s="115">
        <f t="shared" si="11"/>
        <v>141301.79999999999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1700.6896551724103</v>
      </c>
      <c r="N27" s="99">
        <f t="shared" si="5"/>
        <v>68.027586206896416</v>
      </c>
      <c r="O27" s="101">
        <f t="shared" si="6"/>
        <v>0</v>
      </c>
      <c r="P27" s="102">
        <f t="shared" si="7"/>
        <v>-11.972413793103584</v>
      </c>
      <c r="Q27" s="103">
        <f t="shared" si="8"/>
        <v>0.85034482758620522</v>
      </c>
      <c r="R27" s="276"/>
      <c r="S27" s="1">
        <v>0.55972222222222212</v>
      </c>
      <c r="T27" s="2">
        <v>0.62013888888888891</v>
      </c>
      <c r="U27" s="104">
        <v>6.6333333333331446</v>
      </c>
      <c r="V27" s="105">
        <v>87.000000000000171</v>
      </c>
      <c r="W27" s="106"/>
      <c r="X27" s="107"/>
      <c r="Y27" s="261"/>
      <c r="Z27" s="262"/>
      <c r="AA27" s="111">
        <f t="shared" si="9"/>
        <v>-299.31034482758969</v>
      </c>
      <c r="AB27" s="103">
        <f t="shared" si="10"/>
        <v>0.85034482758620511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1699.0269833808409</v>
      </c>
      <c r="N38" s="139">
        <f>M38/L38</f>
        <v>67.511005962152609</v>
      </c>
      <c r="O38" s="140">
        <f>L38-I38</f>
        <v>0</v>
      </c>
      <c r="P38" s="141">
        <f>N38-K38</f>
        <v>-11.959192713344081</v>
      </c>
      <c r="Q38" s="142">
        <f>N38/K38</f>
        <v>0.84951349169042034</v>
      </c>
      <c r="R38" s="277"/>
      <c r="S38" s="143">
        <f>S22</f>
        <v>0.16666666666666666</v>
      </c>
      <c r="T38" s="144">
        <f>INDEX(T22:T37,COUNTA(T22:T37))</f>
        <v>0.62013888888888891</v>
      </c>
      <c r="U38" s="145"/>
      <c r="V38" s="156"/>
      <c r="W38" s="135"/>
      <c r="X38" s="139"/>
      <c r="Y38" s="264"/>
      <c r="Z38" s="265"/>
      <c r="AA38" s="157">
        <f>M38-J38</f>
        <v>-300.97301661915913</v>
      </c>
      <c r="AB38" s="142">
        <f>M38/J38</f>
        <v>0.84951349169042045</v>
      </c>
      <c r="AC38" s="294"/>
    </row>
    <row r="39" spans="1:29" ht="15.75" customHeight="1">
      <c r="A39" s="269" t="s">
        <v>183</v>
      </c>
      <c r="B39" s="183" t="s">
        <v>169</v>
      </c>
      <c r="C39" s="273" t="s">
        <v>187</v>
      </c>
      <c r="D39" s="274"/>
      <c r="E39" s="158">
        <v>51.82</v>
      </c>
      <c r="F39" s="169">
        <v>2560</v>
      </c>
      <c r="G39" s="159">
        <f t="shared" ref="G39:G42" si="17">E39*F39</f>
        <v>132659.20000000001</v>
      </c>
      <c r="H39" s="160"/>
      <c r="I39" s="164">
        <v>23</v>
      </c>
      <c r="J39" s="162">
        <v>1800</v>
      </c>
      <c r="K39" s="163">
        <f>J39/I39</f>
        <v>78.260869565217391</v>
      </c>
      <c r="L39" s="164">
        <v>23</v>
      </c>
      <c r="M39" s="162">
        <f>F39/V39*60</f>
        <v>1535.9999999999995</v>
      </c>
      <c r="N39" s="163">
        <f>M39/L39</f>
        <v>66.782608695652158</v>
      </c>
      <c r="O39" s="165">
        <f>L39-I39</f>
        <v>0</v>
      </c>
      <c r="P39" s="166">
        <f>N39-K39</f>
        <v>-11.478260869565233</v>
      </c>
      <c r="Q39" s="152">
        <f>N39/K39</f>
        <v>0.85333333333333317</v>
      </c>
      <c r="R39" s="275">
        <f>Q55</f>
        <v>0.84806851608925415</v>
      </c>
      <c r="S39" s="167">
        <v>0.33333333333333331</v>
      </c>
      <c r="T39" s="168">
        <v>0.40277777777777779</v>
      </c>
      <c r="U39" s="169"/>
      <c r="V39" s="170">
        <v>100.00000000000004</v>
      </c>
      <c r="W39" s="87"/>
      <c r="X39" s="88"/>
      <c r="Y39" s="278"/>
      <c r="Z39" s="279"/>
      <c r="AA39" s="109">
        <f>M39-J39</f>
        <v>-264.00000000000045</v>
      </c>
      <c r="AB39" s="152">
        <f>M39/J39</f>
        <v>0.85333333333333306</v>
      </c>
      <c r="AC39" s="347">
        <f>AB55</f>
        <v>0.84806851608925415</v>
      </c>
    </row>
    <row r="40" spans="1:29" ht="15.75" customHeight="1">
      <c r="A40" s="270"/>
      <c r="B40" s="153" t="s">
        <v>184</v>
      </c>
      <c r="C40" s="259" t="s">
        <v>185</v>
      </c>
      <c r="D40" s="260"/>
      <c r="E40" s="93">
        <v>49.52</v>
      </c>
      <c r="F40" s="104">
        <v>2497</v>
      </c>
      <c r="G40" s="95">
        <f t="shared" si="17"/>
        <v>123651.44</v>
      </c>
      <c r="H40" s="96"/>
      <c r="I40" s="100">
        <v>24</v>
      </c>
      <c r="J40" s="98">
        <v>2000</v>
      </c>
      <c r="K40" s="99">
        <f t="shared" si="13"/>
        <v>83.333333333333329</v>
      </c>
      <c r="L40" s="100">
        <v>24</v>
      </c>
      <c r="M40" s="98">
        <f>F40/V40*60</f>
        <v>1708.9733840304189</v>
      </c>
      <c r="N40" s="99">
        <f>M40/L40</f>
        <v>71.207224334600781</v>
      </c>
      <c r="O40" s="101">
        <f>L40-I40</f>
        <v>0</v>
      </c>
      <c r="P40" s="102">
        <f>N40-K40</f>
        <v>-12.126108998732548</v>
      </c>
      <c r="Q40" s="103">
        <f>N40/K40</f>
        <v>0.85448669201520944</v>
      </c>
      <c r="R40" s="276"/>
      <c r="S40" s="1">
        <v>0.4072337962962963</v>
      </c>
      <c r="T40" s="2">
        <v>0.46811342592592592</v>
      </c>
      <c r="U40" s="104">
        <v>6.4166666666666572</v>
      </c>
      <c r="V40" s="105">
        <v>87.666666666666643</v>
      </c>
      <c r="W40" s="106"/>
      <c r="X40" s="107"/>
      <c r="Y40" s="261"/>
      <c r="Z40" s="262"/>
      <c r="AA40" s="111">
        <f>M40-J40</f>
        <v>-291.02661596958114</v>
      </c>
      <c r="AB40" s="103">
        <f>M40/J40</f>
        <v>0.85448669201520944</v>
      </c>
      <c r="AC40" s="293"/>
    </row>
    <row r="41" spans="1:29" ht="15.75" customHeight="1">
      <c r="A41" s="270"/>
      <c r="B41" s="153" t="s">
        <v>180</v>
      </c>
      <c r="C41" s="259" t="s">
        <v>186</v>
      </c>
      <c r="D41" s="260"/>
      <c r="E41" s="93">
        <v>59.8</v>
      </c>
      <c r="F41" s="104">
        <v>972</v>
      </c>
      <c r="G41" s="95">
        <f t="shared" si="17"/>
        <v>58125.599999999999</v>
      </c>
      <c r="H41" s="96"/>
      <c r="I41" s="100">
        <v>14</v>
      </c>
      <c r="J41" s="98">
        <v>2000</v>
      </c>
      <c r="K41" s="99">
        <f t="shared" si="13"/>
        <v>142.85714285714286</v>
      </c>
      <c r="L41" s="100">
        <v>14</v>
      </c>
      <c r="M41" s="98">
        <f>F41/V41*60</f>
        <v>1646.6823529411745</v>
      </c>
      <c r="N41" s="99">
        <f>M41/L41</f>
        <v>117.62016806722674</v>
      </c>
      <c r="O41" s="101">
        <f>L41-I41</f>
        <v>0</v>
      </c>
      <c r="P41" s="102">
        <f>N41-K41</f>
        <v>-25.236974789916118</v>
      </c>
      <c r="Q41" s="103">
        <f>N41/K41</f>
        <v>0.82334117647058713</v>
      </c>
      <c r="R41" s="276"/>
      <c r="S41" s="1">
        <v>0.47222222222222221</v>
      </c>
      <c r="T41" s="2">
        <v>0.49681712962962965</v>
      </c>
      <c r="U41" s="104">
        <v>5.916666666666659</v>
      </c>
      <c r="V41" s="105">
        <v>35.416666666666714</v>
      </c>
      <c r="W41" s="106">
        <v>0.49681712962962965</v>
      </c>
      <c r="X41" s="107">
        <v>0.5376157407407407</v>
      </c>
      <c r="Y41" s="261"/>
      <c r="Z41" s="262"/>
      <c r="AA41" s="111">
        <f>M41-J41</f>
        <v>-353.31764705882551</v>
      </c>
      <c r="AB41" s="103">
        <f>M41/J41</f>
        <v>0.82334117647058724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4964</v>
      </c>
      <c r="G42" s="95">
        <f t="shared" si="17"/>
        <v>291237.88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1723.2786885245898</v>
      </c>
      <c r="N42" s="99">
        <f>M42/L42</f>
        <v>71.803278688524571</v>
      </c>
      <c r="O42" s="101">
        <f>L42-I42</f>
        <v>0</v>
      </c>
      <c r="P42" s="102">
        <f>N42-K42</f>
        <v>-11.530054644808757</v>
      </c>
      <c r="Q42" s="103">
        <f>N42/K42</f>
        <v>0.86163934426229494</v>
      </c>
      <c r="R42" s="276"/>
      <c r="S42" s="1">
        <v>0.5376157407407407</v>
      </c>
      <c r="T42" s="2">
        <v>0.65763888888888888</v>
      </c>
      <c r="U42" s="104">
        <v>58.749999999999915</v>
      </c>
      <c r="V42" s="105">
        <v>172.83333333333337</v>
      </c>
      <c r="W42" s="106"/>
      <c r="X42" s="107"/>
      <c r="Y42" s="261"/>
      <c r="Z42" s="262"/>
      <c r="AA42" s="111">
        <f>M42-J42</f>
        <v>-276.72131147541018</v>
      </c>
      <c r="AB42" s="103">
        <f>M42/J42</f>
        <v>0.86163934426229494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21.25</v>
      </c>
      <c r="J55" s="138">
        <f t="shared" si="18"/>
        <v>1950</v>
      </c>
      <c r="K55" s="139">
        <f t="shared" ref="K55" si="19">J55/I55</f>
        <v>91.764705882352942</v>
      </c>
      <c r="L55" s="137">
        <f t="shared" ref="L55:M55" si="20">AVERAGE(L39:L54)</f>
        <v>21.25</v>
      </c>
      <c r="M55" s="138">
        <f t="shared" si="20"/>
        <v>1653.7336063740456</v>
      </c>
      <c r="N55" s="139">
        <f t="shared" ref="N55:N61" si="21">M55/L55</f>
        <v>77.822757947013912</v>
      </c>
      <c r="O55" s="140">
        <f t="shared" ref="O55:O61" si="22">L55-I55</f>
        <v>0</v>
      </c>
      <c r="P55" s="141">
        <f t="shared" ref="P55:P61" si="23">N55-K55</f>
        <v>-13.94194793533903</v>
      </c>
      <c r="Q55" s="142">
        <f t="shared" ref="Q55:Q61" si="24">N55/K55</f>
        <v>0.84806851608925415</v>
      </c>
      <c r="R55" s="277"/>
      <c r="S55" s="143">
        <f>S39</f>
        <v>0.33333333333333331</v>
      </c>
      <c r="T55" s="144">
        <f>INDEX(T39:T54,COUNTA(T39:T54))</f>
        <v>0.65763888888888888</v>
      </c>
      <c r="U55" s="145"/>
      <c r="V55" s="156"/>
      <c r="W55" s="188"/>
      <c r="X55" s="189"/>
      <c r="Y55" s="264"/>
      <c r="Z55" s="265"/>
      <c r="AA55" s="157">
        <f t="shared" ref="AA55:AA61" si="25">M55-J55</f>
        <v>-296.26639362595438</v>
      </c>
      <c r="AB55" s="142">
        <f t="shared" ref="AB55:AB61" si="26">M55/J55</f>
        <v>0.84806851608925415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1915</v>
      </c>
      <c r="G56" s="159">
        <f t="shared" ref="G56:G61" si="27">E56*F56</f>
        <v>113674.4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28">F56/V56*60</f>
        <v>1687.6376988984082</v>
      </c>
      <c r="N56" s="163">
        <f t="shared" si="21"/>
        <v>73.375552126017752</v>
      </c>
      <c r="O56" s="165">
        <f t="shared" si="22"/>
        <v>0</v>
      </c>
      <c r="P56" s="166">
        <f t="shared" si="23"/>
        <v>-13.580969613112686</v>
      </c>
      <c r="Q56" s="152">
        <f t="shared" si="24"/>
        <v>0.84381884944920416</v>
      </c>
      <c r="R56" s="275">
        <f>Q72</f>
        <v>0.84890439011479479</v>
      </c>
      <c r="S56" s="167">
        <v>0.16666666666666666</v>
      </c>
      <c r="T56" s="168">
        <v>0.21394675925925927</v>
      </c>
      <c r="U56" s="169"/>
      <c r="V56" s="170">
        <v>68.083333333333357</v>
      </c>
      <c r="W56" s="168"/>
      <c r="X56" s="171"/>
      <c r="Y56" s="278"/>
      <c r="Z56" s="279"/>
      <c r="AA56" s="109">
        <f t="shared" si="25"/>
        <v>-312.36230110159181</v>
      </c>
      <c r="AB56" s="152">
        <f t="shared" si="26"/>
        <v>0.84381884944920404</v>
      </c>
      <c r="AC56" s="266">
        <f>AB72</f>
        <v>0.8489043901147949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2011</v>
      </c>
      <c r="G57" s="95">
        <f t="shared" si="27"/>
        <v>95261.069999999992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 t="shared" si="28"/>
        <v>1687.9459081370949</v>
      </c>
      <c r="N57" s="99">
        <f t="shared" si="21"/>
        <v>80.378376577956899</v>
      </c>
      <c r="O57" s="101">
        <f t="shared" si="22"/>
        <v>0</v>
      </c>
      <c r="P57" s="102">
        <f t="shared" si="23"/>
        <v>-14.859718660138341</v>
      </c>
      <c r="Q57" s="103">
        <f t="shared" si="24"/>
        <v>0.84397295406854744</v>
      </c>
      <c r="R57" s="276"/>
      <c r="S57" s="1">
        <v>0.21736111111111109</v>
      </c>
      <c r="T57" s="2">
        <v>0.26700231481481479</v>
      </c>
      <c r="U57" s="104">
        <v>4.9166666666666226</v>
      </c>
      <c r="V57" s="105">
        <v>71.483333333333334</v>
      </c>
      <c r="W57" s="106"/>
      <c r="X57" s="107"/>
      <c r="Y57" s="261"/>
      <c r="Z57" s="262"/>
      <c r="AA57" s="111">
        <f t="shared" si="25"/>
        <v>-312.05409186290512</v>
      </c>
      <c r="AB57" s="103">
        <f t="shared" si="26"/>
        <v>0.84397295406854744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1206</v>
      </c>
      <c r="G58" s="95">
        <f t="shared" si="27"/>
        <v>64364.219999999994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 t="shared" si="28"/>
        <v>1676.2934362934338</v>
      </c>
      <c r="N58" s="99">
        <f t="shared" si="21"/>
        <v>67.051737451737353</v>
      </c>
      <c r="O58" s="101">
        <f t="shared" si="22"/>
        <v>0</v>
      </c>
      <c r="P58" s="102">
        <f t="shared" si="23"/>
        <v>-12.948262548262647</v>
      </c>
      <c r="Q58" s="103">
        <f t="shared" si="24"/>
        <v>0.83814671814671693</v>
      </c>
      <c r="R58" s="276"/>
      <c r="S58" s="1">
        <v>0.27152777777777776</v>
      </c>
      <c r="T58" s="2">
        <v>0.30150462962962965</v>
      </c>
      <c r="U58" s="104">
        <v>6.5166666666666728</v>
      </c>
      <c r="V58" s="105">
        <v>43.166666666666728</v>
      </c>
      <c r="W58" s="106"/>
      <c r="X58" s="107"/>
      <c r="Y58" s="261"/>
      <c r="Z58" s="262"/>
      <c r="AA58" s="111">
        <f t="shared" si="25"/>
        <v>-323.70656370656616</v>
      </c>
      <c r="AB58" s="103">
        <f t="shared" si="26"/>
        <v>0.83814671814671693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3601</v>
      </c>
      <c r="G59" s="95">
        <f t="shared" si="27"/>
        <v>278501.34000000003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28"/>
        <v>1700.367261280167</v>
      </c>
      <c r="N59" s="99">
        <f t="shared" si="21"/>
        <v>68.014690451206675</v>
      </c>
      <c r="O59" s="101">
        <f t="shared" si="22"/>
        <v>0</v>
      </c>
      <c r="P59" s="102">
        <f t="shared" si="23"/>
        <v>-11.985309548793325</v>
      </c>
      <c r="Q59" s="103">
        <f t="shared" si="24"/>
        <v>0.8501836306400834</v>
      </c>
      <c r="R59" s="276"/>
      <c r="S59" s="1">
        <v>0.30694444444444441</v>
      </c>
      <c r="T59" s="2">
        <v>0.39518518518518519</v>
      </c>
      <c r="U59" s="104">
        <v>7.8333333333332522</v>
      </c>
      <c r="V59" s="105">
        <v>127.06666666666673</v>
      </c>
      <c r="W59" s="106"/>
      <c r="X59" s="107"/>
      <c r="Y59" s="261"/>
      <c r="Z59" s="262"/>
      <c r="AA59" s="111">
        <f t="shared" si="25"/>
        <v>-299.63273871983301</v>
      </c>
      <c r="AB59" s="103">
        <f t="shared" si="26"/>
        <v>0.85018363064008351</v>
      </c>
      <c r="AC59" s="267"/>
    </row>
    <row r="60" spans="1:29" ht="15.75" customHeight="1">
      <c r="A60" s="281"/>
      <c r="B60" s="153" t="s">
        <v>180</v>
      </c>
      <c r="C60" s="259" t="s">
        <v>188</v>
      </c>
      <c r="D60" s="260"/>
      <c r="E60" s="93">
        <v>59.34</v>
      </c>
      <c r="F60" s="94">
        <v>2499</v>
      </c>
      <c r="G60" s="95">
        <f t="shared" si="27"/>
        <v>148290.66</v>
      </c>
      <c r="H60" s="113"/>
      <c r="I60" s="97">
        <v>24</v>
      </c>
      <c r="J60" s="98">
        <v>2000</v>
      </c>
      <c r="K60" s="99">
        <f t="shared" si="13"/>
        <v>83.333333333333329</v>
      </c>
      <c r="L60" s="114">
        <v>24</v>
      </c>
      <c r="M60" s="98">
        <f t="shared" si="28"/>
        <v>1691.6886047386236</v>
      </c>
      <c r="N60" s="99">
        <f t="shared" si="21"/>
        <v>70.487025197442648</v>
      </c>
      <c r="O60" s="101">
        <f t="shared" si="22"/>
        <v>0</v>
      </c>
      <c r="P60" s="102">
        <f t="shared" si="23"/>
        <v>-12.846308135890681</v>
      </c>
      <c r="Q60" s="103">
        <f t="shared" si="24"/>
        <v>0.84584430236931185</v>
      </c>
      <c r="R60" s="276"/>
      <c r="S60" s="1">
        <v>0.39956018518518521</v>
      </c>
      <c r="T60" s="2">
        <v>0.46111111111111114</v>
      </c>
      <c r="U60" s="104">
        <v>6.3000000000000256</v>
      </c>
      <c r="V60" s="105">
        <v>88.633333333333326</v>
      </c>
      <c r="W60" s="106">
        <v>0.46111111111111114</v>
      </c>
      <c r="X60" s="107">
        <v>0.50138888888888888</v>
      </c>
      <c r="Y60" s="261"/>
      <c r="Z60" s="262"/>
      <c r="AA60" s="111">
        <f t="shared" si="25"/>
        <v>-308.31139526137645</v>
      </c>
      <c r="AB60" s="103">
        <f t="shared" si="26"/>
        <v>0.84584430236931174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6626</v>
      </c>
      <c r="G61" s="115">
        <f t="shared" si="27"/>
        <v>394379.52000000002</v>
      </c>
      <c r="H61" s="116"/>
      <c r="I61" s="97">
        <v>25</v>
      </c>
      <c r="J61" s="98">
        <v>2000</v>
      </c>
      <c r="K61" s="99">
        <f t="shared" si="13"/>
        <v>80</v>
      </c>
      <c r="L61" s="100">
        <v>25</v>
      </c>
      <c r="M61" s="98">
        <f t="shared" si="28"/>
        <v>1742.9197720298116</v>
      </c>
      <c r="N61" s="99">
        <f t="shared" si="21"/>
        <v>69.716790881192466</v>
      </c>
      <c r="O61" s="101">
        <f t="shared" si="22"/>
        <v>0</v>
      </c>
      <c r="P61" s="102">
        <f t="shared" si="23"/>
        <v>-10.283209118807534</v>
      </c>
      <c r="Q61" s="103">
        <f t="shared" si="24"/>
        <v>0.87145988601490587</v>
      </c>
      <c r="R61" s="276"/>
      <c r="S61" s="1">
        <v>0.50138888888888888</v>
      </c>
      <c r="T61" s="2">
        <v>0.65979166666666667</v>
      </c>
      <c r="U61" s="104">
        <v>57.999999999999957</v>
      </c>
      <c r="V61" s="105">
        <v>228.1</v>
      </c>
      <c r="W61" s="106"/>
      <c r="X61" s="107"/>
      <c r="Y61" s="261"/>
      <c r="Z61" s="262"/>
      <c r="AA61" s="111">
        <f t="shared" si="25"/>
        <v>-257.08022797018839</v>
      </c>
      <c r="AB61" s="103">
        <f t="shared" si="26"/>
        <v>0.87145988601490576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9">AVERAGE(I56:I71)</f>
        <v>23.833333333333332</v>
      </c>
      <c r="J72" s="138">
        <f t="shared" si="29"/>
        <v>2000</v>
      </c>
      <c r="K72" s="139">
        <f t="shared" ref="K72" si="30">J72/I72</f>
        <v>83.91608391608392</v>
      </c>
      <c r="L72" s="137">
        <f t="shared" ref="L72:M72" si="31">AVERAGE(L56:L71)</f>
        <v>23.833333333333332</v>
      </c>
      <c r="M72" s="138">
        <f t="shared" si="31"/>
        <v>1697.8087802295897</v>
      </c>
      <c r="N72" s="139">
        <f t="shared" ref="N72:N81" si="32">M72/L72</f>
        <v>71.236732037605165</v>
      </c>
      <c r="O72" s="140">
        <f t="shared" ref="O72:O81" si="33">L72-I72</f>
        <v>0</v>
      </c>
      <c r="P72" s="141">
        <f t="shared" ref="P72:P81" si="34">N72-K72</f>
        <v>-12.679351878478755</v>
      </c>
      <c r="Q72" s="142">
        <f t="shared" ref="Q72:Q81" si="35">N72/K72</f>
        <v>0.84890439011479479</v>
      </c>
      <c r="R72" s="277"/>
      <c r="S72" s="143">
        <f>S56</f>
        <v>0.16666666666666666</v>
      </c>
      <c r="T72" s="144">
        <f>INDEX(T56:T71,COUNTA(T56:T71))</f>
        <v>0.65979166666666667</v>
      </c>
      <c r="U72" s="145"/>
      <c r="V72" s="156"/>
      <c r="W72" s="135"/>
      <c r="X72" s="139"/>
      <c r="Y72" s="264"/>
      <c r="Z72" s="265"/>
      <c r="AA72" s="157">
        <f t="shared" ref="AA72:AA81" si="36">M72-J72</f>
        <v>-302.19121977041027</v>
      </c>
      <c r="AB72" s="142">
        <f t="shared" ref="AB72:AB81" si="37">M72/J72</f>
        <v>0.8489043901147949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5145</v>
      </c>
      <c r="G73" s="159">
        <f t="shared" ref="G73:G81" si="38">E73*F73</f>
        <v>195201.3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9">F73/V73*60</f>
        <v>3003.4052213393879</v>
      </c>
      <c r="N73" s="163">
        <f t="shared" si="32"/>
        <v>143.01929625425657</v>
      </c>
      <c r="O73" s="165">
        <f t="shared" si="33"/>
        <v>0</v>
      </c>
      <c r="P73" s="166">
        <f t="shared" si="34"/>
        <v>-28.409275174314843</v>
      </c>
      <c r="Q73" s="152">
        <f t="shared" si="35"/>
        <v>0.83427922814983002</v>
      </c>
      <c r="R73" s="275">
        <f>Q89</f>
        <v>0.85420971319925454</v>
      </c>
      <c r="S73" s="167">
        <v>0.16681712962962963</v>
      </c>
      <c r="T73" s="168">
        <v>0.23819444444444443</v>
      </c>
      <c r="U73" s="169"/>
      <c r="V73" s="170">
        <v>102.7833333333333</v>
      </c>
      <c r="W73" s="168"/>
      <c r="X73" s="171"/>
      <c r="Y73" s="278"/>
      <c r="Z73" s="279"/>
      <c r="AA73" s="109">
        <f t="shared" si="36"/>
        <v>-596.59477866061206</v>
      </c>
      <c r="AB73" s="152">
        <f t="shared" si="37"/>
        <v>0.83427922814983002</v>
      </c>
      <c r="AC73" s="266">
        <f>AB89</f>
        <v>0.85420971319925443</v>
      </c>
    </row>
    <row r="74" spans="1:29" ht="15.75" customHeight="1">
      <c r="A74" s="270"/>
      <c r="B74" s="92" t="s">
        <v>189</v>
      </c>
      <c r="C74" s="285" t="s">
        <v>202</v>
      </c>
      <c r="D74" s="285"/>
      <c r="E74" s="93">
        <v>32.06</v>
      </c>
      <c r="F74" s="94">
        <v>3056</v>
      </c>
      <c r="G74" s="95">
        <f t="shared" si="38"/>
        <v>97975.360000000001</v>
      </c>
      <c r="H74" s="96"/>
      <c r="I74" s="97">
        <v>21</v>
      </c>
      <c r="J74" s="98">
        <v>3600</v>
      </c>
      <c r="K74" s="99">
        <f t="shared" ref="K74:K111" si="40">J74/I74</f>
        <v>171.42857142857142</v>
      </c>
      <c r="L74" s="100">
        <v>21</v>
      </c>
      <c r="M74" s="98">
        <f t="shared" si="39"/>
        <v>2996.078431372548</v>
      </c>
      <c r="N74" s="99">
        <f t="shared" si="32"/>
        <v>142.67040149393085</v>
      </c>
      <c r="O74" s="101">
        <f t="shared" si="33"/>
        <v>0</v>
      </c>
      <c r="P74" s="102">
        <f t="shared" si="34"/>
        <v>-28.758169934640563</v>
      </c>
      <c r="Q74" s="103">
        <f t="shared" si="35"/>
        <v>0.83224400871459669</v>
      </c>
      <c r="R74" s="276"/>
      <c r="S74" s="1">
        <v>0.24444444444444444</v>
      </c>
      <c r="T74" s="2">
        <v>0.28694444444444445</v>
      </c>
      <c r="U74" s="104">
        <v>9.0000000000000071</v>
      </c>
      <c r="V74" s="105">
        <v>61.200000000000017</v>
      </c>
      <c r="W74" s="106"/>
      <c r="X74" s="107"/>
      <c r="Y74" s="261"/>
      <c r="Z74" s="262"/>
      <c r="AA74" s="111">
        <f t="shared" si="36"/>
        <v>-603.92156862745196</v>
      </c>
      <c r="AB74" s="103">
        <f t="shared" si="37"/>
        <v>0.83224400871459669</v>
      </c>
      <c r="AC74" s="267"/>
    </row>
    <row r="75" spans="1:29" ht="15.75" customHeight="1">
      <c r="A75" s="270"/>
      <c r="B75" s="92" t="s">
        <v>189</v>
      </c>
      <c r="C75" s="285" t="s">
        <v>203</v>
      </c>
      <c r="D75" s="285"/>
      <c r="E75" s="93">
        <v>28.29</v>
      </c>
      <c r="F75" s="94">
        <v>4268</v>
      </c>
      <c r="G75" s="95">
        <f t="shared" si="38"/>
        <v>120741.72</v>
      </c>
      <c r="H75" s="96"/>
      <c r="I75" s="97">
        <v>19</v>
      </c>
      <c r="J75" s="98">
        <v>3600</v>
      </c>
      <c r="K75" s="99">
        <f t="shared" si="40"/>
        <v>189.47368421052633</v>
      </c>
      <c r="L75" s="100">
        <v>19</v>
      </c>
      <c r="M75" s="98">
        <f t="shared" si="39"/>
        <v>3000.3514938488547</v>
      </c>
      <c r="N75" s="99">
        <f t="shared" si="32"/>
        <v>157.91323651836078</v>
      </c>
      <c r="O75" s="101">
        <f t="shared" si="33"/>
        <v>0</v>
      </c>
      <c r="P75" s="102">
        <f t="shared" si="34"/>
        <v>-31.560447692165553</v>
      </c>
      <c r="Q75" s="103">
        <f t="shared" si="35"/>
        <v>0.83343097051357073</v>
      </c>
      <c r="R75" s="276"/>
      <c r="S75" s="1">
        <v>0.29236111111111107</v>
      </c>
      <c r="T75" s="2">
        <v>0.35163194444444446</v>
      </c>
      <c r="U75" s="104">
        <v>7.7999999999999403</v>
      </c>
      <c r="V75" s="105">
        <v>85.35000000000008</v>
      </c>
      <c r="W75" s="106"/>
      <c r="X75" s="107"/>
      <c r="Y75" s="261"/>
      <c r="Z75" s="262"/>
      <c r="AA75" s="111">
        <f t="shared" si="36"/>
        <v>-599.64850615114528</v>
      </c>
      <c r="AB75" s="103">
        <f t="shared" si="37"/>
        <v>0.83343097051357073</v>
      </c>
      <c r="AC75" s="267"/>
    </row>
    <row r="76" spans="1:29" ht="15.75" customHeight="1">
      <c r="A76" s="270"/>
      <c r="B76" s="92" t="s">
        <v>189</v>
      </c>
      <c r="C76" s="285" t="s">
        <v>204</v>
      </c>
      <c r="D76" s="285"/>
      <c r="E76" s="93">
        <v>38.99</v>
      </c>
      <c r="F76" s="94">
        <v>2307</v>
      </c>
      <c r="G76" s="95">
        <f t="shared" si="38"/>
        <v>89949.930000000008</v>
      </c>
      <c r="H76" s="96"/>
      <c r="I76" s="97">
        <v>19</v>
      </c>
      <c r="J76" s="98">
        <v>3600</v>
      </c>
      <c r="K76" s="99">
        <f t="shared" si="40"/>
        <v>189.47368421052633</v>
      </c>
      <c r="L76" s="100">
        <v>19</v>
      </c>
      <c r="M76" s="98">
        <f t="shared" si="39"/>
        <v>2987.4820143884876</v>
      </c>
      <c r="N76" s="99">
        <f t="shared" si="32"/>
        <v>157.23589549413092</v>
      </c>
      <c r="O76" s="101">
        <f t="shared" si="33"/>
        <v>0</v>
      </c>
      <c r="P76" s="102">
        <f t="shared" si="34"/>
        <v>-32.237788716395414</v>
      </c>
      <c r="Q76" s="103">
        <f t="shared" si="35"/>
        <v>0.82985611510791313</v>
      </c>
      <c r="R76" s="276"/>
      <c r="S76" s="1">
        <v>0.35555555555555551</v>
      </c>
      <c r="T76" s="2">
        <v>0.38773148148148145</v>
      </c>
      <c r="U76" s="104">
        <v>5.649999999999924</v>
      </c>
      <c r="V76" s="105">
        <v>46.333333333333357</v>
      </c>
      <c r="W76" s="106"/>
      <c r="X76" s="107"/>
      <c r="Y76" s="261"/>
      <c r="Z76" s="262"/>
      <c r="AA76" s="191">
        <f t="shared" si="36"/>
        <v>-612.51798561151236</v>
      </c>
      <c r="AB76" s="192">
        <f t="shared" si="37"/>
        <v>0.82985611510791324</v>
      </c>
      <c r="AC76" s="267"/>
    </row>
    <row r="77" spans="1:29" ht="15.75" customHeight="1">
      <c r="A77" s="271"/>
      <c r="B77" s="92" t="s">
        <v>189</v>
      </c>
      <c r="C77" s="285" t="s">
        <v>205</v>
      </c>
      <c r="D77" s="285"/>
      <c r="E77" s="93">
        <v>31.27</v>
      </c>
      <c r="F77" s="98">
        <v>4223</v>
      </c>
      <c r="G77" s="95">
        <f t="shared" si="38"/>
        <v>132053.21</v>
      </c>
      <c r="H77" s="113"/>
      <c r="I77" s="97">
        <v>19</v>
      </c>
      <c r="J77" s="98">
        <v>3600</v>
      </c>
      <c r="K77" s="99">
        <f t="shared" si="40"/>
        <v>189.47368421052633</v>
      </c>
      <c r="L77" s="114">
        <v>19</v>
      </c>
      <c r="M77" s="98">
        <f t="shared" si="39"/>
        <v>2997.988562413726</v>
      </c>
      <c r="N77" s="99">
        <f t="shared" si="32"/>
        <v>157.78887170598557</v>
      </c>
      <c r="O77" s="101">
        <f t="shared" si="33"/>
        <v>0</v>
      </c>
      <c r="P77" s="102">
        <f t="shared" si="34"/>
        <v>-31.684812504540758</v>
      </c>
      <c r="Q77" s="103">
        <f t="shared" si="35"/>
        <v>0.83277460067047937</v>
      </c>
      <c r="R77" s="276"/>
      <c r="S77" s="1">
        <v>0.39130787037037035</v>
      </c>
      <c r="T77" s="2">
        <v>0.44999999999999996</v>
      </c>
      <c r="U77" s="104">
        <v>5.1500000000000057</v>
      </c>
      <c r="V77" s="105">
        <v>84.516666666666637</v>
      </c>
      <c r="W77" s="106">
        <v>0.44999999999999996</v>
      </c>
      <c r="X77" s="107">
        <v>0.48922453703703705</v>
      </c>
      <c r="Y77" s="261"/>
      <c r="Z77" s="262"/>
      <c r="AA77" s="191">
        <f t="shared" si="36"/>
        <v>-602.01143758627404</v>
      </c>
      <c r="AB77" s="192">
        <f t="shared" si="37"/>
        <v>0.83277460067047948</v>
      </c>
      <c r="AC77" s="267"/>
    </row>
    <row r="78" spans="1:29" ht="15.75" customHeight="1">
      <c r="A78" s="271"/>
      <c r="B78" s="92" t="s">
        <v>189</v>
      </c>
      <c r="C78" s="285" t="s">
        <v>206</v>
      </c>
      <c r="D78" s="285"/>
      <c r="E78" s="93">
        <v>36.86</v>
      </c>
      <c r="F78" s="98">
        <v>3837</v>
      </c>
      <c r="G78" s="115">
        <f t="shared" si="38"/>
        <v>141431.82</v>
      </c>
      <c r="H78" s="116"/>
      <c r="I78" s="97">
        <v>21</v>
      </c>
      <c r="J78" s="98">
        <v>3600</v>
      </c>
      <c r="K78" s="99">
        <f t="shared" si="40"/>
        <v>171.42857142857142</v>
      </c>
      <c r="L78" s="100">
        <v>21</v>
      </c>
      <c r="M78" s="98">
        <f t="shared" si="39"/>
        <v>3174.718455527468</v>
      </c>
      <c r="N78" s="99">
        <f t="shared" si="32"/>
        <v>151.1770693108318</v>
      </c>
      <c r="O78" s="101">
        <f t="shared" si="33"/>
        <v>0</v>
      </c>
      <c r="P78" s="102">
        <f t="shared" si="34"/>
        <v>-20.251502117739619</v>
      </c>
      <c r="Q78" s="103">
        <f t="shared" si="35"/>
        <v>0.88186623764651884</v>
      </c>
      <c r="R78" s="276"/>
      <c r="S78" s="1">
        <v>0.48922453703703705</v>
      </c>
      <c r="T78" s="2">
        <v>0.5395833333333333</v>
      </c>
      <c r="U78" s="104">
        <v>56.48333333333342</v>
      </c>
      <c r="V78" s="105">
        <v>72.516666666666595</v>
      </c>
      <c r="W78" s="106"/>
      <c r="X78" s="107"/>
      <c r="Y78" s="261"/>
      <c r="Z78" s="262"/>
      <c r="AA78" s="191">
        <f t="shared" si="36"/>
        <v>-425.281544472532</v>
      </c>
      <c r="AB78" s="192">
        <f t="shared" si="37"/>
        <v>0.88186623764651884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1552</v>
      </c>
      <c r="G79" s="115">
        <f t="shared" si="38"/>
        <v>58976</v>
      </c>
      <c r="H79" s="119">
        <v>2</v>
      </c>
      <c r="I79" s="97">
        <v>21</v>
      </c>
      <c r="J79" s="98">
        <v>3600</v>
      </c>
      <c r="K79" s="99">
        <f t="shared" si="40"/>
        <v>171.42857142857142</v>
      </c>
      <c r="L79" s="114">
        <v>21</v>
      </c>
      <c r="M79" s="98">
        <f t="shared" si="39"/>
        <v>3160.1809954751047</v>
      </c>
      <c r="N79" s="99">
        <f t="shared" si="32"/>
        <v>150.48480930833833</v>
      </c>
      <c r="O79" s="120">
        <f t="shared" si="33"/>
        <v>0</v>
      </c>
      <c r="P79" s="121">
        <f t="shared" si="34"/>
        <v>-20.943762120233089</v>
      </c>
      <c r="Q79" s="122">
        <f t="shared" si="35"/>
        <v>0.8778280542986403</v>
      </c>
      <c r="R79" s="276"/>
      <c r="S79" s="1">
        <v>0.5444444444444444</v>
      </c>
      <c r="T79" s="2">
        <v>0.56490740740740741</v>
      </c>
      <c r="U79" s="104">
        <v>6.9999999999999751</v>
      </c>
      <c r="V79" s="105">
        <v>29.466666666666743</v>
      </c>
      <c r="W79" s="106"/>
      <c r="X79" s="107"/>
      <c r="Y79" s="261"/>
      <c r="Z79" s="262"/>
      <c r="AA79" s="191">
        <f t="shared" si="36"/>
        <v>-439.81900452489526</v>
      </c>
      <c r="AB79" s="192">
        <f t="shared" si="37"/>
        <v>0.87782805429864019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6042</v>
      </c>
      <c r="G80" s="115">
        <f t="shared" si="38"/>
        <v>233402.46000000002</v>
      </c>
      <c r="H80" s="119"/>
      <c r="I80" s="97">
        <v>20</v>
      </c>
      <c r="J80" s="98">
        <v>3600</v>
      </c>
      <c r="K80" s="99">
        <f t="shared" si="40"/>
        <v>180</v>
      </c>
      <c r="L80" s="114">
        <v>20</v>
      </c>
      <c r="M80" s="98">
        <f t="shared" si="39"/>
        <v>3177.6771365960558</v>
      </c>
      <c r="N80" s="99">
        <f t="shared" si="32"/>
        <v>158.8838568298028</v>
      </c>
      <c r="O80" s="120">
        <f t="shared" si="33"/>
        <v>0</v>
      </c>
      <c r="P80" s="121">
        <f t="shared" si="34"/>
        <v>-21.116143170197205</v>
      </c>
      <c r="Q80" s="122">
        <f t="shared" si="35"/>
        <v>0.88268809349890442</v>
      </c>
      <c r="R80" s="276"/>
      <c r="S80" s="1">
        <v>0.56874999999999998</v>
      </c>
      <c r="T80" s="2">
        <v>0.647974537037037</v>
      </c>
      <c r="U80" s="104">
        <v>5.5333333333332924</v>
      </c>
      <c r="V80" s="105">
        <v>114.08333333333331</v>
      </c>
      <c r="W80" s="106"/>
      <c r="X80" s="107"/>
      <c r="Y80" s="261"/>
      <c r="Z80" s="262"/>
      <c r="AA80" s="191">
        <f t="shared" si="36"/>
        <v>-422.32286340394421</v>
      </c>
      <c r="AB80" s="192">
        <f t="shared" si="37"/>
        <v>0.88268809349890442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6410</v>
      </c>
      <c r="G81" s="115">
        <f t="shared" si="38"/>
        <v>243580</v>
      </c>
      <c r="H81" s="119"/>
      <c r="I81" s="97">
        <v>21</v>
      </c>
      <c r="J81" s="98">
        <v>3600</v>
      </c>
      <c r="K81" s="99">
        <f t="shared" si="40"/>
        <v>171.42857142857142</v>
      </c>
      <c r="L81" s="114">
        <v>21</v>
      </c>
      <c r="M81" s="98">
        <f t="shared" si="39"/>
        <v>3178.5123966942133</v>
      </c>
      <c r="N81" s="99">
        <f t="shared" si="32"/>
        <v>151.35773317591492</v>
      </c>
      <c r="O81" s="120">
        <f t="shared" si="33"/>
        <v>0</v>
      </c>
      <c r="P81" s="121">
        <f t="shared" si="34"/>
        <v>-20.0708382526565</v>
      </c>
      <c r="Q81" s="122">
        <f t="shared" si="35"/>
        <v>0.88292011019283712</v>
      </c>
      <c r="R81" s="276"/>
      <c r="S81" s="1">
        <v>0.65138888888888891</v>
      </c>
      <c r="T81" s="2">
        <v>0.73541666666666672</v>
      </c>
      <c r="U81" s="104">
        <v>4.9166666666667425</v>
      </c>
      <c r="V81" s="105">
        <v>121.00000000000006</v>
      </c>
      <c r="W81" s="106"/>
      <c r="X81" s="107"/>
      <c r="Y81" s="261"/>
      <c r="Z81" s="262"/>
      <c r="AA81" s="191">
        <f t="shared" si="36"/>
        <v>-421.48760330578671</v>
      </c>
      <c r="AB81" s="192">
        <f t="shared" si="37"/>
        <v>0.882920110192837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1">AVERAGE(I73:I88)</f>
        <v>20.222222222222221</v>
      </c>
      <c r="J89" s="138">
        <f t="shared" si="41"/>
        <v>3600</v>
      </c>
      <c r="K89" s="139">
        <f t="shared" ref="K89" si="42">J89/I89</f>
        <v>178.02197802197801</v>
      </c>
      <c r="L89" s="137">
        <f t="shared" ref="L89:M89" si="43">AVERAGE(L73:L88)</f>
        <v>20.222222222222221</v>
      </c>
      <c r="M89" s="138">
        <f t="shared" si="43"/>
        <v>3075.154967517316</v>
      </c>
      <c r="N89" s="139">
        <f t="shared" ref="N89:N94" si="44">M89/L89</f>
        <v>152.06810278931783</v>
      </c>
      <c r="O89" s="140">
        <f t="shared" ref="O89:O94" si="45">L89-I89</f>
        <v>0</v>
      </c>
      <c r="P89" s="141">
        <f t="shared" ref="P89:P94" si="46">N89-K89</f>
        <v>-25.953875232660181</v>
      </c>
      <c r="Q89" s="142">
        <f t="shared" ref="Q89:Q94" si="47">N89/K89</f>
        <v>0.85420971319925454</v>
      </c>
      <c r="R89" s="277"/>
      <c r="S89" s="143">
        <f>S73</f>
        <v>0.16681712962962963</v>
      </c>
      <c r="T89" s="144">
        <f>INDEX(T73:T88,COUNTA(T73:T88))</f>
        <v>0.73541666666666672</v>
      </c>
      <c r="U89" s="145"/>
      <c r="V89" s="156"/>
      <c r="W89" s="135"/>
      <c r="X89" s="139"/>
      <c r="Y89" s="264"/>
      <c r="Z89" s="265"/>
      <c r="AA89" s="157">
        <f t="shared" ref="AA89:AA94" si="48">M89-J89</f>
        <v>-524.84503248268402</v>
      </c>
      <c r="AB89" s="142">
        <f t="shared" ref="AB89:AB94" si="49">M89/J89</f>
        <v>0.85420971319925443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1999</v>
      </c>
      <c r="G90" s="159">
        <f t="shared" ref="G90:G94" si="50">E90*F90</f>
        <v>68425.76999999999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2520.630472854642</v>
      </c>
      <c r="N90" s="163">
        <f t="shared" si="44"/>
        <v>157.53940455341512</v>
      </c>
      <c r="O90" s="165">
        <f t="shared" si="45"/>
        <v>0</v>
      </c>
      <c r="P90" s="166">
        <f t="shared" si="46"/>
        <v>-29.960595446584875</v>
      </c>
      <c r="Q90" s="152">
        <f t="shared" si="47"/>
        <v>0.84021015761821405</v>
      </c>
      <c r="R90" s="275">
        <f>Q106</f>
        <v>0.85102827859401198</v>
      </c>
      <c r="S90" s="167">
        <v>0.25028935185185186</v>
      </c>
      <c r="T90" s="168">
        <v>0.28333333333333333</v>
      </c>
      <c r="U90" s="169"/>
      <c r="V90" s="170">
        <v>47.583333333333314</v>
      </c>
      <c r="W90" s="173"/>
      <c r="X90" s="151"/>
      <c r="Y90" s="278"/>
      <c r="Z90" s="279"/>
      <c r="AA90" s="109">
        <f t="shared" si="48"/>
        <v>-479.36952714535801</v>
      </c>
      <c r="AB90" s="152">
        <f t="shared" si="49"/>
        <v>0.84021015761821405</v>
      </c>
      <c r="AC90" s="266">
        <f>AB106</f>
        <v>0.85102827859401198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1476</v>
      </c>
      <c r="G91" s="95">
        <f t="shared" si="50"/>
        <v>51320.520000000004</v>
      </c>
      <c r="H91" s="96"/>
      <c r="I91" s="97">
        <v>11</v>
      </c>
      <c r="J91" s="98">
        <v>3000</v>
      </c>
      <c r="K91" s="99">
        <f t="shared" si="40"/>
        <v>272.72727272727275</v>
      </c>
      <c r="L91" s="100">
        <v>11</v>
      </c>
      <c r="M91" s="98">
        <f>F91/V91*60</f>
        <v>2511.1531190926257</v>
      </c>
      <c r="N91" s="99">
        <f t="shared" si="44"/>
        <v>228.28664719023871</v>
      </c>
      <c r="O91" s="101">
        <f t="shared" si="45"/>
        <v>0</v>
      </c>
      <c r="P91" s="102">
        <f t="shared" si="46"/>
        <v>-44.440625537034038</v>
      </c>
      <c r="Q91" s="103">
        <f t="shared" si="47"/>
        <v>0.83705103969754191</v>
      </c>
      <c r="R91" s="276"/>
      <c r="S91" s="1">
        <v>0.28680555555555554</v>
      </c>
      <c r="T91" s="2">
        <v>0.31129629629629629</v>
      </c>
      <c r="U91" s="104">
        <v>4.9999999999999822</v>
      </c>
      <c r="V91" s="105">
        <v>35.266666666666694</v>
      </c>
      <c r="W91" s="106"/>
      <c r="X91" s="107"/>
      <c r="Y91" s="261"/>
      <c r="Z91" s="262"/>
      <c r="AA91" s="111">
        <f t="shared" si="48"/>
        <v>-488.84688090737427</v>
      </c>
      <c r="AB91" s="103">
        <f t="shared" si="49"/>
        <v>0.83705103969754191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2677</v>
      </c>
      <c r="G92" s="95">
        <f t="shared" si="50"/>
        <v>71288.509999999995</v>
      </c>
      <c r="H92" s="96"/>
      <c r="I92" s="97">
        <v>9</v>
      </c>
      <c r="J92" s="98">
        <v>2600</v>
      </c>
      <c r="K92" s="99">
        <f t="shared" si="40"/>
        <v>288.88888888888891</v>
      </c>
      <c r="L92" s="100">
        <v>9</v>
      </c>
      <c r="M92" s="98">
        <f>F92/V92*60</f>
        <v>2215.9576914233148</v>
      </c>
      <c r="N92" s="99">
        <f t="shared" si="44"/>
        <v>246.21752126925719</v>
      </c>
      <c r="O92" s="101">
        <f t="shared" si="45"/>
        <v>0</v>
      </c>
      <c r="P92" s="102">
        <f t="shared" si="46"/>
        <v>-42.671367619631724</v>
      </c>
      <c r="Q92" s="103">
        <f t="shared" si="47"/>
        <v>0.85229141977819789</v>
      </c>
      <c r="R92" s="276"/>
      <c r="S92" s="1">
        <v>0.36319444444444443</v>
      </c>
      <c r="T92" s="2">
        <v>0.4135300925925926</v>
      </c>
      <c r="U92" s="104">
        <v>6.9999999999999751</v>
      </c>
      <c r="V92" s="105">
        <v>72.483333333333363</v>
      </c>
      <c r="W92" s="106"/>
      <c r="X92" s="107"/>
      <c r="Y92" s="261"/>
      <c r="Z92" s="262"/>
      <c r="AA92" s="111">
        <f t="shared" si="48"/>
        <v>-384.04230857668517</v>
      </c>
      <c r="AB92" s="103">
        <f t="shared" si="49"/>
        <v>0.852291419778198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5098</v>
      </c>
      <c r="G93" s="95">
        <f t="shared" si="50"/>
        <v>182661.34</v>
      </c>
      <c r="H93" s="113"/>
      <c r="I93" s="97">
        <v>12</v>
      </c>
      <c r="J93" s="98">
        <v>3273</v>
      </c>
      <c r="K93" s="99">
        <f t="shared" si="40"/>
        <v>272.75</v>
      </c>
      <c r="L93" s="114">
        <v>12</v>
      </c>
      <c r="M93" s="98">
        <f>F93/V93*60</f>
        <v>2836.599690880988</v>
      </c>
      <c r="N93" s="99">
        <f t="shared" si="44"/>
        <v>236.38330757341566</v>
      </c>
      <c r="O93" s="101">
        <f t="shared" si="45"/>
        <v>0</v>
      </c>
      <c r="P93" s="102">
        <f t="shared" si="46"/>
        <v>-36.366692426584336</v>
      </c>
      <c r="Q93" s="103">
        <f t="shared" si="47"/>
        <v>0.86666657222150567</v>
      </c>
      <c r="R93" s="276"/>
      <c r="S93" s="1">
        <v>0.41886574074074073</v>
      </c>
      <c r="T93" s="2">
        <v>0.49375000000000002</v>
      </c>
      <c r="U93" s="104">
        <v>7.6833333333333087</v>
      </c>
      <c r="V93" s="105">
        <v>107.83333333333337</v>
      </c>
      <c r="W93" s="106">
        <v>0.49375000000000002</v>
      </c>
      <c r="X93" s="107">
        <v>0.53263888888888877</v>
      </c>
      <c r="Y93" s="261"/>
      <c r="Z93" s="262"/>
      <c r="AA93" s="111">
        <f t="shared" si="48"/>
        <v>-436.40030911901204</v>
      </c>
      <c r="AB93" s="103">
        <f t="shared" si="49"/>
        <v>0.86666657222150567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4208</v>
      </c>
      <c r="G94" s="115">
        <f t="shared" si="50"/>
        <v>153213.28</v>
      </c>
      <c r="H94" s="116"/>
      <c r="I94" s="97">
        <v>11</v>
      </c>
      <c r="J94" s="98">
        <v>3273</v>
      </c>
      <c r="K94" s="99">
        <f t="shared" si="40"/>
        <v>297.54545454545456</v>
      </c>
      <c r="L94" s="100">
        <v>11</v>
      </c>
      <c r="M94" s="98">
        <f>F94/V94*60</f>
        <v>2805.333333333333</v>
      </c>
      <c r="N94" s="99">
        <f t="shared" si="44"/>
        <v>255.030303030303</v>
      </c>
      <c r="O94" s="101">
        <f t="shared" si="45"/>
        <v>0</v>
      </c>
      <c r="P94" s="102">
        <f t="shared" si="46"/>
        <v>-42.515151515151558</v>
      </c>
      <c r="Q94" s="103">
        <f t="shared" si="47"/>
        <v>0.85711375903859854</v>
      </c>
      <c r="R94" s="276"/>
      <c r="S94" s="1">
        <v>0.53263888888888877</v>
      </c>
      <c r="T94" s="2">
        <v>0.59513888888888877</v>
      </c>
      <c r="U94" s="104">
        <v>55.999999999999801</v>
      </c>
      <c r="V94" s="105">
        <v>90</v>
      </c>
      <c r="W94" s="106"/>
      <c r="X94" s="107"/>
      <c r="Y94" s="261"/>
      <c r="Z94" s="262"/>
      <c r="AA94" s="111">
        <f t="shared" si="48"/>
        <v>-467.66666666666697</v>
      </c>
      <c r="AB94" s="103">
        <f t="shared" si="49"/>
        <v>0.85711375903859854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1">AVERAGE(I90:I105)</f>
        <v>11.8</v>
      </c>
      <c r="J106" s="138">
        <f t="shared" si="51"/>
        <v>3029.2</v>
      </c>
      <c r="K106" s="139">
        <f t="shared" ref="K106" si="52">J106/I106</f>
        <v>256.71186440677963</v>
      </c>
      <c r="L106" s="137">
        <f t="shared" ref="L106:M106" si="53">AVERAGE(L90:L105)</f>
        <v>11.8</v>
      </c>
      <c r="M106" s="138">
        <f t="shared" si="53"/>
        <v>2577.9348615169811</v>
      </c>
      <c r="N106" s="139">
        <f t="shared" ref="N106:N111" si="54">M106/L106</f>
        <v>218.46905606076109</v>
      </c>
      <c r="O106" s="140">
        <f t="shared" ref="O106:O111" si="55">L106-I106</f>
        <v>0</v>
      </c>
      <c r="P106" s="141">
        <f t="shared" ref="P106:P111" si="56">N106-K106</f>
        <v>-38.242808346018535</v>
      </c>
      <c r="Q106" s="142">
        <f t="shared" ref="Q106:Q111" si="57">N106/K106</f>
        <v>0.85102827859401198</v>
      </c>
      <c r="R106" s="277"/>
      <c r="S106" s="143">
        <f>S90</f>
        <v>0.25028935185185186</v>
      </c>
      <c r="T106" s="144">
        <f>INDEX(T90:T105,COUNTA(T90:T105))</f>
        <v>0.59513888888888877</v>
      </c>
      <c r="U106" s="145"/>
      <c r="V106" s="156"/>
      <c r="W106" s="135"/>
      <c r="X106" s="139"/>
      <c r="Y106" s="264"/>
      <c r="Z106" s="265"/>
      <c r="AA106" s="157">
        <f t="shared" ref="AA106:AA111" si="58">M106-J106</f>
        <v>-451.26513848301875</v>
      </c>
      <c r="AB106" s="142">
        <f t="shared" ref="AB106:AB111" si="59">M106/J106</f>
        <v>0.85102827859401198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828</v>
      </c>
      <c r="G107" s="159">
        <f t="shared" ref="G107:G111" si="60">E107*F107</f>
        <v>22049.64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2090.3225806451555</v>
      </c>
      <c r="N107" s="163">
        <f t="shared" si="54"/>
        <v>348.38709677419257</v>
      </c>
      <c r="O107" s="165">
        <f t="shared" si="55"/>
        <v>0</v>
      </c>
      <c r="P107" s="166">
        <f t="shared" si="56"/>
        <v>-84.946236559140743</v>
      </c>
      <c r="Q107" s="152">
        <f t="shared" si="57"/>
        <v>0.80397022332505985</v>
      </c>
      <c r="R107" s="275">
        <f>Q123</f>
        <v>0.83526314356038611</v>
      </c>
      <c r="S107" s="193">
        <v>0.32238425925925923</v>
      </c>
      <c r="T107" s="194">
        <v>0.33888888888888891</v>
      </c>
      <c r="U107" s="169"/>
      <c r="V107" s="170">
        <v>23.76666666666673</v>
      </c>
      <c r="W107" s="168"/>
      <c r="X107" s="171"/>
      <c r="Y107" s="278"/>
      <c r="Z107" s="279"/>
      <c r="AA107" s="109">
        <f t="shared" si="58"/>
        <v>-509.67741935484446</v>
      </c>
      <c r="AB107" s="152">
        <f t="shared" si="59"/>
        <v>0.80397022332505985</v>
      </c>
      <c r="AC107" s="266">
        <f>AB123</f>
        <v>0.83526314356038611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3857</v>
      </c>
      <c r="G108" s="95">
        <f t="shared" si="60"/>
        <v>118024.20000000001</v>
      </c>
      <c r="H108" s="96"/>
      <c r="I108" s="97">
        <v>6</v>
      </c>
      <c r="J108" s="98">
        <v>2600</v>
      </c>
      <c r="K108" s="99">
        <f t="shared" si="40"/>
        <v>433.33333333333331</v>
      </c>
      <c r="L108" s="100">
        <v>6</v>
      </c>
      <c r="M108" s="98">
        <f>F108/V108*60</f>
        <v>2223.4107285828641</v>
      </c>
      <c r="N108" s="99">
        <f t="shared" si="54"/>
        <v>370.56845476381068</v>
      </c>
      <c r="O108" s="101">
        <f t="shared" si="55"/>
        <v>0</v>
      </c>
      <c r="P108" s="102">
        <f t="shared" si="56"/>
        <v>-62.764878569522637</v>
      </c>
      <c r="Q108" s="103">
        <f t="shared" si="57"/>
        <v>0.85515797253187087</v>
      </c>
      <c r="R108" s="276"/>
      <c r="S108" s="1">
        <v>0.34236111111111106</v>
      </c>
      <c r="T108" s="2">
        <v>0.41464120370370372</v>
      </c>
      <c r="U108" s="104">
        <v>4.9999999999999023</v>
      </c>
      <c r="V108" s="105">
        <v>104.08333333333343</v>
      </c>
      <c r="W108" s="106"/>
      <c r="X108" s="113"/>
      <c r="Y108" s="261"/>
      <c r="Z108" s="262"/>
      <c r="AA108" s="111">
        <f t="shared" si="58"/>
        <v>-376.58927141713593</v>
      </c>
      <c r="AB108" s="103">
        <f t="shared" si="59"/>
        <v>0.85515797253187076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1773</v>
      </c>
      <c r="G109" s="95">
        <f t="shared" si="60"/>
        <v>43846.29</v>
      </c>
      <c r="H109" s="96"/>
      <c r="I109" s="97">
        <v>6</v>
      </c>
      <c r="J109" s="98">
        <v>2600</v>
      </c>
      <c r="K109" s="99">
        <f t="shared" si="40"/>
        <v>433.33333333333331</v>
      </c>
      <c r="L109" s="100">
        <v>6</v>
      </c>
      <c r="M109" s="98">
        <f>F109/V109*60</f>
        <v>2173.2379979571001</v>
      </c>
      <c r="N109" s="99">
        <f t="shared" si="54"/>
        <v>362.20633299285004</v>
      </c>
      <c r="O109" s="101">
        <f t="shared" si="55"/>
        <v>0</v>
      </c>
      <c r="P109" s="102">
        <f t="shared" si="56"/>
        <v>-71.127000340483278</v>
      </c>
      <c r="Q109" s="103">
        <f t="shared" si="57"/>
        <v>0.83586076844503854</v>
      </c>
      <c r="R109" s="276"/>
      <c r="S109" s="1">
        <v>0.4180902777777778</v>
      </c>
      <c r="T109" s="2">
        <v>0.45208333333333334</v>
      </c>
      <c r="U109" s="104">
        <v>4.9666666666666703</v>
      </c>
      <c r="V109" s="105">
        <v>48.949999999999974</v>
      </c>
      <c r="W109" s="106"/>
      <c r="X109" s="107"/>
      <c r="Y109" s="261"/>
      <c r="Z109" s="262"/>
      <c r="AA109" s="111">
        <f t="shared" si="58"/>
        <v>-426.76200204289989</v>
      </c>
      <c r="AB109" s="103">
        <f t="shared" si="59"/>
        <v>0.83586076844503854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1292</v>
      </c>
      <c r="G110" s="95">
        <f t="shared" si="60"/>
        <v>32222.480000000003</v>
      </c>
      <c r="H110" s="96"/>
      <c r="I110" s="97">
        <v>6</v>
      </c>
      <c r="J110" s="98">
        <v>2600</v>
      </c>
      <c r="K110" s="99">
        <f t="shared" si="40"/>
        <v>433.33333333333331</v>
      </c>
      <c r="L110" s="100">
        <v>6</v>
      </c>
      <c r="M110" s="98">
        <f>F110/V110*60</f>
        <v>2164.3555141926458</v>
      </c>
      <c r="N110" s="99">
        <f t="shared" si="54"/>
        <v>360.72591903210764</v>
      </c>
      <c r="O110" s="101">
        <f t="shared" si="55"/>
        <v>0</v>
      </c>
      <c r="P110" s="102">
        <f t="shared" si="56"/>
        <v>-72.607414301225674</v>
      </c>
      <c r="Q110" s="103">
        <f t="shared" si="57"/>
        <v>0.83244442853563305</v>
      </c>
      <c r="R110" s="276"/>
      <c r="S110" s="1">
        <v>0.45640046296296294</v>
      </c>
      <c r="T110" s="2">
        <v>0.48127314814814814</v>
      </c>
      <c r="U110" s="104">
        <v>6.2166666666666259</v>
      </c>
      <c r="V110" s="105">
        <v>35.816666666666698</v>
      </c>
      <c r="W110" s="106"/>
      <c r="X110" s="113"/>
      <c r="Y110" s="261"/>
      <c r="Z110" s="262"/>
      <c r="AA110" s="111">
        <f t="shared" si="58"/>
        <v>-435.64448580735416</v>
      </c>
      <c r="AB110" s="103">
        <f t="shared" si="59"/>
        <v>0.83244442853563305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1884</v>
      </c>
      <c r="G111" s="95">
        <f t="shared" si="60"/>
        <v>46591.32</v>
      </c>
      <c r="H111" s="113"/>
      <c r="I111" s="97">
        <v>6</v>
      </c>
      <c r="J111" s="98">
        <v>2600</v>
      </c>
      <c r="K111" s="99">
        <f t="shared" si="40"/>
        <v>433.33333333333331</v>
      </c>
      <c r="L111" s="114">
        <v>6</v>
      </c>
      <c r="M111" s="98">
        <f>F111/V111*60</f>
        <v>2207.0940449072518</v>
      </c>
      <c r="N111" s="99">
        <f t="shared" si="54"/>
        <v>367.84900748454197</v>
      </c>
      <c r="O111" s="101">
        <f t="shared" si="55"/>
        <v>0</v>
      </c>
      <c r="P111" s="102">
        <f t="shared" si="56"/>
        <v>-65.484325848791343</v>
      </c>
      <c r="Q111" s="103">
        <f t="shared" si="57"/>
        <v>0.84888232496432769</v>
      </c>
      <c r="R111" s="276"/>
      <c r="S111" s="1">
        <v>0.48402777777777772</v>
      </c>
      <c r="T111" s="2">
        <v>0.51959490740740744</v>
      </c>
      <c r="U111" s="104">
        <v>3.966666666666594</v>
      </c>
      <c r="V111" s="105">
        <v>51.216666666666782</v>
      </c>
      <c r="W111" s="106"/>
      <c r="X111" s="113"/>
      <c r="Y111" s="261"/>
      <c r="Z111" s="262"/>
      <c r="AA111" s="111">
        <f t="shared" si="58"/>
        <v>-392.90595509274817</v>
      </c>
      <c r="AB111" s="103">
        <f t="shared" si="59"/>
        <v>0.84888232496432758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2171.6841732570037</v>
      </c>
      <c r="N123" s="139">
        <f>M123/L123</f>
        <v>361.94736220950062</v>
      </c>
      <c r="O123" s="140">
        <f>L123-I123</f>
        <v>0</v>
      </c>
      <c r="P123" s="141">
        <f>N123-K123</f>
        <v>-71.385971123832689</v>
      </c>
      <c r="Q123" s="142">
        <f>N123/K123</f>
        <v>0.83526314356038611</v>
      </c>
      <c r="R123" s="277"/>
      <c r="S123" s="143">
        <f>S107</f>
        <v>0.32238425925925923</v>
      </c>
      <c r="T123" s="144">
        <f>INDEX(T107:T122,COUNTA(T107:T122))</f>
        <v>0.51959490740740744</v>
      </c>
      <c r="U123" s="145"/>
      <c r="V123" s="156"/>
      <c r="W123" s="135"/>
      <c r="X123" s="139"/>
      <c r="Y123" s="264"/>
      <c r="Z123" s="265"/>
      <c r="AA123" s="157">
        <f>M123-J123</f>
        <v>-428.31582674299625</v>
      </c>
      <c r="AB123" s="142">
        <f>M123/J123</f>
        <v>0.83526314356038611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2023</v>
      </c>
      <c r="G124" s="159">
        <f t="shared" ref="G124:G126" si="64">E124*F124</f>
        <v>89618.9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1704.3763164053385</v>
      </c>
      <c r="N124" s="163">
        <f>M124/L124</f>
        <v>100.25743037678461</v>
      </c>
      <c r="O124" s="179">
        <f>L124-I124</f>
        <v>0</v>
      </c>
      <c r="P124" s="180">
        <f>N124-K124</f>
        <v>-17.389628446744794</v>
      </c>
      <c r="Q124" s="132">
        <f>N124/K124</f>
        <v>0.85218815820266924</v>
      </c>
      <c r="R124" s="276">
        <f>Q140</f>
        <v>0.85098146516975925</v>
      </c>
      <c r="S124" s="167">
        <v>0.70833333333333337</v>
      </c>
      <c r="T124" s="168">
        <v>0.75778935185185181</v>
      </c>
      <c r="U124" s="169"/>
      <c r="V124" s="170">
        <v>71.216666666666555</v>
      </c>
      <c r="W124" s="87"/>
      <c r="X124" s="88"/>
      <c r="Y124" s="278"/>
      <c r="Z124" s="279"/>
      <c r="AA124" s="109">
        <f>M124-J124</f>
        <v>-295.62368359466154</v>
      </c>
      <c r="AB124" s="110">
        <f>M124/J124</f>
        <v>0.85218815820266924</v>
      </c>
      <c r="AC124" s="291">
        <f>AB140</f>
        <v>0.85098146516975914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1100</v>
      </c>
      <c r="G125" s="95">
        <f t="shared" si="64"/>
        <v>55737</v>
      </c>
      <c r="H125" s="96"/>
      <c r="I125" s="97">
        <v>22</v>
      </c>
      <c r="J125" s="98">
        <v>2000</v>
      </c>
      <c r="K125" s="99">
        <f t="shared" ref="K125:K126" si="65">J125/I125</f>
        <v>90.909090909090907</v>
      </c>
      <c r="L125" s="100">
        <v>22</v>
      </c>
      <c r="M125" s="98">
        <f>F125/V125*60</f>
        <v>1690.1408450704282</v>
      </c>
      <c r="N125" s="99">
        <f>M125/L125</f>
        <v>76.824583866837642</v>
      </c>
      <c r="O125" s="101">
        <f>L125-I125</f>
        <v>0</v>
      </c>
      <c r="P125" s="102">
        <f>N125-K125</f>
        <v>-14.084507042253264</v>
      </c>
      <c r="Q125" s="103">
        <f>N125/K125</f>
        <v>0.84507042253521414</v>
      </c>
      <c r="R125" s="276"/>
      <c r="S125" s="1">
        <v>0.76319444444444451</v>
      </c>
      <c r="T125" s="2">
        <v>0.79031249999999997</v>
      </c>
      <c r="U125" s="104">
        <v>7.7833333333334842</v>
      </c>
      <c r="V125" s="105">
        <v>39.049999999999869</v>
      </c>
      <c r="W125" s="106"/>
      <c r="X125" s="107"/>
      <c r="Y125" s="261"/>
      <c r="Z125" s="262"/>
      <c r="AA125" s="111">
        <f>M125-J125</f>
        <v>-309.85915492957179</v>
      </c>
      <c r="AB125" s="112">
        <f>M125/J125</f>
        <v>0.84507042253521414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2433</v>
      </c>
      <c r="G126" s="95">
        <f t="shared" si="64"/>
        <v>115810.8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1711.3716295427887</v>
      </c>
      <c r="N126" s="99">
        <f>M126/L126</f>
        <v>74.407462154034292</v>
      </c>
      <c r="O126" s="101">
        <f>L126-I126</f>
        <v>0</v>
      </c>
      <c r="P126" s="102">
        <f>N126-K126</f>
        <v>-12.549059585096145</v>
      </c>
      <c r="Q126" s="103">
        <f>N126/K126</f>
        <v>0.85568581477139438</v>
      </c>
      <c r="R126" s="276"/>
      <c r="S126" s="1">
        <v>0.79585648148148147</v>
      </c>
      <c r="T126" s="2">
        <v>0.85509259259259263</v>
      </c>
      <c r="U126" s="104">
        <v>7.9833333333333556</v>
      </c>
      <c r="V126" s="105">
        <v>85.300000000000068</v>
      </c>
      <c r="W126" s="106"/>
      <c r="X126" s="107"/>
      <c r="Y126" s="261"/>
      <c r="Z126" s="262"/>
      <c r="AA126" s="111">
        <f>M126-J126</f>
        <v>-288.6283704572113</v>
      </c>
      <c r="AB126" s="112">
        <f>M126/J126</f>
        <v>0.85568581477139438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20.666666666666668</v>
      </c>
      <c r="J140" s="138">
        <f t="shared" si="66"/>
        <v>2000</v>
      </c>
      <c r="K140" s="139">
        <f t="shared" ref="K140" si="67">J140/I140</f>
        <v>96.774193548387089</v>
      </c>
      <c r="L140" s="137">
        <f t="shared" ref="L140:M140" si="68">AVERAGE(L124:L139)</f>
        <v>20.666666666666668</v>
      </c>
      <c r="M140" s="138">
        <f t="shared" si="68"/>
        <v>1701.9629303395184</v>
      </c>
      <c r="N140" s="139">
        <f>M140/L140</f>
        <v>82.353045016428311</v>
      </c>
      <c r="O140" s="140">
        <f>L140-I140</f>
        <v>0</v>
      </c>
      <c r="P140" s="141">
        <f>N140-K140</f>
        <v>-14.421148531958778</v>
      </c>
      <c r="Q140" s="142">
        <f>N140/K140</f>
        <v>0.85098146516975925</v>
      </c>
      <c r="R140" s="277"/>
      <c r="S140" s="143">
        <f>S124</f>
        <v>0.70833333333333337</v>
      </c>
      <c r="T140" s="144">
        <f>INDEX(T124:T139,COUNTA(T124:T139))</f>
        <v>0.85509259259259263</v>
      </c>
      <c r="U140" s="145"/>
      <c r="V140" s="145"/>
      <c r="W140" s="146"/>
      <c r="X140" s="147"/>
      <c r="Y140" s="264"/>
      <c r="Z140" s="265"/>
      <c r="AA140" s="148">
        <f>M140-J140</f>
        <v>-298.03706966048162</v>
      </c>
      <c r="AB140" s="149">
        <f>M140/J140</f>
        <v>0.85098146516975914</v>
      </c>
      <c r="AC140" s="294"/>
    </row>
    <row r="141" spans="1:29" ht="15.75" customHeight="1">
      <c r="A141" s="269" t="s">
        <v>233</v>
      </c>
      <c r="B141" s="183" t="s">
        <v>176</v>
      </c>
      <c r="C141" s="273" t="s">
        <v>223</v>
      </c>
      <c r="D141" s="274"/>
      <c r="E141" s="158">
        <v>49.91</v>
      </c>
      <c r="F141" s="169">
        <v>1446</v>
      </c>
      <c r="G141" s="159">
        <f t="shared" ref="G141:G143" si="69">E141*F141</f>
        <v>72169.86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1697.2937724160438</v>
      </c>
      <c r="N141" s="163">
        <f>M141/L141</f>
        <v>65.280529708309373</v>
      </c>
      <c r="O141" s="165">
        <f>L141-I141</f>
        <v>0</v>
      </c>
      <c r="P141" s="166">
        <f>N141-K141</f>
        <v>-11.642547214767546</v>
      </c>
      <c r="Q141" s="152">
        <f>N141/K141</f>
        <v>0.84864688620802187</v>
      </c>
      <c r="R141" s="275">
        <f>Q157</f>
        <v>0.85200829601843786</v>
      </c>
      <c r="S141" s="167">
        <v>0.70833333333333337</v>
      </c>
      <c r="T141" s="168">
        <v>0.74383101851851852</v>
      </c>
      <c r="U141" s="169"/>
      <c r="V141" s="170">
        <v>51.11666666666661</v>
      </c>
      <c r="W141" s="87"/>
      <c r="X141" s="88"/>
      <c r="Y141" s="278"/>
      <c r="Z141" s="279"/>
      <c r="AA141" s="109">
        <f>M141-J141</f>
        <v>-302.70622758395621</v>
      </c>
      <c r="AB141" s="152">
        <f>M141/J141</f>
        <v>0.84864688620802187</v>
      </c>
      <c r="AC141" s="347">
        <f>AB157</f>
        <v>0.85200829601843775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104">
        <v>2434</v>
      </c>
      <c r="G142" s="95">
        <f t="shared" si="69"/>
        <v>138226.85999999999</v>
      </c>
      <c r="H142" s="96"/>
      <c r="I142" s="97">
        <v>23</v>
      </c>
      <c r="J142" s="98">
        <v>2000</v>
      </c>
      <c r="K142" s="99">
        <f t="shared" ref="K142:K143" si="70">J142/I142</f>
        <v>86.956521739130437</v>
      </c>
      <c r="L142" s="100">
        <v>23</v>
      </c>
      <c r="M142" s="98">
        <f>F142/V142*60</f>
        <v>1711.4062500000007</v>
      </c>
      <c r="N142" s="99">
        <f>M142/L142</f>
        <v>74.408967391304373</v>
      </c>
      <c r="O142" s="101">
        <f>L142-I142</f>
        <v>0</v>
      </c>
      <c r="P142" s="102">
        <f>N142-K142</f>
        <v>-12.547554347826065</v>
      </c>
      <c r="Q142" s="103">
        <f>N142/K142</f>
        <v>0.85570312500000023</v>
      </c>
      <c r="R142" s="276"/>
      <c r="S142" s="1">
        <v>0.74861111111111112</v>
      </c>
      <c r="T142" s="2">
        <v>0.80787037037037035</v>
      </c>
      <c r="U142" s="104">
        <v>6.8833333333333435</v>
      </c>
      <c r="V142" s="105">
        <v>85.3333333333333</v>
      </c>
      <c r="W142" s="106"/>
      <c r="X142" s="107"/>
      <c r="Y142" s="261"/>
      <c r="Z142" s="262"/>
      <c r="AA142" s="111">
        <f>M142-J142</f>
        <v>-288.59374999999932</v>
      </c>
      <c r="AB142" s="103">
        <f>M142/J142</f>
        <v>0.85570312500000034</v>
      </c>
      <c r="AC142" s="293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104">
        <v>1921</v>
      </c>
      <c r="G143" s="95">
        <f t="shared" si="69"/>
        <v>109247.26999999999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1703.3497536945818</v>
      </c>
      <c r="N143" s="99">
        <f>M143/L143</f>
        <v>74.058684943242682</v>
      </c>
      <c r="O143" s="101">
        <f>L143-I143</f>
        <v>0</v>
      </c>
      <c r="P143" s="102">
        <f>N143-K143</f>
        <v>-12.897836795887756</v>
      </c>
      <c r="Q143" s="103">
        <f>N143/K143</f>
        <v>0.85167487684729082</v>
      </c>
      <c r="R143" s="276"/>
      <c r="S143" s="1">
        <v>0.812037037037037</v>
      </c>
      <c r="T143" s="2">
        <v>0.85902777777777772</v>
      </c>
      <c r="U143" s="104">
        <v>5.9999999999999787</v>
      </c>
      <c r="V143" s="105">
        <v>67.666666666666643</v>
      </c>
      <c r="W143" s="106"/>
      <c r="X143" s="107"/>
      <c r="Y143" s="261"/>
      <c r="Z143" s="262"/>
      <c r="AA143" s="111">
        <f>M143-J143</f>
        <v>-296.65024630541825</v>
      </c>
      <c r="AB143" s="103">
        <f>M143/J143</f>
        <v>0.85167487684729093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24</v>
      </c>
      <c r="J157" s="138">
        <f t="shared" si="71"/>
        <v>2000</v>
      </c>
      <c r="K157" s="139">
        <f t="shared" ref="K157" si="72">J157/I157</f>
        <v>83.333333333333329</v>
      </c>
      <c r="L157" s="137">
        <f t="shared" ref="L157:M157" si="73">AVERAGE(L141:L156)</f>
        <v>24</v>
      </c>
      <c r="M157" s="138">
        <f t="shared" si="73"/>
        <v>1704.0165920368754</v>
      </c>
      <c r="N157" s="139">
        <f>M157/L157</f>
        <v>71.000691334869813</v>
      </c>
      <c r="O157" s="140">
        <f>L157-I157</f>
        <v>0</v>
      </c>
      <c r="P157" s="141">
        <f>N157-K157</f>
        <v>-12.332641998463515</v>
      </c>
      <c r="Q157" s="142">
        <f>N157/K157</f>
        <v>0.85200829601843786</v>
      </c>
      <c r="R157" s="277"/>
      <c r="S157" s="143">
        <f>S141</f>
        <v>0.70833333333333337</v>
      </c>
      <c r="T157" s="144">
        <f>INDEX(T141:T156,COUNTA(T141:T156))</f>
        <v>0.85902777777777772</v>
      </c>
      <c r="U157" s="145"/>
      <c r="V157" s="156"/>
      <c r="W157" s="188"/>
      <c r="X157" s="189"/>
      <c r="Y157" s="264"/>
      <c r="Z157" s="265"/>
      <c r="AA157" s="157">
        <f>M157-J157</f>
        <v>-295.98340796312459</v>
      </c>
      <c r="AB157" s="142">
        <f>M157/J157</f>
        <v>0.85200829601843775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17" priority="2" operator="greaterThan">
      <formula>0</formula>
    </cfRule>
  </conditionalFormatting>
  <conditionalFormatting sqref="P5:P157 AA5:AA157">
    <cfRule type="cellIs" dxfId="516" priority="5" operator="lessThan">
      <formula>0</formula>
    </cfRule>
  </conditionalFormatting>
  <conditionalFormatting sqref="Q5:Q157 AB5:AB157">
    <cfRule type="cellIs" dxfId="515" priority="3" operator="greaterThan">
      <formula>1</formula>
    </cfRule>
    <cfRule type="cellIs" dxfId="514" priority="4" operator="lessThan">
      <formula>0.8</formula>
    </cfRule>
  </conditionalFormatting>
  <conditionalFormatting sqref="R5:R157 AC124:AC141">
    <cfRule type="cellIs" dxfId="513" priority="6" operator="lessThan">
      <formula>0.8</formula>
    </cfRule>
  </conditionalFormatting>
  <conditionalFormatting sqref="AC5:AC22 AC56:AC91">
    <cfRule type="cellIs" dxfId="512" priority="8" operator="lessThan">
      <formula>0.8</formula>
    </cfRule>
  </conditionalFormatting>
  <conditionalFormatting sqref="AC39">
    <cfRule type="cellIs" dxfId="511" priority="11" operator="lessThan">
      <formula>0.8</formula>
    </cfRule>
  </conditionalFormatting>
  <conditionalFormatting sqref="AC54">
    <cfRule type="cellIs" dxfId="510" priority="10" operator="lessThan">
      <formula>0.8</formula>
    </cfRule>
  </conditionalFormatting>
  <conditionalFormatting sqref="AC97:AC105">
    <cfRule type="cellIs" dxfId="509" priority="9" operator="lessThan">
      <formula>0.8</formula>
    </cfRule>
  </conditionalFormatting>
  <conditionalFormatting sqref="AC107:AC112">
    <cfRule type="cellIs" dxfId="508" priority="7" operator="lessThan">
      <formula>0.8</formula>
    </cfRule>
  </conditionalFormatting>
  <conditionalFormatting sqref="AC156">
    <cfRule type="cellIs" dxfId="507" priority="1" operator="lessThan">
      <formula>0.8</formula>
    </cfRule>
  </conditionalFormatting>
  <dataValidations count="1">
    <dataValidation type="list" allowBlank="1" showInputMessage="1" showErrorMessage="1" sqref="Y5:Z157" xr:uid="{F93542D1-5B95-4304-8343-317C8923B4F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77D6-E7FC-43AF-85CE-F4AD0C87B53B}">
  <sheetPr>
    <tabColor theme="9" tint="0.59999389629810485"/>
  </sheetPr>
  <dimension ref="B1:AR36"/>
  <sheetViews>
    <sheetView zoomScale="70" zoomScaleNormal="70" workbookViewId="0">
      <selection activeCell="Y26" sqref="Y26:Z2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255</v>
      </c>
      <c r="D3" s="248"/>
      <c r="E3" s="7" t="s">
        <v>2</v>
      </c>
      <c r="F3" s="249">
        <f>'0817(18度C)'!D1+'0817(4度C)'!D1</f>
        <v>254386</v>
      </c>
      <c r="G3" s="250"/>
      <c r="H3" s="7" t="s">
        <v>3</v>
      </c>
      <c r="I3" s="251">
        <f>'0817(18度C)'!F1+'0817(4度C)'!F1</f>
        <v>8145084.8599999994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495.86752270735548</v>
      </c>
      <c r="F6" s="226" t="e">
        <f>AVERAGE(#REF!,D13:K13)</f>
        <v>#REF!</v>
      </c>
      <c r="G6" s="227">
        <f>AVERAGE(D13:K13)</f>
        <v>177.50721415315323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745.59098811938566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419.34527959495352</v>
      </c>
      <c r="F7" s="230" t="e">
        <f>AVERAGE(#REF!,D14:K14)</f>
        <v>#REF!</v>
      </c>
      <c r="G7" s="217">
        <f>AVERAGE(D14:K14)</f>
        <v>149.98822050996267</v>
      </c>
      <c r="H7" s="218"/>
      <c r="I7" s="217">
        <f>AVERAGE(L14:O14)</f>
        <v>76.594660758201456</v>
      </c>
      <c r="J7" s="218"/>
      <c r="K7" s="217">
        <f>AVERAGE(D28:O28)</f>
        <v>581.23198446972765</v>
      </c>
      <c r="L7" s="218"/>
      <c r="M7" s="217">
        <f>AVERAGE(P28:X28)</f>
        <v>631.99644830666148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0.84772462320270203</v>
      </c>
      <c r="F8" s="222" t="e">
        <f>AVERAGE(D15:K15,#REF!)</f>
        <v>#REF!</v>
      </c>
      <c r="G8" s="223">
        <f>AVERAGE(D15:K15)</f>
        <v>0.84847395754540833</v>
      </c>
      <c r="H8" s="224"/>
      <c r="I8" s="223">
        <f>AVERAGE(L15:O15)</f>
        <v>0.85057267013252558</v>
      </c>
      <c r="J8" s="224"/>
      <c r="K8" s="223">
        <f>AVERAGE(D29:O29)</f>
        <v>0.84505323493652673</v>
      </c>
      <c r="L8" s="224"/>
      <c r="M8" s="223">
        <f>AVERAGE(P29:X29)</f>
        <v>0.84946290184783735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79.545454545454547</v>
      </c>
      <c r="F13" s="24">
        <v>87.5</v>
      </c>
      <c r="G13" s="24">
        <v>84.033613445378151</v>
      </c>
      <c r="H13" s="24">
        <v>178.02197802197801</v>
      </c>
      <c r="I13" s="24">
        <v>256.71186440677963</v>
      </c>
      <c r="J13" s="24" t="s">
        <v>37</v>
      </c>
      <c r="K13" s="54">
        <v>433.33333333333331</v>
      </c>
      <c r="L13" s="23">
        <v>96.774193548387089</v>
      </c>
      <c r="M13" s="66" t="s">
        <v>37</v>
      </c>
      <c r="N13" s="24" t="s">
        <v>37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105.36768790262857</v>
      </c>
      <c r="E14" s="28">
        <v>67.468028610677464</v>
      </c>
      <c r="F14" s="28">
        <v>75.154691298300222</v>
      </c>
      <c r="G14" s="28">
        <v>71.23163612638119</v>
      </c>
      <c r="H14" s="28">
        <v>150.44116689543992</v>
      </c>
      <c r="I14" s="28">
        <v>218.31237463805684</v>
      </c>
      <c r="J14" s="28" t="s">
        <v>37</v>
      </c>
      <c r="K14" s="55">
        <v>361.94195809825442</v>
      </c>
      <c r="L14" s="27">
        <v>82.275910759070229</v>
      </c>
      <c r="M14" s="67" t="s">
        <v>37</v>
      </c>
      <c r="N14" s="28" t="s">
        <v>37</v>
      </c>
      <c r="O14" s="29">
        <v>70.91341075733267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0.85384160886612814</v>
      </c>
      <c r="E15" s="32">
        <f t="shared" si="0"/>
        <v>0.84816950253423096</v>
      </c>
      <c r="F15" s="32">
        <f t="shared" si="0"/>
        <v>0.85891075769485969</v>
      </c>
      <c r="G15" s="32">
        <f t="shared" si="0"/>
        <v>0.84765646990393617</v>
      </c>
      <c r="H15" s="32">
        <f t="shared" si="0"/>
        <v>0.84507075231389095</v>
      </c>
      <c r="I15" s="32">
        <f t="shared" si="0"/>
        <v>0.85041793897037865</v>
      </c>
      <c r="J15" s="32" t="s">
        <v>37</v>
      </c>
      <c r="K15" s="56">
        <f t="shared" ref="K15:O15" si="1">K14/K13</f>
        <v>0.8352506725344333</v>
      </c>
      <c r="L15" s="31">
        <f t="shared" si="1"/>
        <v>0.85018441117705912</v>
      </c>
      <c r="M15" s="68" t="s">
        <v>37</v>
      </c>
      <c r="N15" s="32" t="s">
        <v>37</v>
      </c>
      <c r="O15" s="33">
        <f t="shared" si="1"/>
        <v>0.85096092908799204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0.16670138888888889</v>
      </c>
      <c r="F16" s="2">
        <v>0.16666666666666666</v>
      </c>
      <c r="G16" s="2">
        <v>0.25</v>
      </c>
      <c r="H16" s="2">
        <v>0.16666666666666666</v>
      </c>
      <c r="I16" s="2">
        <v>0.25002314814814813</v>
      </c>
      <c r="J16" s="2" t="s">
        <v>37</v>
      </c>
      <c r="K16" s="3">
        <v>0.3430555555555555</v>
      </c>
      <c r="L16" s="1">
        <v>0.70833333333333337</v>
      </c>
      <c r="M16" s="69" t="s">
        <v>37</v>
      </c>
      <c r="N16" s="2" t="s">
        <v>37</v>
      </c>
      <c r="O16" s="4">
        <v>0.70862268518518523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0.6029282407407407</v>
      </c>
      <c r="E17" s="2">
        <v>0.67394675925925929</v>
      </c>
      <c r="F17" s="2">
        <v>0.6333333333333333</v>
      </c>
      <c r="G17" s="2">
        <v>0.68297453703703703</v>
      </c>
      <c r="H17" s="2">
        <v>0.70439814814814816</v>
      </c>
      <c r="I17" s="2">
        <v>0.60069444444444442</v>
      </c>
      <c r="J17" s="2" t="s">
        <v>37</v>
      </c>
      <c r="K17" s="3">
        <v>0.55486111111111114</v>
      </c>
      <c r="L17" s="1">
        <v>0.85624999999999996</v>
      </c>
      <c r="M17" s="69" t="s">
        <v>37</v>
      </c>
      <c r="N17" s="2" t="s">
        <v>37</v>
      </c>
      <c r="O17" s="4">
        <v>0.86111111111111116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25.142857142857142</v>
      </c>
      <c r="F18" s="35">
        <v>22.4</v>
      </c>
      <c r="G18" s="35">
        <v>23.8</v>
      </c>
      <c r="H18" s="35">
        <v>20.222222222222221</v>
      </c>
      <c r="I18" s="35">
        <v>11.8</v>
      </c>
      <c r="J18" s="35" t="s">
        <v>37</v>
      </c>
      <c r="K18" s="57">
        <v>6</v>
      </c>
      <c r="L18" s="34">
        <v>20.666666666666668</v>
      </c>
      <c r="M18" s="70" t="s">
        <v>37</v>
      </c>
      <c r="N18" s="35" t="s">
        <v>37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192.44741355396206</v>
      </c>
      <c r="E28" s="28" t="s">
        <v>37</v>
      </c>
      <c r="F28" s="28" t="s">
        <v>37</v>
      </c>
      <c r="G28" s="28">
        <v>232.70283606287748</v>
      </c>
      <c r="H28" s="28">
        <v>353.97806854700792</v>
      </c>
      <c r="I28" s="28" t="s">
        <v>37</v>
      </c>
      <c r="J28" s="28">
        <v>590.19036954087312</v>
      </c>
      <c r="K28" s="28">
        <v>933.38432122370943</v>
      </c>
      <c r="L28" s="28" t="s">
        <v>37</v>
      </c>
      <c r="M28" s="28">
        <v>641.75133665199667</v>
      </c>
      <c r="N28" s="28">
        <v>998.18246763357695</v>
      </c>
      <c r="O28" s="28">
        <v>707.21906254381815</v>
      </c>
      <c r="P28" s="27">
        <v>191.90826770468567</v>
      </c>
      <c r="Q28" s="28" t="s">
        <v>37</v>
      </c>
      <c r="R28" s="28" t="s">
        <v>37</v>
      </c>
      <c r="S28" s="28">
        <v>599.56800628354529</v>
      </c>
      <c r="T28" s="28">
        <v>621.28693595476341</v>
      </c>
      <c r="U28" s="28" t="s">
        <v>37</v>
      </c>
      <c r="V28" s="28">
        <v>703.39191785063599</v>
      </c>
      <c r="W28" s="28">
        <v>853.9424771875149</v>
      </c>
      <c r="X28" s="29">
        <v>821.8810848588239</v>
      </c>
    </row>
    <row r="29" spans="2:44" ht="40.15" customHeight="1">
      <c r="B29" s="205"/>
      <c r="C29" s="30" t="s">
        <v>39</v>
      </c>
      <c r="D29" s="32">
        <f>D28/D27</f>
        <v>0.85097242340907386</v>
      </c>
      <c r="E29" s="32" t="s">
        <v>37</v>
      </c>
      <c r="F29" s="32" t="s">
        <v>37</v>
      </c>
      <c r="G29" s="32">
        <f>G28/G27</f>
        <v>0.85324373223055072</v>
      </c>
      <c r="H29" s="32">
        <f>H28/H27</f>
        <v>0.81687246587771067</v>
      </c>
      <c r="I29" s="32" t="s">
        <v>37</v>
      </c>
      <c r="J29" s="32">
        <f>J28/J27</f>
        <v>0.87435610302351574</v>
      </c>
      <c r="K29" s="32">
        <f>K28/K27</f>
        <v>0.84853120111246316</v>
      </c>
      <c r="L29" s="32" t="s">
        <v>37</v>
      </c>
      <c r="M29" s="32">
        <f>M28/M27</f>
        <v>0.84270377540161179</v>
      </c>
      <c r="N29" s="32">
        <f>N28/N27</f>
        <v>0.83181872302798077</v>
      </c>
      <c r="O29" s="32">
        <f>O28/O27</f>
        <v>0.84192745540930736</v>
      </c>
      <c r="P29" s="31">
        <f>P28/P27</f>
        <v>0.84669705818285168</v>
      </c>
      <c r="Q29" s="32" t="s">
        <v>37</v>
      </c>
      <c r="R29" s="32" t="s">
        <v>37</v>
      </c>
      <c r="S29" s="32">
        <f>S28/S27</f>
        <v>0.88824889819784492</v>
      </c>
      <c r="T29" s="32">
        <f>T28/T27</f>
        <v>0.83824427866912532</v>
      </c>
      <c r="U29" s="32" t="s">
        <v>37</v>
      </c>
      <c r="V29" s="32">
        <f>V28/V27</f>
        <v>0.85259626406137701</v>
      </c>
      <c r="W29" s="32">
        <f>W28/W27</f>
        <v>0.83719850704658327</v>
      </c>
      <c r="X29" s="33">
        <f>X28/X27</f>
        <v>0.83379240492924167</v>
      </c>
    </row>
    <row r="30" spans="2:44" ht="17.25" customHeight="1">
      <c r="B30" s="206" t="s">
        <v>40</v>
      </c>
      <c r="C30" s="15" t="s">
        <v>41</v>
      </c>
      <c r="D30" s="2">
        <v>0.38055555555555554</v>
      </c>
      <c r="E30" s="2" t="s">
        <v>37</v>
      </c>
      <c r="F30" s="2" t="s">
        <v>37</v>
      </c>
      <c r="G30" s="2">
        <v>0.31597222222222221</v>
      </c>
      <c r="H30" s="2">
        <v>0.25008101851851849</v>
      </c>
      <c r="I30" s="2" t="s">
        <v>37</v>
      </c>
      <c r="J30" s="2">
        <v>0.25011574074074072</v>
      </c>
      <c r="K30" s="2">
        <v>0.3586226851851852</v>
      </c>
      <c r="L30" s="2" t="s">
        <v>37</v>
      </c>
      <c r="M30" s="2">
        <v>0.25</v>
      </c>
      <c r="N30" s="2">
        <v>0.25005787037037036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0.708587962962963</v>
      </c>
      <c r="T30" s="2">
        <v>0.70862268518518523</v>
      </c>
      <c r="U30" s="2" t="s">
        <v>37</v>
      </c>
      <c r="V30" s="2">
        <v>0.70833333333333337</v>
      </c>
      <c r="W30" s="2">
        <v>0.70862268518518523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0.48749999999999999</v>
      </c>
      <c r="E31" s="2" t="s">
        <v>37</v>
      </c>
      <c r="F31" s="2" t="s">
        <v>37</v>
      </c>
      <c r="G31" s="2">
        <v>0.36075231481481479</v>
      </c>
      <c r="H31" s="2">
        <v>0.32247685185185188</v>
      </c>
      <c r="I31" s="2" t="s">
        <v>37</v>
      </c>
      <c r="J31" s="2">
        <v>0.35347222222222224</v>
      </c>
      <c r="K31" s="2">
        <v>0.3888888888888889</v>
      </c>
      <c r="L31" s="2" t="s">
        <v>37</v>
      </c>
      <c r="M31" s="2">
        <v>0.41944444444444445</v>
      </c>
      <c r="N31" s="2">
        <v>0.45902777777777776</v>
      </c>
      <c r="O31" s="2">
        <v>0.45311342592592591</v>
      </c>
      <c r="P31" s="1">
        <v>0.86527777777777781</v>
      </c>
      <c r="Q31" s="2" t="s">
        <v>37</v>
      </c>
      <c r="R31" s="2" t="s">
        <v>37</v>
      </c>
      <c r="S31" s="2">
        <v>0.88541666666666663</v>
      </c>
      <c r="T31" s="2">
        <v>0.89467592592592593</v>
      </c>
      <c r="U31" s="2" t="s">
        <v>37</v>
      </c>
      <c r="V31" s="2">
        <v>0.89339120370370373</v>
      </c>
      <c r="W31" s="2">
        <v>0.98418981481481482</v>
      </c>
      <c r="X31" s="4">
        <v>1.0118055555555552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7758-26A7-4B85-A433-7A7990A5C64A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26" sqref="Y26:Z26"/>
      <selection pane="bottomLeft" activeCell="Y26" sqref="Y26:Z2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125988</v>
      </c>
      <c r="E1" s="77" t="s">
        <v>3</v>
      </c>
      <c r="F1" s="78">
        <f>SUM(G5:G242)</f>
        <v>2476001.9400000004</v>
      </c>
      <c r="G1" s="79" t="s">
        <v>74</v>
      </c>
      <c r="H1" s="80">
        <f>L21+L38+L55+L72+L89+L106+L123+L140+L157+L174+L191+L208+L225+L242</f>
        <v>82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45886</v>
      </c>
      <c r="B2" s="325"/>
      <c r="C2" s="82" t="s">
        <v>35</v>
      </c>
      <c r="D2" s="83">
        <f>AVERAGE(N21,N38,N55,N72,N89,N106,N123,N140,N157,N174,N191,N208,N225,N242)</f>
        <v>602.98818325698505</v>
      </c>
      <c r="E2" s="83" t="s">
        <v>81</v>
      </c>
      <c r="F2" s="84">
        <f>F1/D1</f>
        <v>19.65268073149824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2350</v>
      </c>
      <c r="G5" s="95">
        <f t="shared" ref="G5:G7" si="0">E5*F5</f>
        <v>70147.5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2793.0009904258814</v>
      </c>
      <c r="N5" s="99">
        <f>M5/L5</f>
        <v>164.29417590740479</v>
      </c>
      <c r="O5" s="101">
        <f>L5-I5</f>
        <v>0</v>
      </c>
      <c r="P5" s="102">
        <f>N5-K5</f>
        <v>-28.235235857301092</v>
      </c>
      <c r="Q5" s="103">
        <f>N5/K5</f>
        <v>0.85334585714203526</v>
      </c>
      <c r="R5" s="276">
        <f>Q21</f>
        <v>0.85097242340907386</v>
      </c>
      <c r="S5" s="1">
        <v>0.38055555555555554</v>
      </c>
      <c r="T5" s="2">
        <v>0.41561342592592593</v>
      </c>
      <c r="U5" s="104">
        <v>7.7999999999999403</v>
      </c>
      <c r="V5" s="105">
        <v>50.483333333333363</v>
      </c>
      <c r="W5" s="106"/>
      <c r="X5" s="107"/>
      <c r="Y5" s="278"/>
      <c r="Z5" s="279"/>
      <c r="AA5" s="109">
        <f>M5-J5</f>
        <v>-479.99900957411865</v>
      </c>
      <c r="AB5" s="110">
        <f>M5/J5</f>
        <v>0.85334585714203526</v>
      </c>
      <c r="AC5" s="291">
        <f>AB21</f>
        <v>0.85097242340907386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2428</v>
      </c>
      <c r="G6" s="95">
        <f t="shared" si="0"/>
        <v>71674.559999999998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2792.5878594249148</v>
      </c>
      <c r="N6" s="99">
        <f>M6/L6</f>
        <v>164.26987408381851</v>
      </c>
      <c r="O6" s="101">
        <f>L6-I6</f>
        <v>0</v>
      </c>
      <c r="P6" s="102">
        <f>N6-K6</f>
        <v>-28.259537680887377</v>
      </c>
      <c r="Q6" s="103">
        <f>N6/K6</f>
        <v>0.85321963318818039</v>
      </c>
      <c r="R6" s="276"/>
      <c r="S6" s="1">
        <v>0.42083333333333328</v>
      </c>
      <c r="T6" s="2">
        <v>0.45706018518518521</v>
      </c>
      <c r="U6" s="104">
        <v>7.5166666666665893</v>
      </c>
      <c r="V6" s="105">
        <v>52.166666666666771</v>
      </c>
      <c r="W6" s="106"/>
      <c r="X6" s="107"/>
      <c r="Y6" s="261"/>
      <c r="Z6" s="262"/>
      <c r="AA6" s="111">
        <f>M6-J6</f>
        <v>-480.41214057508523</v>
      </c>
      <c r="AB6" s="112">
        <f>M6/J6</f>
        <v>0.8532196331881805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1373</v>
      </c>
      <c r="G7" s="95">
        <f t="shared" si="0"/>
        <v>29670.53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2112.3076923076869</v>
      </c>
      <c r="N7" s="99">
        <f>M7/L7</f>
        <v>352.05128205128113</v>
      </c>
      <c r="O7" s="101">
        <f>L7-I7</f>
        <v>0</v>
      </c>
      <c r="P7" s="102">
        <f>N7-K7</f>
        <v>-64.615384615385551</v>
      </c>
      <c r="Q7" s="103">
        <f>N7/K7</f>
        <v>0.84492307692307467</v>
      </c>
      <c r="R7" s="276"/>
      <c r="S7" s="1">
        <v>0.46041666666666659</v>
      </c>
      <c r="T7" s="2">
        <v>0.48749999999999999</v>
      </c>
      <c r="U7" s="104">
        <v>4.8333333333331829</v>
      </c>
      <c r="V7" s="105">
        <v>39.000000000000099</v>
      </c>
      <c r="W7" s="106">
        <v>0.48749999999999999</v>
      </c>
      <c r="X7" s="107">
        <v>0.52921296296296294</v>
      </c>
      <c r="Y7" s="261"/>
      <c r="Z7" s="262"/>
      <c r="AA7" s="111">
        <f>M7-J7</f>
        <v>-387.69230769231308</v>
      </c>
      <c r="AB7" s="112">
        <f>M7/J7</f>
        <v>0.84492307692307478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2565.9655140528275</v>
      </c>
      <c r="N21" s="139">
        <f>M21/L21</f>
        <v>192.44741355396206</v>
      </c>
      <c r="O21" s="140">
        <f>L21-I21</f>
        <v>0</v>
      </c>
      <c r="P21" s="141">
        <f>N21-K21</f>
        <v>-33.702586446037941</v>
      </c>
      <c r="Q21" s="142">
        <f>N21/K21</f>
        <v>0.85097242340907386</v>
      </c>
      <c r="R21" s="277"/>
      <c r="S21" s="143">
        <f>S5</f>
        <v>0.38055555555555554</v>
      </c>
      <c r="T21" s="144">
        <f>INDEX(T5:T20,COUNTA(T5:T20))</f>
        <v>0.48749999999999999</v>
      </c>
      <c r="U21" s="145"/>
      <c r="V21" s="145"/>
      <c r="W21" s="146"/>
      <c r="X21" s="147"/>
      <c r="Y21" s="264"/>
      <c r="Z21" s="265"/>
      <c r="AA21" s="148">
        <f>M21-J21</f>
        <v>-449.36781928050596</v>
      </c>
      <c r="AB21" s="149">
        <f>M21/J21</f>
        <v>0.85097242340907386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2751</v>
      </c>
      <c r="G22" s="95">
        <f t="shared" ref="G22" si="5">E22*F22</f>
        <v>70535.64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2559.7311966916523</v>
      </c>
      <c r="N22" s="99">
        <f>M22/L22</f>
        <v>232.70283606287748</v>
      </c>
      <c r="O22" s="101">
        <f>L22-I22</f>
        <v>0</v>
      </c>
      <c r="P22" s="102">
        <f>N22-K22</f>
        <v>-40.024436664395267</v>
      </c>
      <c r="Q22" s="103">
        <f>N22/K22</f>
        <v>0.85324373223055072</v>
      </c>
      <c r="R22" s="275">
        <f>Q38</f>
        <v>0.85324373223055072</v>
      </c>
      <c r="S22" s="1">
        <v>0.31597222222222221</v>
      </c>
      <c r="T22" s="2">
        <v>0.36075231481481479</v>
      </c>
      <c r="U22" s="104">
        <v>4.9999999999999822</v>
      </c>
      <c r="V22" s="105">
        <v>64.48333333333332</v>
      </c>
      <c r="W22" s="106"/>
      <c r="X22" s="151"/>
      <c r="Y22" s="278"/>
      <c r="Z22" s="279"/>
      <c r="AA22" s="109">
        <f>M22-J22</f>
        <v>-440.26880330834774</v>
      </c>
      <c r="AB22" s="152">
        <f>M22/J22</f>
        <v>0.85324373223055072</v>
      </c>
      <c r="AC22" s="266">
        <f>AB38</f>
        <v>0.85324373223055072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2559.7311966916523</v>
      </c>
      <c r="N38" s="139">
        <f>M38/L38</f>
        <v>232.70283606287748</v>
      </c>
      <c r="O38" s="140">
        <f>L38-I38</f>
        <v>0</v>
      </c>
      <c r="P38" s="141">
        <f>N38-K38</f>
        <v>-40.024436664395267</v>
      </c>
      <c r="Q38" s="142">
        <f>N38/K38</f>
        <v>0.85324373223055072</v>
      </c>
      <c r="R38" s="277"/>
      <c r="S38" s="143">
        <f>S22</f>
        <v>0.31597222222222221</v>
      </c>
      <c r="T38" s="144">
        <f>INDEX(T22:T37,COUNTA(T22:T37))</f>
        <v>0.36075231481481479</v>
      </c>
      <c r="U38" s="145"/>
      <c r="V38" s="156"/>
      <c r="W38" s="135"/>
      <c r="X38" s="139"/>
      <c r="Y38" s="264"/>
      <c r="Z38" s="265"/>
      <c r="AA38" s="157">
        <f>M38-J38</f>
        <v>-440.26880330834774</v>
      </c>
      <c r="AB38" s="142">
        <f>M38/J38</f>
        <v>0.85324373223055072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1067</v>
      </c>
      <c r="G39" s="159">
        <f t="shared" ref="G39:G41" si="9">E39*F39</f>
        <v>15002.02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2142.3312883435578</v>
      </c>
      <c r="N39" s="163">
        <f>M39/L39</f>
        <v>357.05521472392633</v>
      </c>
      <c r="O39" s="165">
        <f>L39-I39</f>
        <v>0</v>
      </c>
      <c r="P39" s="166">
        <f>N39-K39</f>
        <v>-76.278118609406988</v>
      </c>
      <c r="Q39" s="152">
        <f>N39/K39</f>
        <v>0.82397357243983005</v>
      </c>
      <c r="R39" s="275">
        <f>Q55</f>
        <v>0.81687246587771067</v>
      </c>
      <c r="S39" s="167">
        <v>0.25008101851851849</v>
      </c>
      <c r="T39" s="168">
        <v>0.27083333333333331</v>
      </c>
      <c r="U39" s="169"/>
      <c r="V39" s="170">
        <v>29.88333333333334</v>
      </c>
      <c r="W39" s="168"/>
      <c r="X39" s="171"/>
      <c r="Y39" s="278"/>
      <c r="Z39" s="279"/>
      <c r="AA39" s="109">
        <f>M39-J39</f>
        <v>-457.66871165644216</v>
      </c>
      <c r="AB39" s="152">
        <f>M39/J39</f>
        <v>0.82397357243982994</v>
      </c>
      <c r="AC39" s="266">
        <f>AB55</f>
        <v>0.81687246587771056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1303</v>
      </c>
      <c r="G40" s="95">
        <f t="shared" si="9"/>
        <v>19297.43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2147.802197802197</v>
      </c>
      <c r="N40" s="99">
        <f>M40/L40</f>
        <v>357.96703296703282</v>
      </c>
      <c r="O40" s="101">
        <f>L40-I40</f>
        <v>0</v>
      </c>
      <c r="P40" s="102">
        <f>N40-K40</f>
        <v>-75.366300366300493</v>
      </c>
      <c r="Q40" s="103">
        <f>N40/K40</f>
        <v>0.82607776838546043</v>
      </c>
      <c r="R40" s="276"/>
      <c r="S40" s="1">
        <v>0.27430555555555552</v>
      </c>
      <c r="T40" s="2">
        <v>0.29958333333333331</v>
      </c>
      <c r="U40" s="104">
        <v>4.9999999999999822</v>
      </c>
      <c r="V40" s="105">
        <v>36.400000000000013</v>
      </c>
      <c r="W40" s="106"/>
      <c r="X40" s="113"/>
      <c r="Y40" s="261"/>
      <c r="Z40" s="262"/>
      <c r="AA40" s="111">
        <f>M40-J40</f>
        <v>-452.19780219780296</v>
      </c>
      <c r="AB40" s="103">
        <f>M40/J40</f>
        <v>0.82607776838546043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880</v>
      </c>
      <c r="G41" s="95">
        <f t="shared" si="9"/>
        <v>15725.6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2081.4717477003878</v>
      </c>
      <c r="N41" s="99">
        <f>M41/L41</f>
        <v>346.91195795006462</v>
      </c>
      <c r="O41" s="101">
        <f>L41-I41</f>
        <v>0</v>
      </c>
      <c r="P41" s="102">
        <f>N41-K41</f>
        <v>-86.421375383268696</v>
      </c>
      <c r="Q41" s="103">
        <f>N41/K41</f>
        <v>0.80056605680784143</v>
      </c>
      <c r="R41" s="276"/>
      <c r="S41" s="1">
        <v>0.30486111111111108</v>
      </c>
      <c r="T41" s="2">
        <v>0.32247685185185188</v>
      </c>
      <c r="U41" s="104">
        <v>7.599999999999989</v>
      </c>
      <c r="V41" s="105">
        <v>25.366666666666742</v>
      </c>
      <c r="W41" s="106"/>
      <c r="X41" s="113"/>
      <c r="Y41" s="261"/>
      <c r="Z41" s="262"/>
      <c r="AA41" s="111">
        <f>M41-J41</f>
        <v>-518.52825229961218</v>
      </c>
      <c r="AB41" s="103">
        <f>M41/J41</f>
        <v>0.80056605680784143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2123.8684112820474</v>
      </c>
      <c r="N55" s="139">
        <f>M55/L55</f>
        <v>353.97806854700792</v>
      </c>
      <c r="O55" s="140">
        <f>L55-I55</f>
        <v>0</v>
      </c>
      <c r="P55" s="141">
        <f>N55-K55</f>
        <v>-79.355264786325392</v>
      </c>
      <c r="Q55" s="142">
        <f>N55/K55</f>
        <v>0.81687246587771067</v>
      </c>
      <c r="R55" s="277"/>
      <c r="S55" s="143">
        <f>S39</f>
        <v>0.25008101851851849</v>
      </c>
      <c r="T55" s="144">
        <f>INDEX(T39:T54,COUNTA(T39:T54))</f>
        <v>0.32247685185185188</v>
      </c>
      <c r="U55" s="145"/>
      <c r="V55" s="156"/>
      <c r="W55" s="135"/>
      <c r="X55" s="139"/>
      <c r="Y55" s="264"/>
      <c r="Z55" s="265"/>
      <c r="AA55" s="157">
        <f>M55-J55</f>
        <v>-476.13158871795258</v>
      </c>
      <c r="AB55" s="142">
        <f>M55/J55</f>
        <v>0.81687246587771056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5856</v>
      </c>
      <c r="G56" s="159">
        <f t="shared" ref="G56" si="14">E56*F56</f>
        <v>82159.679999999993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2360.7614781634925</v>
      </c>
      <c r="N56" s="163">
        <f>M56/L56</f>
        <v>590.19036954087312</v>
      </c>
      <c r="O56" s="165">
        <f>L56-I56</f>
        <v>0</v>
      </c>
      <c r="P56" s="166">
        <f>N56-K56</f>
        <v>-84.809630459126879</v>
      </c>
      <c r="Q56" s="152">
        <f>N56/K56</f>
        <v>0.87435610302351574</v>
      </c>
      <c r="R56" s="275">
        <f>Q72</f>
        <v>0.87435610302351574</v>
      </c>
      <c r="S56" s="167">
        <v>0.25011574074074072</v>
      </c>
      <c r="T56" s="168">
        <v>0.35347222222222224</v>
      </c>
      <c r="U56" s="169"/>
      <c r="V56" s="170">
        <v>148.8333333333334</v>
      </c>
      <c r="W56" s="173"/>
      <c r="X56" s="151"/>
      <c r="Y56" s="278"/>
      <c r="Z56" s="279"/>
      <c r="AA56" s="109">
        <f>M56-J56</f>
        <v>-339.23852183650752</v>
      </c>
      <c r="AB56" s="152">
        <f>M56/J56</f>
        <v>0.87435610302351574</v>
      </c>
      <c r="AC56" s="266">
        <f>AB72</f>
        <v>0.87435610302351574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2360.7614781634925</v>
      </c>
      <c r="N72" s="139">
        <f>M72/L72</f>
        <v>590.19036954087312</v>
      </c>
      <c r="O72" s="140">
        <f>L72-I72</f>
        <v>0</v>
      </c>
      <c r="P72" s="141">
        <f>N72-K72</f>
        <v>-84.809630459126879</v>
      </c>
      <c r="Q72" s="142">
        <f>N72/K72</f>
        <v>0.87435610302351574</v>
      </c>
      <c r="R72" s="277"/>
      <c r="S72" s="143">
        <f>S56</f>
        <v>0.25011574074074072</v>
      </c>
      <c r="T72" s="144">
        <f>INDEX(T56:T71,COUNTA(T56:T71))</f>
        <v>0.35347222222222224</v>
      </c>
      <c r="U72" s="145"/>
      <c r="V72" s="156"/>
      <c r="W72" s="89"/>
      <c r="X72" s="91"/>
      <c r="Y72" s="264"/>
      <c r="Z72" s="265"/>
      <c r="AA72" s="157">
        <f>M72-J72</f>
        <v>-339.23852183650752</v>
      </c>
      <c r="AB72" s="142">
        <f>M72/J72</f>
        <v>0.87435610302351574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2034</v>
      </c>
      <c r="G73" s="159">
        <f t="shared" ref="G73" si="18">E73*F73</f>
        <v>43629.299999999996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2800.1529636711284</v>
      </c>
      <c r="N73" s="163">
        <f>M73/L73</f>
        <v>933.38432122370943</v>
      </c>
      <c r="O73" s="165">
        <f>L73-I73</f>
        <v>0</v>
      </c>
      <c r="P73" s="166">
        <f>N73-K73</f>
        <v>-166.61567877629057</v>
      </c>
      <c r="Q73" s="152">
        <f>N73/K73</f>
        <v>0.84853120111246316</v>
      </c>
      <c r="R73" s="275">
        <f>Q89</f>
        <v>0.84853120111246316</v>
      </c>
      <c r="S73" s="167">
        <v>0.3586226851851852</v>
      </c>
      <c r="T73" s="168">
        <v>0.3888888888888889</v>
      </c>
      <c r="U73" s="169"/>
      <c r="V73" s="170">
        <v>43.583333333333329</v>
      </c>
      <c r="W73" s="168"/>
      <c r="X73" s="171"/>
      <c r="Y73" s="278"/>
      <c r="Z73" s="279"/>
      <c r="AA73" s="109">
        <f>M73-J73</f>
        <v>-499.84703632887158</v>
      </c>
      <c r="AB73" s="152">
        <f>M73/J73</f>
        <v>0.84853120111246316</v>
      </c>
      <c r="AC73" s="266">
        <f>AB89</f>
        <v>0.84853120111246316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2800.1529636711284</v>
      </c>
      <c r="N89" s="139">
        <f>M89/L89</f>
        <v>933.38432122370943</v>
      </c>
      <c r="O89" s="140">
        <f>L89-I89</f>
        <v>0</v>
      </c>
      <c r="P89" s="141">
        <f>N89-K89</f>
        <v>-166.61567877629057</v>
      </c>
      <c r="Q89" s="142">
        <f>N89/K89</f>
        <v>0.84853120111246316</v>
      </c>
      <c r="R89" s="277"/>
      <c r="S89" s="143">
        <f>S73</f>
        <v>0.3586226851851852</v>
      </c>
      <c r="T89" s="144">
        <f>INDEX(T73:T88,COUNTA(T73:T88))</f>
        <v>0.3888888888888889</v>
      </c>
      <c r="U89" s="145"/>
      <c r="V89" s="156"/>
      <c r="W89" s="135"/>
      <c r="X89" s="139"/>
      <c r="Y89" s="264"/>
      <c r="Z89" s="265"/>
      <c r="AA89" s="157">
        <f>M89-J89</f>
        <v>-499.84703632887158</v>
      </c>
      <c r="AB89" s="142">
        <f>M89/J89</f>
        <v>0.84853120111246316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1597</v>
      </c>
      <c r="G90" s="159">
        <f t="shared" ref="G90:G92" si="22">E90*F90</f>
        <v>35581.160000000003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2733.8088445078492</v>
      </c>
      <c r="N90" s="163">
        <f>M90/L90</f>
        <v>546.76176890156989</v>
      </c>
      <c r="O90" s="165">
        <f>L90-I90</f>
        <v>0</v>
      </c>
      <c r="P90" s="166">
        <f>N90-K90</f>
        <v>-113.23823109843011</v>
      </c>
      <c r="Q90" s="152">
        <f>N90/K90</f>
        <v>0.82842692257813622</v>
      </c>
      <c r="R90" s="275">
        <f>Q106</f>
        <v>0.84270377540161179</v>
      </c>
      <c r="S90" s="167">
        <v>0.25</v>
      </c>
      <c r="T90" s="168">
        <v>0.27434027777777775</v>
      </c>
      <c r="U90" s="169"/>
      <c r="V90" s="170">
        <v>35.049999999999962</v>
      </c>
      <c r="W90" s="173"/>
      <c r="X90" s="151"/>
      <c r="Y90" s="278"/>
      <c r="Z90" s="279"/>
      <c r="AA90" s="109">
        <f>M90-J90</f>
        <v>-566.19115549215076</v>
      </c>
      <c r="AB90" s="152">
        <f>M90/J90</f>
        <v>0.8284269225781361</v>
      </c>
      <c r="AC90" s="266">
        <f>AB106</f>
        <v>0.84270377540161168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3449</v>
      </c>
      <c r="G91" s="95">
        <f t="shared" si="22"/>
        <v>61702.61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2787.0707070707067</v>
      </c>
      <c r="N91" s="99">
        <f>M91/L91</f>
        <v>696.76767676767668</v>
      </c>
      <c r="O91" s="101">
        <f>L91-I91</f>
        <v>0</v>
      </c>
      <c r="P91" s="102">
        <f>N91-K91</f>
        <v>-128.23232323232332</v>
      </c>
      <c r="Q91" s="103">
        <f>N91/K91</f>
        <v>0.84456688093051713</v>
      </c>
      <c r="R91" s="276"/>
      <c r="S91" s="1">
        <v>0.27853009259259259</v>
      </c>
      <c r="T91" s="2">
        <v>0.3300925925925926</v>
      </c>
      <c r="U91" s="104">
        <v>6.0333333333333705</v>
      </c>
      <c r="V91" s="105">
        <v>74.250000000000014</v>
      </c>
      <c r="W91" s="106"/>
      <c r="X91" s="107"/>
      <c r="Y91" s="261"/>
      <c r="Z91" s="262"/>
      <c r="AA91" s="111">
        <f>M91-J91</f>
        <v>-512.9292929292933</v>
      </c>
      <c r="AB91" s="103">
        <f>M91/J91</f>
        <v>0.84456688093051713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5730</v>
      </c>
      <c r="G92" s="95">
        <f t="shared" si="22"/>
        <v>95461.8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2821.8878248974011</v>
      </c>
      <c r="N92" s="99">
        <f>M92/L92</f>
        <v>705.47195622435027</v>
      </c>
      <c r="O92" s="101">
        <f>L92-I92</f>
        <v>0</v>
      </c>
      <c r="P92" s="102">
        <f>N92-K92</f>
        <v>-119.52804377564973</v>
      </c>
      <c r="Q92" s="103">
        <f>N92/K92</f>
        <v>0.85511752269618213</v>
      </c>
      <c r="R92" s="276"/>
      <c r="S92" s="1">
        <v>0.33483796296296298</v>
      </c>
      <c r="T92" s="2">
        <v>0.41944444444444445</v>
      </c>
      <c r="U92" s="104">
        <v>6.8333333333333357</v>
      </c>
      <c r="V92" s="105">
        <v>121.83333333333333</v>
      </c>
      <c r="W92" s="106"/>
      <c r="X92" s="107"/>
      <c r="Y92" s="261"/>
      <c r="Z92" s="262"/>
      <c r="AA92" s="111">
        <f>M92-J92</f>
        <v>-478.11217510259894</v>
      </c>
      <c r="AB92" s="103">
        <f>M92/J92</f>
        <v>0.85511752269618213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2780.9224588253187</v>
      </c>
      <c r="N106" s="139">
        <f>M106/L106</f>
        <v>641.75133665199667</v>
      </c>
      <c r="O106" s="140">
        <f>L106-I106</f>
        <v>0</v>
      </c>
      <c r="P106" s="141">
        <f>N106-K106</f>
        <v>-119.78712488646488</v>
      </c>
      <c r="Q106" s="142">
        <f>N106/K106</f>
        <v>0.84270377540161179</v>
      </c>
      <c r="R106" s="277"/>
      <c r="S106" s="143">
        <f>S90</f>
        <v>0.25</v>
      </c>
      <c r="T106" s="144">
        <f>INDEX(T90:T105,COUNTA(T90:T105))</f>
        <v>0.41944444444444445</v>
      </c>
      <c r="U106" s="145"/>
      <c r="V106" s="156"/>
      <c r="W106" s="89"/>
      <c r="X106" s="91"/>
      <c r="Y106" s="264"/>
      <c r="Z106" s="265"/>
      <c r="AA106" s="157">
        <f>M106-J106</f>
        <v>-519.0775411746813</v>
      </c>
      <c r="AB106" s="142">
        <f>M106/J106</f>
        <v>0.84270377540161168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3085</v>
      </c>
      <c r="G107" s="159">
        <f t="shared" ref="G107:G109" si="27">E107*F107</f>
        <v>56085.299999999996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2989.5020188425287</v>
      </c>
      <c r="N107" s="163">
        <f>M107/L107</f>
        <v>996.50067294750954</v>
      </c>
      <c r="O107" s="165">
        <f>L107-I107</f>
        <v>0</v>
      </c>
      <c r="P107" s="166">
        <f>N107-K107</f>
        <v>-203.49932705249046</v>
      </c>
      <c r="Q107" s="152">
        <f>N107/K107</f>
        <v>0.8304172274562579</v>
      </c>
      <c r="R107" s="275">
        <f>Q123</f>
        <v>0.83181872302798077</v>
      </c>
      <c r="S107" s="167">
        <v>0.25005787037037036</v>
      </c>
      <c r="T107" s="168">
        <v>0.29305555555555557</v>
      </c>
      <c r="U107" s="169"/>
      <c r="V107" s="170">
        <v>61.9166666666667</v>
      </c>
      <c r="W107" s="173"/>
      <c r="X107" s="151"/>
      <c r="Y107" s="278"/>
      <c r="Z107" s="279"/>
      <c r="AA107" s="109">
        <f>M107-J107</f>
        <v>-610.49798115747126</v>
      </c>
      <c r="AB107" s="152">
        <f>M107/J107</f>
        <v>0.83041722745625801</v>
      </c>
      <c r="AC107" s="266">
        <f>AB123</f>
        <v>0.83181872302798077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3033</v>
      </c>
      <c r="G108" s="95">
        <f t="shared" si="27"/>
        <v>55139.94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2988.995346290717</v>
      </c>
      <c r="N108" s="99">
        <f>M108/L108</f>
        <v>996.33178209690561</v>
      </c>
      <c r="O108" s="101">
        <f>L108-I108</f>
        <v>0</v>
      </c>
      <c r="P108" s="102">
        <f>N108-K108</f>
        <v>-203.66821790309439</v>
      </c>
      <c r="Q108" s="103">
        <f>N108/K108</f>
        <v>0.83027648508075469</v>
      </c>
      <c r="R108" s="276"/>
      <c r="S108" s="1">
        <v>0.30355324074074075</v>
      </c>
      <c r="T108" s="2">
        <v>0.34583333333333338</v>
      </c>
      <c r="U108" s="104">
        <v>15.116666666666658</v>
      </c>
      <c r="V108" s="105">
        <v>60.88333333333339</v>
      </c>
      <c r="W108" s="106"/>
      <c r="X108" s="107"/>
      <c r="Y108" s="261"/>
      <c r="Z108" s="262"/>
      <c r="AA108" s="111">
        <f>M108-J108</f>
        <v>-611.00465370928305</v>
      </c>
      <c r="AB108" s="103">
        <f>M108/J108</f>
        <v>0.83027648508075469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7204</v>
      </c>
      <c r="G109" s="95">
        <f t="shared" si="27"/>
        <v>102873.12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3005.1448435689463</v>
      </c>
      <c r="N109" s="99">
        <f>M109/L109</f>
        <v>1001.7149478563155</v>
      </c>
      <c r="O109" s="101">
        <f>L109-I109</f>
        <v>0</v>
      </c>
      <c r="P109" s="102">
        <f>N109-K109</f>
        <v>-198.28505214368454</v>
      </c>
      <c r="Q109" s="103">
        <f>N109/K109</f>
        <v>0.8347624565469296</v>
      </c>
      <c r="R109" s="276"/>
      <c r="S109" s="1">
        <v>0.3591435185185185</v>
      </c>
      <c r="T109" s="2">
        <v>0.45902777777777776</v>
      </c>
      <c r="U109" s="104">
        <v>19.166666666666572</v>
      </c>
      <c r="V109" s="105">
        <v>143.83333333333331</v>
      </c>
      <c r="W109" s="106"/>
      <c r="X109" s="107"/>
      <c r="Y109" s="261"/>
      <c r="Z109" s="262"/>
      <c r="AA109" s="111">
        <f>M109-J109</f>
        <v>-594.85515643105373</v>
      </c>
      <c r="AB109" s="103">
        <f>M109/J109</f>
        <v>0.83476245654692949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2994.547402900731</v>
      </c>
      <c r="N123" s="139">
        <f>M123/L123</f>
        <v>998.18246763357695</v>
      </c>
      <c r="O123" s="140">
        <f>L123-I123</f>
        <v>0</v>
      </c>
      <c r="P123" s="141">
        <f>N123-K123</f>
        <v>-201.81753236642305</v>
      </c>
      <c r="Q123" s="142">
        <f>N123/K123</f>
        <v>0.83181872302798077</v>
      </c>
      <c r="R123" s="277"/>
      <c r="S123" s="143">
        <f>S107</f>
        <v>0.25005787037037036</v>
      </c>
      <c r="T123" s="144">
        <f>INDEX(T107:T122,COUNTA(T107:T122))</f>
        <v>0.45902777777777776</v>
      </c>
      <c r="U123" s="145"/>
      <c r="V123" s="156"/>
      <c r="W123" s="89"/>
      <c r="X123" s="91"/>
      <c r="Y123" s="264"/>
      <c r="Z123" s="265"/>
      <c r="AA123" s="157">
        <f>M123-J123</f>
        <v>-605.45259709926904</v>
      </c>
      <c r="AB123" s="142">
        <f>M123/J123</f>
        <v>0.83181872302798077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2611</v>
      </c>
      <c r="G124" s="159">
        <f t="shared" ref="G124:G127" si="32">E124*F124</f>
        <v>64831.13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2773.5615225730298</v>
      </c>
      <c r="N124" s="163">
        <f>M124/L124</f>
        <v>693.39038064325746</v>
      </c>
      <c r="O124" s="165">
        <f>L124-I124</f>
        <v>0</v>
      </c>
      <c r="P124" s="166">
        <f>N124-K124</f>
        <v>-131.60961935674254</v>
      </c>
      <c r="Q124" s="152">
        <f>N124/K124</f>
        <v>0.84047318865849385</v>
      </c>
      <c r="R124" s="275">
        <f>Q140</f>
        <v>0.84192745540930736</v>
      </c>
      <c r="S124" s="167">
        <v>0.25</v>
      </c>
      <c r="T124" s="168">
        <v>0.28922453703703704</v>
      </c>
      <c r="U124" s="169"/>
      <c r="V124" s="170">
        <v>56.483333333333341</v>
      </c>
      <c r="W124" s="168"/>
      <c r="X124" s="171"/>
      <c r="Y124" s="278"/>
      <c r="Z124" s="279"/>
      <c r="AA124" s="109">
        <f>M124-J124</f>
        <v>-526.43847742697017</v>
      </c>
      <c r="AB124" s="152">
        <f>M124/J124</f>
        <v>0.84047318865849385</v>
      </c>
      <c r="AC124" s="266">
        <f>AB140</f>
        <v>0.84192745540930736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2230</v>
      </c>
      <c r="G125" s="95">
        <f t="shared" si="32"/>
        <v>55816.9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2762.5602202339969</v>
      </c>
      <c r="N125" s="99">
        <f>M125/L125</f>
        <v>690.64005505849923</v>
      </c>
      <c r="O125" s="101">
        <f>L125-I125</f>
        <v>0</v>
      </c>
      <c r="P125" s="102">
        <f>N125-K125</f>
        <v>-134.35994494150077</v>
      </c>
      <c r="Q125" s="103">
        <f>N125/K125</f>
        <v>0.83713946067696876</v>
      </c>
      <c r="R125" s="276"/>
      <c r="S125" s="1">
        <v>0.30138888888888887</v>
      </c>
      <c r="T125" s="2">
        <v>0.33502314814814815</v>
      </c>
      <c r="U125" s="104">
        <v>17.516666666666634</v>
      </c>
      <c r="V125" s="105">
        <v>48.433333333333366</v>
      </c>
      <c r="W125" s="106"/>
      <c r="X125" s="113"/>
      <c r="Y125" s="261"/>
      <c r="Z125" s="262"/>
      <c r="AA125" s="111">
        <f>M125-J125</f>
        <v>-537.43977976600308</v>
      </c>
      <c r="AB125" s="103">
        <f>M125/J125</f>
        <v>0.83713946067696876</v>
      </c>
      <c r="AC125" s="267"/>
    </row>
    <row r="126" spans="1:29" ht="15.75" customHeight="1">
      <c r="A126" s="281"/>
      <c r="B126" s="92" t="s">
        <v>117</v>
      </c>
      <c r="C126" s="259" t="s">
        <v>131</v>
      </c>
      <c r="D126" s="260"/>
      <c r="E126" s="93">
        <v>27.91</v>
      </c>
      <c r="F126" s="94">
        <v>1577</v>
      </c>
      <c r="G126" s="95">
        <f t="shared" si="32"/>
        <v>44014.07</v>
      </c>
      <c r="H126" s="96"/>
      <c r="I126" s="97">
        <v>4</v>
      </c>
      <c r="J126" s="98">
        <v>3000</v>
      </c>
      <c r="K126" s="99">
        <f t="shared" si="28"/>
        <v>750</v>
      </c>
      <c r="L126" s="100">
        <v>4</v>
      </c>
      <c r="M126" s="98">
        <f>F126/V126*60</f>
        <v>2524.321920853713</v>
      </c>
      <c r="N126" s="99">
        <f>M126/L126</f>
        <v>631.08048021342825</v>
      </c>
      <c r="O126" s="101">
        <f>L126-I126</f>
        <v>0</v>
      </c>
      <c r="P126" s="102">
        <f>N126-K126</f>
        <v>-118.91951978657175</v>
      </c>
      <c r="Q126" s="103">
        <f>N126/K126</f>
        <v>0.841440640284571</v>
      </c>
      <c r="R126" s="276"/>
      <c r="S126" s="1">
        <v>0.34722222222222221</v>
      </c>
      <c r="T126" s="2">
        <v>0.3732523148148148</v>
      </c>
      <c r="U126" s="104">
        <v>17.566666666666642</v>
      </c>
      <c r="V126" s="105">
        <v>37.483333333333334</v>
      </c>
      <c r="W126" s="106"/>
      <c r="X126" s="113"/>
      <c r="Y126" s="261"/>
      <c r="Z126" s="262"/>
      <c r="AA126" s="111">
        <f>M126-J126</f>
        <v>-475.67807914628702</v>
      </c>
      <c r="AB126" s="103">
        <f>M126/J126</f>
        <v>0.841440640284571</v>
      </c>
      <c r="AC126" s="267"/>
    </row>
    <row r="127" spans="1:29" ht="15.75" customHeight="1">
      <c r="A127" s="281"/>
      <c r="B127" s="92" t="s">
        <v>117</v>
      </c>
      <c r="C127" s="259" t="s">
        <v>130</v>
      </c>
      <c r="D127" s="260"/>
      <c r="E127" s="93">
        <v>30</v>
      </c>
      <c r="F127" s="94">
        <v>4182</v>
      </c>
      <c r="G127" s="95">
        <f t="shared" si="32"/>
        <v>125460</v>
      </c>
      <c r="H127" s="96"/>
      <c r="I127" s="97">
        <v>3</v>
      </c>
      <c r="J127" s="98">
        <v>3000</v>
      </c>
      <c r="K127" s="99">
        <f t="shared" si="28"/>
        <v>1000</v>
      </c>
      <c r="L127" s="100">
        <v>3</v>
      </c>
      <c r="M127" s="98">
        <f>F127/V127*60</f>
        <v>2547.8422744965324</v>
      </c>
      <c r="N127" s="99">
        <f>M127/L127</f>
        <v>849.28075816551075</v>
      </c>
      <c r="O127" s="101">
        <f>L127-I127</f>
        <v>0</v>
      </c>
      <c r="P127" s="102">
        <f>N127-K127</f>
        <v>-150.71924183448925</v>
      </c>
      <c r="Q127" s="103">
        <f>N127/K127</f>
        <v>0.84928075816551074</v>
      </c>
      <c r="R127" s="276"/>
      <c r="S127" s="1">
        <v>0.38472222222222224</v>
      </c>
      <c r="T127" s="2">
        <v>0.45311342592592591</v>
      </c>
      <c r="U127" s="104">
        <v>16.516666666666715</v>
      </c>
      <c r="V127" s="105">
        <v>98.483333333333277</v>
      </c>
      <c r="W127" s="106"/>
      <c r="X127" s="107"/>
      <c r="Y127" s="261"/>
      <c r="Z127" s="262"/>
      <c r="AA127" s="111">
        <f>M127-J127</f>
        <v>-452.15772550346765</v>
      </c>
      <c r="AB127" s="103">
        <f>M127/J127</f>
        <v>0.84928075816551074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2652.0714845393181</v>
      </c>
      <c r="N140" s="139">
        <f>M140/L140</f>
        <v>707.21906254381815</v>
      </c>
      <c r="O140" s="140">
        <f>L140-I140</f>
        <v>0</v>
      </c>
      <c r="P140" s="141">
        <f>N140-K140</f>
        <v>-132.78093745618185</v>
      </c>
      <c r="Q140" s="142">
        <f>N140/K140</f>
        <v>0.84192745540930736</v>
      </c>
      <c r="R140" s="277"/>
      <c r="S140" s="143">
        <f>S124</f>
        <v>0.25</v>
      </c>
      <c r="T140" s="144">
        <f>INDEX(T124:T139,COUNTA(T124:T139))</f>
        <v>0.45311342592592591</v>
      </c>
      <c r="U140" s="145"/>
      <c r="V140" s="156"/>
      <c r="W140" s="135"/>
      <c r="X140" s="139"/>
      <c r="Y140" s="264"/>
      <c r="Z140" s="265"/>
      <c r="AA140" s="157">
        <f>M140-J140</f>
        <v>-497.92851546068187</v>
      </c>
      <c r="AB140" s="142">
        <f>M140/J140</f>
        <v>0.84192745540930736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2393</v>
      </c>
      <c r="G141" s="159">
        <f t="shared" ref="G141:G144" si="36">E141*F141</f>
        <v>70641.36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2790.6705539358659</v>
      </c>
      <c r="N141" s="163">
        <f>M141/L141</f>
        <v>164.15709140799211</v>
      </c>
      <c r="O141" s="165">
        <f>L141-I141</f>
        <v>0</v>
      </c>
      <c r="P141" s="166">
        <f>N141-K141</f>
        <v>-28.372320356713772</v>
      </c>
      <c r="Q141" s="152">
        <f>N141/K141</f>
        <v>0.85263383866051512</v>
      </c>
      <c r="R141" s="275">
        <f>Q157</f>
        <v>0.84669705818285168</v>
      </c>
      <c r="S141" s="167">
        <v>0.70833333333333337</v>
      </c>
      <c r="T141" s="168">
        <v>0.74406249999999996</v>
      </c>
      <c r="U141" s="169"/>
      <c r="V141" s="170">
        <v>51.449999999999889</v>
      </c>
      <c r="W141" s="168"/>
      <c r="X141" s="171"/>
      <c r="Y141" s="278"/>
      <c r="Z141" s="279"/>
      <c r="AA141" s="109">
        <f>M141-J141</f>
        <v>-482.32944606413412</v>
      </c>
      <c r="AB141" s="152">
        <f>M141/J141</f>
        <v>0.85263383866051512</v>
      </c>
      <c r="AC141" s="266">
        <f>AB157</f>
        <v>0.84669705818285168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2455</v>
      </c>
      <c r="G142" s="95">
        <f t="shared" si="36"/>
        <v>73281.75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2791.5350600126321</v>
      </c>
      <c r="N142" s="99">
        <f>M142/L142</f>
        <v>164.20794470662543</v>
      </c>
      <c r="O142" s="101">
        <f>L142-I142</f>
        <v>0</v>
      </c>
      <c r="P142" s="102">
        <f>N142-K142</f>
        <v>-28.321467058080458</v>
      </c>
      <c r="Q142" s="103">
        <f>N142/K142</f>
        <v>0.85289797128403066</v>
      </c>
      <c r="R142" s="276"/>
      <c r="S142" s="1">
        <v>0.7487731481481481</v>
      </c>
      <c r="T142" s="2">
        <v>0.78541666666666665</v>
      </c>
      <c r="U142" s="104">
        <v>6.7833333333333279</v>
      </c>
      <c r="V142" s="105">
        <v>52.766666666666708</v>
      </c>
      <c r="W142" s="106"/>
      <c r="X142" s="113"/>
      <c r="Y142" s="261"/>
      <c r="Z142" s="262"/>
      <c r="AA142" s="111">
        <f>M142-J142</f>
        <v>-481.46493998736787</v>
      </c>
      <c r="AB142" s="103">
        <f>M142/J142</f>
        <v>0.85289797128403055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2054</v>
      </c>
      <c r="G143" s="95">
        <f t="shared" si="36"/>
        <v>58682.78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2990.0525677315004</v>
      </c>
      <c r="N143" s="99">
        <f>M143/L143</f>
        <v>230.00404367165387</v>
      </c>
      <c r="O143" s="101">
        <f>L143-I143</f>
        <v>0</v>
      </c>
      <c r="P143" s="102">
        <f>N143-K143</f>
        <v>-46.919033251423031</v>
      </c>
      <c r="Q143" s="103">
        <f>N143/K143</f>
        <v>0.83057015770319464</v>
      </c>
      <c r="R143" s="276"/>
      <c r="S143" s="1">
        <v>0.78962962962962968</v>
      </c>
      <c r="T143" s="2">
        <v>0.81825231481481486</v>
      </c>
      <c r="U143" s="104">
        <v>6.0666666666667624</v>
      </c>
      <c r="V143" s="105">
        <v>41.216666666666661</v>
      </c>
      <c r="W143" s="106"/>
      <c r="X143" s="113"/>
      <c r="Y143" s="261"/>
      <c r="Z143" s="262"/>
      <c r="AA143" s="111">
        <f>M143-J143</f>
        <v>-609.9474322684996</v>
      </c>
      <c r="AB143" s="103">
        <f>M143/J143</f>
        <v>0.83057015770319453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2557</v>
      </c>
      <c r="G144" s="95">
        <f t="shared" si="36"/>
        <v>65561.48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2558.4213451917713</v>
      </c>
      <c r="N144" s="99">
        <f>M144/L144</f>
        <v>232.58375865379739</v>
      </c>
      <c r="O144" s="101">
        <f>L144-I144</f>
        <v>0</v>
      </c>
      <c r="P144" s="102">
        <f>N144-K144</f>
        <v>-40.143514073475359</v>
      </c>
      <c r="Q144" s="103">
        <f>N144/K144</f>
        <v>0.8528071150639237</v>
      </c>
      <c r="R144" s="276"/>
      <c r="S144" s="1">
        <v>0.82363425925925926</v>
      </c>
      <c r="T144" s="2">
        <v>0.86527777777777781</v>
      </c>
      <c r="U144" s="104">
        <v>7.7499999999999325</v>
      </c>
      <c r="V144" s="105">
        <v>59.966666666666711</v>
      </c>
      <c r="W144" s="106"/>
      <c r="X144" s="107"/>
      <c r="Y144" s="261"/>
      <c r="Z144" s="262"/>
      <c r="AA144" s="111">
        <f>M144-J144</f>
        <v>-441.57865480822875</v>
      </c>
      <c r="AB144" s="103">
        <f>M144/J144</f>
        <v>0.8528071150639237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2782.6698817179422</v>
      </c>
      <c r="N157" s="139">
        <f>M157/L157</f>
        <v>191.90826770468567</v>
      </c>
      <c r="O157" s="140">
        <f>L157-I157</f>
        <v>0</v>
      </c>
      <c r="P157" s="141">
        <f>N157-K157</f>
        <v>-34.74690470910744</v>
      </c>
      <c r="Q157" s="142">
        <f>N157/K157</f>
        <v>0.84669705818285168</v>
      </c>
      <c r="R157" s="277"/>
      <c r="S157" s="143">
        <f>S141</f>
        <v>0.70833333333333337</v>
      </c>
      <c r="T157" s="144">
        <f>INDEX(T141:T156,COUNTA(T141:T156))</f>
        <v>0.86527777777777781</v>
      </c>
      <c r="U157" s="145"/>
      <c r="V157" s="156"/>
      <c r="W157" s="135"/>
      <c r="X157" s="139"/>
      <c r="Y157" s="264"/>
      <c r="Z157" s="265"/>
      <c r="AA157" s="157">
        <f>M157-J157</f>
        <v>-503.83011828205781</v>
      </c>
      <c r="AB157" s="142">
        <f>M157/J157</f>
        <v>0.84669705818285168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256</v>
      </c>
      <c r="D158" s="274"/>
      <c r="E158" s="158">
        <v>14.03</v>
      </c>
      <c r="F158" s="87">
        <v>10178</v>
      </c>
      <c r="G158" s="159">
        <f t="shared" ref="G158" si="40">E158*F158</f>
        <v>142797.34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2398.2720251341811</v>
      </c>
      <c r="N158" s="163">
        <f>M158/L158</f>
        <v>599.56800628354529</v>
      </c>
      <c r="O158" s="165">
        <f>L158-I158</f>
        <v>0</v>
      </c>
      <c r="P158" s="166">
        <f>N158-K158</f>
        <v>-75.431993716454713</v>
      </c>
      <c r="Q158" s="152">
        <f>N158/K158</f>
        <v>0.88824889819784492</v>
      </c>
      <c r="R158" s="275">
        <f>Q174</f>
        <v>0.88824889819784492</v>
      </c>
      <c r="S158" s="167">
        <v>0.708587962962963</v>
      </c>
      <c r="T158" s="168">
        <v>0.88541666666666663</v>
      </c>
      <c r="U158" s="169"/>
      <c r="V158" s="170">
        <v>254.63333333333321</v>
      </c>
      <c r="W158" s="168"/>
      <c r="X158" s="171"/>
      <c r="Y158" s="278"/>
      <c r="Z158" s="279"/>
      <c r="AA158" s="109">
        <f>M158-J158</f>
        <v>-301.72797486581885</v>
      </c>
      <c r="AB158" s="152">
        <f>M158/J158</f>
        <v>0.88824889819784492</v>
      </c>
      <c r="AC158" s="266">
        <f>AB174</f>
        <v>0.88824889819784492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2398.2720251341811</v>
      </c>
      <c r="N174" s="139">
        <f>M174/L174</f>
        <v>599.56800628354529</v>
      </c>
      <c r="O174" s="140">
        <f>L174-I174</f>
        <v>0</v>
      </c>
      <c r="P174" s="141">
        <f>N174-K174</f>
        <v>-75.431993716454713</v>
      </c>
      <c r="Q174" s="142">
        <f>N174/K174</f>
        <v>0.88824889819784492</v>
      </c>
      <c r="R174" s="277"/>
      <c r="S174" s="143">
        <f>S158</f>
        <v>0.708587962962963</v>
      </c>
      <c r="T174" s="144">
        <f>INDEX(T158:T173,COUNTA(T158:T173))</f>
        <v>0.88541666666666663</v>
      </c>
      <c r="U174" s="145"/>
      <c r="V174" s="156"/>
      <c r="W174" s="135"/>
      <c r="X174" s="139"/>
      <c r="Y174" s="264"/>
      <c r="Z174" s="265"/>
      <c r="AA174" s="157">
        <f>M174-J174</f>
        <v>-301.72797486581885</v>
      </c>
      <c r="AB174" s="142">
        <f>M174/J174</f>
        <v>0.88824889819784492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1425</v>
      </c>
      <c r="G175" s="159">
        <f t="shared" ref="G175:G178" si="44">E175*F175</f>
        <v>34413.75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2472.2891566265153</v>
      </c>
      <c r="N175" s="163">
        <f>M175/L175</f>
        <v>618.07228915662881</v>
      </c>
      <c r="O175" s="165">
        <f>L175-I175</f>
        <v>0</v>
      </c>
      <c r="P175" s="166">
        <f>N175-K175</f>
        <v>-131.92771084337119</v>
      </c>
      <c r="Q175" s="152">
        <f>N175/K175</f>
        <v>0.82409638554217179</v>
      </c>
      <c r="R175" s="275">
        <f>Q191</f>
        <v>0.83824427866912532</v>
      </c>
      <c r="S175" s="167">
        <v>0.70862268518518523</v>
      </c>
      <c r="T175" s="168">
        <v>0.73263888888888884</v>
      </c>
      <c r="U175" s="169"/>
      <c r="V175" s="170">
        <v>34.583333333333201</v>
      </c>
      <c r="W175" s="173"/>
      <c r="X175" s="151"/>
      <c r="Y175" s="278"/>
      <c r="Z175" s="279"/>
      <c r="AA175" s="109">
        <f>M175-J175</f>
        <v>-527.71084337348475</v>
      </c>
      <c r="AB175" s="152">
        <f>M175/J175</f>
        <v>0.82409638554217179</v>
      </c>
      <c r="AC175" s="266">
        <f>AB191</f>
        <v>0.83824427866912532</v>
      </c>
    </row>
    <row r="176" spans="1:29" ht="15.75" customHeight="1">
      <c r="A176" s="270"/>
      <c r="B176" s="92" t="s">
        <v>117</v>
      </c>
      <c r="C176" s="259" t="s">
        <v>142</v>
      </c>
      <c r="D176" s="260"/>
      <c r="E176" s="93">
        <v>27.58</v>
      </c>
      <c r="F176" s="94">
        <v>1688</v>
      </c>
      <c r="G176" s="95">
        <f t="shared" si="44"/>
        <v>46555.039999999994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2478.3034257748714</v>
      </c>
      <c r="N176" s="99">
        <f>M176/L176</f>
        <v>619.57585644371784</v>
      </c>
      <c r="O176" s="101">
        <f>L176-I176</f>
        <v>0</v>
      </c>
      <c r="P176" s="102">
        <f>N176-K176</f>
        <v>-130.42414355628216</v>
      </c>
      <c r="Q176" s="103">
        <f>N176/K176</f>
        <v>0.82610114192495709</v>
      </c>
      <c r="R176" s="276"/>
      <c r="S176" s="1">
        <v>0.73759259259259258</v>
      </c>
      <c r="T176" s="2">
        <v>0.76597222222222228</v>
      </c>
      <c r="U176" s="104">
        <v>7.1333333333333826</v>
      </c>
      <c r="V176" s="105">
        <v>40.866666666666767</v>
      </c>
      <c r="W176" s="106"/>
      <c r="X176" s="107"/>
      <c r="Y176" s="261"/>
      <c r="Z176" s="262"/>
      <c r="AA176" s="111">
        <f>M176-J176</f>
        <v>-521.69657422512864</v>
      </c>
      <c r="AB176" s="103">
        <f>M176/J176</f>
        <v>0.82610114192495709</v>
      </c>
      <c r="AC176" s="267"/>
    </row>
    <row r="177" spans="1:29" ht="15.75" customHeight="1">
      <c r="A177" s="270"/>
      <c r="B177" s="92" t="s">
        <v>117</v>
      </c>
      <c r="C177" s="259" t="s">
        <v>145</v>
      </c>
      <c r="D177" s="260"/>
      <c r="E177" s="93">
        <v>22.28</v>
      </c>
      <c r="F177" s="94">
        <v>2018</v>
      </c>
      <c r="G177" s="95">
        <f t="shared" si="44"/>
        <v>44961.04</v>
      </c>
      <c r="H177" s="96"/>
      <c r="I177" s="97">
        <v>5</v>
      </c>
      <c r="J177" s="98">
        <v>3300</v>
      </c>
      <c r="K177" s="99">
        <f t="shared" si="45"/>
        <v>660</v>
      </c>
      <c r="L177" s="100">
        <v>5</v>
      </c>
      <c r="M177" s="98">
        <f>F177/V177*60</f>
        <v>2780.2525832376518</v>
      </c>
      <c r="N177" s="99">
        <f>M177/L177</f>
        <v>556.05051664753034</v>
      </c>
      <c r="O177" s="101">
        <f>L177-I177</f>
        <v>0</v>
      </c>
      <c r="P177" s="102">
        <f>N177-K177</f>
        <v>-103.94948335246966</v>
      </c>
      <c r="Q177" s="103">
        <f>N177/K177</f>
        <v>0.84250078279928842</v>
      </c>
      <c r="R177" s="276"/>
      <c r="S177" s="1">
        <v>0.76906249999999998</v>
      </c>
      <c r="T177" s="2">
        <v>0.7993055555555556</v>
      </c>
      <c r="U177" s="104">
        <v>4.4499999999998963</v>
      </c>
      <c r="V177" s="105">
        <v>43.550000000000097</v>
      </c>
      <c r="W177" s="106"/>
      <c r="X177" s="107"/>
      <c r="Y177" s="261"/>
      <c r="Z177" s="262"/>
      <c r="AA177" s="111">
        <f>M177-J177</f>
        <v>-519.74741676234817</v>
      </c>
      <c r="AB177" s="103">
        <f>M177/J177</f>
        <v>0.84250078279928842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6244</v>
      </c>
      <c r="G178" s="95">
        <f t="shared" si="44"/>
        <v>111705.16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2831.0327455919405</v>
      </c>
      <c r="N178" s="99">
        <f>M178/L178</f>
        <v>707.75818639798513</v>
      </c>
      <c r="O178" s="101">
        <f>L178-I178</f>
        <v>0</v>
      </c>
      <c r="P178" s="102">
        <f>N178-K178</f>
        <v>-117.24181360201487</v>
      </c>
      <c r="Q178" s="103">
        <f>N178/K178</f>
        <v>0.85788871078543649</v>
      </c>
      <c r="R178" s="276"/>
      <c r="S178" s="1">
        <v>0.80277777777777781</v>
      </c>
      <c r="T178" s="2">
        <v>0.89467592592592593</v>
      </c>
      <c r="U178" s="104">
        <v>4.9999999999999822</v>
      </c>
      <c r="V178" s="105">
        <v>132.33333333333329</v>
      </c>
      <c r="W178" s="106"/>
      <c r="X178" s="107"/>
      <c r="Y178" s="261"/>
      <c r="Z178" s="262"/>
      <c r="AA178" s="111">
        <f>M178-J178</f>
        <v>-468.96725440805949</v>
      </c>
      <c r="AB178" s="103">
        <f>M178/J178</f>
        <v>0.85788871078543649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4.25</v>
      </c>
      <c r="J191" s="138">
        <f t="shared" si="46"/>
        <v>3150</v>
      </c>
      <c r="K191" s="139">
        <f t="shared" ref="K191" si="47">J191/I191</f>
        <v>741.17647058823525</v>
      </c>
      <c r="L191" s="137">
        <f t="shared" ref="L191:M191" si="48">AVERAGE(L175:L190)</f>
        <v>4.25</v>
      </c>
      <c r="M191" s="138">
        <f t="shared" si="48"/>
        <v>2640.4694778077446</v>
      </c>
      <c r="N191" s="139">
        <f>M191/L191</f>
        <v>621.28693595476341</v>
      </c>
      <c r="O191" s="140">
        <f>L191-I191</f>
        <v>0</v>
      </c>
      <c r="P191" s="141">
        <f>N191-K191</f>
        <v>-119.88953463347184</v>
      </c>
      <c r="Q191" s="142">
        <f>N191/K191</f>
        <v>0.83824427866912532</v>
      </c>
      <c r="R191" s="277"/>
      <c r="S191" s="143">
        <f>S175</f>
        <v>0.70862268518518523</v>
      </c>
      <c r="T191" s="144">
        <f>INDEX(T175:T190,COUNTA(T175:T190))</f>
        <v>0.89467592592592593</v>
      </c>
      <c r="U191" s="145"/>
      <c r="V191" s="156"/>
      <c r="W191" s="89"/>
      <c r="X191" s="91"/>
      <c r="Y191" s="264"/>
      <c r="Z191" s="265"/>
      <c r="AA191" s="157">
        <f>M191-J191</f>
        <v>-509.53052219225538</v>
      </c>
      <c r="AB191" s="142">
        <f>M191/J191</f>
        <v>0.83824427866912532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2621</v>
      </c>
      <c r="G192" s="159">
        <f t="shared" ref="G192:G193" si="49">E192*F192</f>
        <v>47649.78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2799.0507267873095</v>
      </c>
      <c r="N192" s="163">
        <f>M192/L192</f>
        <v>699.76268169682737</v>
      </c>
      <c r="O192" s="165">
        <f>L192-I192</f>
        <v>0</v>
      </c>
      <c r="P192" s="166">
        <f>N192-K192</f>
        <v>-125.23731830317263</v>
      </c>
      <c r="Q192" s="152">
        <f>N192/K192</f>
        <v>0.84819718993554838</v>
      </c>
      <c r="R192" s="275">
        <f>Q208</f>
        <v>0.85259626406137701</v>
      </c>
      <c r="S192" s="167">
        <v>0.70833333333333337</v>
      </c>
      <c r="T192" s="168">
        <v>0.74734953703703699</v>
      </c>
      <c r="U192" s="169"/>
      <c r="V192" s="170">
        <v>56.183333333333216</v>
      </c>
      <c r="W192" s="173"/>
      <c r="X192" s="151"/>
      <c r="Y192" s="278"/>
      <c r="Z192" s="279"/>
      <c r="AA192" s="109">
        <f>M192-J192</f>
        <v>-500.94927321269051</v>
      </c>
      <c r="AB192" s="152">
        <f>M192/J192</f>
        <v>0.84819718993554838</v>
      </c>
      <c r="AC192" s="266">
        <f>AB208</f>
        <v>0.85259626406137701</v>
      </c>
    </row>
    <row r="193" spans="1:29" ht="15.75" customHeight="1">
      <c r="A193" s="281"/>
      <c r="B193" s="92" t="s">
        <v>117</v>
      </c>
      <c r="C193" s="259" t="s">
        <v>147</v>
      </c>
      <c r="D193" s="260"/>
      <c r="E193" s="93">
        <v>16.66</v>
      </c>
      <c r="F193" s="94">
        <v>9544</v>
      </c>
      <c r="G193" s="95">
        <f t="shared" si="49"/>
        <v>159003.04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2828.0846160177784</v>
      </c>
      <c r="N193" s="99">
        <f>M193/L193</f>
        <v>707.02115400444461</v>
      </c>
      <c r="O193" s="101">
        <f>L193-I193</f>
        <v>0</v>
      </c>
      <c r="P193" s="102">
        <f>N193-K193</f>
        <v>-117.97884599555539</v>
      </c>
      <c r="Q193" s="103">
        <f>N193/K193</f>
        <v>0.85699533818720564</v>
      </c>
      <c r="R193" s="276"/>
      <c r="S193" s="1">
        <v>0.75277777777777777</v>
      </c>
      <c r="T193" s="2">
        <v>0.89339120370370373</v>
      </c>
      <c r="U193" s="104">
        <v>7.8166666666667162</v>
      </c>
      <c r="V193" s="105">
        <v>202.48333333333338</v>
      </c>
      <c r="W193" s="106"/>
      <c r="X193" s="107"/>
      <c r="Y193" s="261"/>
      <c r="Z193" s="262"/>
      <c r="AA193" s="111">
        <f>M193-J193</f>
        <v>-471.91538398222156</v>
      </c>
      <c r="AB193" s="103">
        <f>M193/J193</f>
        <v>0.85699533818720564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</v>
      </c>
      <c r="J208" s="138">
        <f t="shared" si="51"/>
        <v>3300</v>
      </c>
      <c r="K208" s="139">
        <f t="shared" ref="K208" si="52">J208/I208</f>
        <v>825</v>
      </c>
      <c r="L208" s="137">
        <f t="shared" ref="L208:M208" si="53">AVERAGE(L192:L207)</f>
        <v>4</v>
      </c>
      <c r="M208" s="138">
        <f t="shared" si="53"/>
        <v>2813.567671402544</v>
      </c>
      <c r="N208" s="139">
        <f>M208/L208</f>
        <v>703.39191785063599</v>
      </c>
      <c r="O208" s="140">
        <f>L208-I208</f>
        <v>0</v>
      </c>
      <c r="P208" s="141">
        <f>N208-K208</f>
        <v>-121.60808214936401</v>
      </c>
      <c r="Q208" s="142">
        <f>N208/K208</f>
        <v>0.85259626406137701</v>
      </c>
      <c r="R208" s="277"/>
      <c r="S208" s="143">
        <f>S192</f>
        <v>0.70833333333333337</v>
      </c>
      <c r="T208" s="144">
        <f>INDEX(T192:T207,COUNTA(T192:T207))</f>
        <v>0.89339120370370373</v>
      </c>
      <c r="U208" s="145"/>
      <c r="V208" s="156"/>
      <c r="W208" s="89"/>
      <c r="X208" s="91"/>
      <c r="Y208" s="264"/>
      <c r="Z208" s="265"/>
      <c r="AA208" s="157">
        <f>M208-J208</f>
        <v>-486.43232859745603</v>
      </c>
      <c r="AB208" s="142">
        <f>M208/J208</f>
        <v>0.85259626406137701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2886</v>
      </c>
      <c r="G209" s="159">
        <f t="shared" ref="G209:G211" si="54">E209*F209</f>
        <v>52467.479999999996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2524.8116646415592</v>
      </c>
      <c r="N209" s="163">
        <f>M209/L209</f>
        <v>631.2029161603898</v>
      </c>
      <c r="O209" s="165">
        <f>L209-I209</f>
        <v>0</v>
      </c>
      <c r="P209" s="166">
        <f>N209-K209</f>
        <v>-118.7970838396102</v>
      </c>
      <c r="Q209" s="152">
        <f>N209/K209</f>
        <v>0.84160388821385312</v>
      </c>
      <c r="R209" s="275">
        <f>Q225</f>
        <v>0.83719850704658327</v>
      </c>
      <c r="S209" s="167">
        <v>0.70862268518518523</v>
      </c>
      <c r="T209" s="168">
        <v>0.75624999999999998</v>
      </c>
      <c r="U209" s="169"/>
      <c r="V209" s="170">
        <v>68.583333333333229</v>
      </c>
      <c r="W209" s="173"/>
      <c r="X209" s="151"/>
      <c r="Y209" s="278"/>
      <c r="Z209" s="279"/>
      <c r="AA209" s="109">
        <f>M209-J209</f>
        <v>-475.18833535844078</v>
      </c>
      <c r="AB209" s="152">
        <f>M209/J209</f>
        <v>0.84160388821385312</v>
      </c>
      <c r="AC209" s="266">
        <f>AB225</f>
        <v>0.83719850704658327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6773</v>
      </c>
      <c r="G210" s="95">
        <f t="shared" si="54"/>
        <v>96718.44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3008.3652066625523</v>
      </c>
      <c r="N210" s="99">
        <f>M210/L210</f>
        <v>1002.7884022208508</v>
      </c>
      <c r="O210" s="101">
        <f>L210-I210</f>
        <v>0</v>
      </c>
      <c r="P210" s="102">
        <f>N210-K210</f>
        <v>-197.2115977791492</v>
      </c>
      <c r="Q210" s="103">
        <f>N210/K210</f>
        <v>0.83565700185070901</v>
      </c>
      <c r="R210" s="276"/>
      <c r="S210" s="1">
        <v>0.76805555555555549</v>
      </c>
      <c r="T210" s="2">
        <v>0.86186342592592591</v>
      </c>
      <c r="U210" s="104">
        <v>16.99999999999994</v>
      </c>
      <c r="V210" s="105">
        <v>135.0833333333334</v>
      </c>
      <c r="W210" s="106">
        <v>0.86186342592592591</v>
      </c>
      <c r="X210" s="107">
        <v>0.91527777777777763</v>
      </c>
      <c r="Y210" s="261"/>
      <c r="Z210" s="262"/>
      <c r="AA210" s="111">
        <f>M210-J210</f>
        <v>-591.63479333744772</v>
      </c>
      <c r="AB210" s="103">
        <f>M210/J210</f>
        <v>0.83565700185070901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4972</v>
      </c>
      <c r="G211" s="95">
        <f t="shared" si="54"/>
        <v>71000.160000000003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3006.2479005710379</v>
      </c>
      <c r="N211" s="99">
        <f>M211/L211</f>
        <v>1002.0826335236793</v>
      </c>
      <c r="O211" s="101">
        <f>L211-I211</f>
        <v>0</v>
      </c>
      <c r="P211" s="102">
        <f>N211-K211</f>
        <v>-197.91736647632069</v>
      </c>
      <c r="Q211" s="103">
        <f>N211/K211</f>
        <v>0.83506886126973279</v>
      </c>
      <c r="R211" s="276"/>
      <c r="S211" s="1">
        <v>0.91527777777777763</v>
      </c>
      <c r="T211" s="2">
        <v>0.98418981481481482</v>
      </c>
      <c r="U211" s="104">
        <v>76.916666666666487</v>
      </c>
      <c r="V211" s="105">
        <v>99.233333333333547</v>
      </c>
      <c r="W211" s="106"/>
      <c r="X211" s="107"/>
      <c r="Y211" s="261"/>
      <c r="Z211" s="262"/>
      <c r="AA211" s="111">
        <f>M211-J211</f>
        <v>-593.75209942896208</v>
      </c>
      <c r="AB211" s="103">
        <f>M211/J211</f>
        <v>0.83506886126973279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2846.474923958383</v>
      </c>
      <c r="N225" s="139">
        <f t="shared" ref="N225:N231" si="58">M225/L225</f>
        <v>853.9424771875149</v>
      </c>
      <c r="O225" s="140">
        <f t="shared" ref="O225:O231" si="59">L225-I225</f>
        <v>0</v>
      </c>
      <c r="P225" s="141">
        <f t="shared" ref="P225:P231" si="60">N225-K225</f>
        <v>-166.0575228124851</v>
      </c>
      <c r="Q225" s="142">
        <f t="shared" ref="Q225:Q231" si="61">N225/K225</f>
        <v>0.83719850704658327</v>
      </c>
      <c r="R225" s="277"/>
      <c r="S225" s="143">
        <f>S209</f>
        <v>0.70862268518518523</v>
      </c>
      <c r="T225" s="144">
        <f>INDEX(T209:T224,COUNTA(T209:T224))</f>
        <v>0.98418981481481482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-553.52507604161701</v>
      </c>
      <c r="AB225" s="142">
        <f t="shared" ref="AB225:AB231" si="63">M225/J225</f>
        <v>0.83719850704658327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1310</v>
      </c>
      <c r="G226" s="159">
        <f t="shared" ref="G226:G231" si="64">E226*F226</f>
        <v>23815.8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2975.3943217665706</v>
      </c>
      <c r="N226" s="163">
        <f t="shared" si="58"/>
        <v>991.79810725552352</v>
      </c>
      <c r="O226" s="165">
        <f t="shared" si="59"/>
        <v>0</v>
      </c>
      <c r="P226" s="166">
        <f t="shared" si="60"/>
        <v>-208.20189274447648</v>
      </c>
      <c r="Q226" s="152">
        <f t="shared" si="61"/>
        <v>0.82649842271293628</v>
      </c>
      <c r="R226" s="275">
        <f>Q242</f>
        <v>0.83379240492924167</v>
      </c>
      <c r="S226" s="167">
        <v>0.70833333333333337</v>
      </c>
      <c r="T226" s="168">
        <v>0.72667824074074072</v>
      </c>
      <c r="U226" s="169"/>
      <c r="V226" s="170">
        <v>26.416666666666586</v>
      </c>
      <c r="W226" s="168"/>
      <c r="X226" s="171"/>
      <c r="Y226" s="278"/>
      <c r="Z226" s="279"/>
      <c r="AA226" s="174">
        <f t="shared" si="62"/>
        <v>-624.60567823342944</v>
      </c>
      <c r="AB226" s="152">
        <f t="shared" si="63"/>
        <v>0.82649842271293628</v>
      </c>
      <c r="AC226" s="266">
        <f>AB242</f>
        <v>0.83379240492924167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1040</v>
      </c>
      <c r="G227" s="95">
        <f t="shared" si="64"/>
        <v>25823.199999999997</v>
      </c>
      <c r="H227" s="96">
        <v>2</v>
      </c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 t="shared" si="65"/>
        <v>2761.0619469026528</v>
      </c>
      <c r="N227" s="99">
        <f t="shared" si="58"/>
        <v>690.26548672566321</v>
      </c>
      <c r="O227" s="101">
        <f t="shared" si="59"/>
        <v>0</v>
      </c>
      <c r="P227" s="102">
        <f t="shared" si="60"/>
        <v>-134.73451327433679</v>
      </c>
      <c r="Q227" s="103">
        <f t="shared" si="61"/>
        <v>0.83668543845534937</v>
      </c>
      <c r="R227" s="276"/>
      <c r="S227" s="1">
        <v>0.73986111111111108</v>
      </c>
      <c r="T227" s="2">
        <v>0.75555555555555554</v>
      </c>
      <c r="U227" s="104">
        <v>18.983333333333317</v>
      </c>
      <c r="V227" s="105">
        <v>22.600000000000016</v>
      </c>
      <c r="W227" s="106"/>
      <c r="X227" s="113"/>
      <c r="Y227" s="261"/>
      <c r="Z227" s="262"/>
      <c r="AA227" s="175">
        <f t="shared" si="62"/>
        <v>-538.93805309734717</v>
      </c>
      <c r="AB227" s="103">
        <f t="shared" si="63"/>
        <v>0.83668543845534937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2707</v>
      </c>
      <c r="G228" s="95">
        <f t="shared" si="64"/>
        <v>49213.26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 t="shared" si="65"/>
        <v>2992.9975429975366</v>
      </c>
      <c r="N228" s="99">
        <f t="shared" si="58"/>
        <v>997.66584766584549</v>
      </c>
      <c r="O228" s="101">
        <f t="shared" si="59"/>
        <v>0</v>
      </c>
      <c r="P228" s="102">
        <f t="shared" si="60"/>
        <v>-202.33415233415451</v>
      </c>
      <c r="Q228" s="103">
        <f t="shared" si="61"/>
        <v>0.83138820638820454</v>
      </c>
      <c r="R228" s="276"/>
      <c r="S228" s="1">
        <v>0.76874999999999993</v>
      </c>
      <c r="T228" s="2">
        <v>0.8064351851851852</v>
      </c>
      <c r="U228" s="104">
        <v>18.999999999999932</v>
      </c>
      <c r="V228" s="105">
        <v>54.266666666666779</v>
      </c>
      <c r="W228" s="106"/>
      <c r="X228" s="113"/>
      <c r="Y228" s="261"/>
      <c r="Z228" s="262"/>
      <c r="AA228" s="175">
        <f t="shared" si="62"/>
        <v>-607.00245700246342</v>
      </c>
      <c r="AB228" s="103">
        <f t="shared" si="63"/>
        <v>0.83138820638820465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2625</v>
      </c>
      <c r="G229" s="95">
        <f t="shared" si="64"/>
        <v>65703.75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 t="shared" si="65"/>
        <v>2763.1578947368444</v>
      </c>
      <c r="N229" s="99">
        <f t="shared" si="58"/>
        <v>690.78947368421109</v>
      </c>
      <c r="O229" s="101">
        <f t="shared" si="59"/>
        <v>0</v>
      </c>
      <c r="P229" s="102">
        <f t="shared" si="60"/>
        <v>-134.21052631578891</v>
      </c>
      <c r="Q229" s="103">
        <f t="shared" si="61"/>
        <v>0.83732057416268013</v>
      </c>
      <c r="R229" s="276"/>
      <c r="S229" s="1">
        <v>0.81805555555555542</v>
      </c>
      <c r="T229" s="2">
        <v>0.85763888888888873</v>
      </c>
      <c r="U229" s="104">
        <v>16.733333333333125</v>
      </c>
      <c r="V229" s="105">
        <v>56.999999999999957</v>
      </c>
      <c r="W229" s="106">
        <v>0.85763888888888873</v>
      </c>
      <c r="X229" s="107">
        <v>0.91618055555555555</v>
      </c>
      <c r="Y229" s="261"/>
      <c r="Z229" s="262"/>
      <c r="AA229" s="175">
        <f t="shared" si="62"/>
        <v>-536.84210526315564</v>
      </c>
      <c r="AB229" s="103">
        <f t="shared" si="63"/>
        <v>0.83732057416268013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2484</v>
      </c>
      <c r="G230" s="95">
        <f t="shared" si="64"/>
        <v>61677.719999999994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 t="shared" si="65"/>
        <v>2775.4189944134037</v>
      </c>
      <c r="N230" s="99">
        <f t="shared" si="58"/>
        <v>693.85474860335091</v>
      </c>
      <c r="O230" s="101">
        <f t="shared" si="59"/>
        <v>0</v>
      </c>
      <c r="P230" s="102">
        <f t="shared" si="60"/>
        <v>-131.14525139664909</v>
      </c>
      <c r="Q230" s="103">
        <f t="shared" si="61"/>
        <v>0.84103605891315258</v>
      </c>
      <c r="R230" s="276"/>
      <c r="S230" s="1">
        <v>0.91618055555555555</v>
      </c>
      <c r="T230" s="2">
        <v>0.95347222222222228</v>
      </c>
      <c r="U230" s="104">
        <v>84.300000000000225</v>
      </c>
      <c r="V230" s="105">
        <v>53.700000000000081</v>
      </c>
      <c r="W230" s="106"/>
      <c r="X230" s="107"/>
      <c r="Y230" s="261"/>
      <c r="Z230" s="262"/>
      <c r="AA230" s="175">
        <f t="shared" si="62"/>
        <v>-524.58100558659635</v>
      </c>
      <c r="AB230" s="103">
        <f t="shared" si="63"/>
        <v>0.84103605891315258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3274</v>
      </c>
      <c r="G231" s="115">
        <f t="shared" si="64"/>
        <v>59521.32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2991.4720812182964</v>
      </c>
      <c r="N231" s="99">
        <f t="shared" si="58"/>
        <v>997.15736040609875</v>
      </c>
      <c r="O231" s="101">
        <f t="shared" si="59"/>
        <v>0</v>
      </c>
      <c r="P231" s="102">
        <f t="shared" si="60"/>
        <v>-202.84263959390125</v>
      </c>
      <c r="Q231" s="103">
        <f t="shared" si="61"/>
        <v>0.83096446700508231</v>
      </c>
      <c r="R231" s="276"/>
      <c r="S231" s="1">
        <v>0.96620370370370368</v>
      </c>
      <c r="T231" s="2">
        <v>1.0118055555555552</v>
      </c>
      <c r="U231" s="104">
        <v>18.333333333333215</v>
      </c>
      <c r="V231" s="105">
        <v>65.666666666666174</v>
      </c>
      <c r="W231" s="106"/>
      <c r="X231" s="4"/>
      <c r="Y231" s="261"/>
      <c r="Z231" s="262"/>
      <c r="AA231" s="175">
        <f t="shared" si="62"/>
        <v>-608.52791878170365</v>
      </c>
      <c r="AB231" s="103">
        <f t="shared" si="63"/>
        <v>0.83096446700508231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3.5</v>
      </c>
      <c r="J242" s="138">
        <f t="shared" si="66"/>
        <v>3450</v>
      </c>
      <c r="K242" s="139">
        <f t="shared" ref="K242" si="67">J242/I242</f>
        <v>985.71428571428567</v>
      </c>
      <c r="L242" s="137">
        <f t="shared" ref="L242:M242" si="68">AVERAGE(L226:L241)</f>
        <v>3.5</v>
      </c>
      <c r="M242" s="138">
        <f t="shared" si="68"/>
        <v>2876.5837970058838</v>
      </c>
      <c r="N242" s="139">
        <f>M242/L242</f>
        <v>821.8810848588239</v>
      </c>
      <c r="O242" s="140">
        <f>L242-I242</f>
        <v>0</v>
      </c>
      <c r="P242" s="141">
        <f>N242-K242</f>
        <v>-163.83320085546177</v>
      </c>
      <c r="Q242" s="142">
        <f>N242/K242</f>
        <v>0.83379240492924167</v>
      </c>
      <c r="R242" s="277"/>
      <c r="S242" s="143">
        <f>S226</f>
        <v>0.70833333333333337</v>
      </c>
      <c r="T242" s="144">
        <f>INDEX(T226:T241,COUNTA(T226:T241))</f>
        <v>1.0118055555555552</v>
      </c>
      <c r="U242" s="145"/>
      <c r="V242" s="156"/>
      <c r="W242" s="135"/>
      <c r="X242" s="139"/>
      <c r="Y242" s="264"/>
      <c r="Z242" s="265"/>
      <c r="AA242" s="177">
        <f>M242-J242</f>
        <v>-573.41620299411625</v>
      </c>
      <c r="AB242" s="142">
        <f>M242/J242</f>
        <v>0.83379240492924167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06" priority="1" operator="greaterThan">
      <formula>0</formula>
    </cfRule>
  </conditionalFormatting>
  <conditionalFormatting sqref="P5:P242 AA5:AA242">
    <cfRule type="cellIs" dxfId="505" priority="4" operator="lessThan">
      <formula>0</formula>
    </cfRule>
  </conditionalFormatting>
  <conditionalFormatting sqref="Q5:Q242 AB5:AB242">
    <cfRule type="cellIs" dxfId="504" priority="2" operator="greaterThan">
      <formula>1</formula>
    </cfRule>
    <cfRule type="cellIs" dxfId="503" priority="3" operator="lessThan">
      <formula>0.8</formula>
    </cfRule>
  </conditionalFormatting>
  <conditionalFormatting sqref="AC5:AC23 R5:R242 AC141:AC146">
    <cfRule type="cellIs" dxfId="502" priority="5" operator="lessThan">
      <formula>0.8</formula>
    </cfRule>
  </conditionalFormatting>
  <conditionalFormatting sqref="AC29:AC37">
    <cfRule type="cellIs" dxfId="501" priority="16" operator="lessThan">
      <formula>0.8</formula>
    </cfRule>
  </conditionalFormatting>
  <conditionalFormatting sqref="AC39:AC44">
    <cfRule type="cellIs" dxfId="500" priority="15" operator="lessThan">
      <formula>0.8</formula>
    </cfRule>
  </conditionalFormatting>
  <conditionalFormatting sqref="AC56">
    <cfRule type="cellIs" dxfId="499" priority="17" operator="lessThan">
      <formula>0.8</formula>
    </cfRule>
  </conditionalFormatting>
  <conditionalFormatting sqref="AC73:AC78">
    <cfRule type="cellIs" dxfId="498" priority="13" operator="lessThan">
      <formula>0.8</formula>
    </cfRule>
  </conditionalFormatting>
  <conditionalFormatting sqref="AC90">
    <cfRule type="cellIs" dxfId="497" priority="14" operator="lessThan">
      <formula>0.8</formula>
    </cfRule>
  </conditionalFormatting>
  <conditionalFormatting sqref="AC107">
    <cfRule type="cellIs" dxfId="496" priority="7" operator="lessThan">
      <formula>0.8</formula>
    </cfRule>
  </conditionalFormatting>
  <conditionalFormatting sqref="AC124:AC129">
    <cfRule type="cellIs" dxfId="495" priority="6" operator="lessThan">
      <formula>0.8</formula>
    </cfRule>
  </conditionalFormatting>
  <conditionalFormatting sqref="AC158:AC163">
    <cfRule type="cellIs" dxfId="494" priority="12" operator="lessThan">
      <formula>0.8</formula>
    </cfRule>
  </conditionalFormatting>
  <conditionalFormatting sqref="AC175">
    <cfRule type="cellIs" dxfId="493" priority="11" operator="lessThan">
      <formula>0.8</formula>
    </cfRule>
  </conditionalFormatting>
  <conditionalFormatting sqref="AC192">
    <cfRule type="cellIs" dxfId="492" priority="10" operator="lessThan">
      <formula>0.8</formula>
    </cfRule>
  </conditionalFormatting>
  <conditionalFormatting sqref="AC209">
    <cfRule type="cellIs" dxfId="491" priority="9" operator="lessThan">
      <formula>0.8</formula>
    </cfRule>
  </conditionalFormatting>
  <conditionalFormatting sqref="AC226:AC231">
    <cfRule type="cellIs" dxfId="490" priority="8" operator="lessThan">
      <formula>0.8</formula>
    </cfRule>
  </conditionalFormatting>
  <dataValidations count="1">
    <dataValidation type="list" allowBlank="1" showInputMessage="1" showErrorMessage="1" sqref="Y5:Z242" xr:uid="{DE8DCAF0-A632-4E17-B86C-C41C59131BF4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7580-A426-4E14-965E-D97CB6E5B81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26" sqref="Y26:Z26"/>
      <selection pane="bottomLeft" activeCell="Y26" sqref="Y26:Z2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128398</v>
      </c>
      <c r="E1" s="77" t="s">
        <v>3</v>
      </c>
      <c r="F1" s="78">
        <f>SUM(G5:G157)</f>
        <v>5669082.919999999</v>
      </c>
      <c r="G1" s="79" t="s">
        <v>74</v>
      </c>
      <c r="H1" s="80">
        <f>L21+L38+L55+L72+L89+L106+L123+L157</f>
        <v>149.03174603174602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45886</v>
      </c>
      <c r="B2" s="325"/>
      <c r="C2" s="82" t="s">
        <v>35</v>
      </c>
      <c r="D2" s="83">
        <f>AVERAGE(N21,N38,N55,N72,N89,N106,N123,N157)</f>
        <v>140.10386929088392</v>
      </c>
      <c r="E2" s="83" t="s">
        <v>81</v>
      </c>
      <c r="F2" s="84">
        <f>F1/D1</f>
        <v>44.152423869530672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3177</v>
      </c>
      <c r="G5" s="159">
        <f t="shared" ref="G5:G7" si="0">E5*F5</f>
        <v>62586.899999999994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1057.8246392896779</v>
      </c>
      <c r="N5" s="163">
        <f>M5/L5</f>
        <v>81.371126099205995</v>
      </c>
      <c r="O5" s="179">
        <f>L5-I5</f>
        <v>0</v>
      </c>
      <c r="P5" s="180">
        <f>N5-K5</f>
        <v>-10.936566208486312</v>
      </c>
      <c r="Q5" s="132">
        <f>N5/K5</f>
        <v>0.8815205327413983</v>
      </c>
      <c r="R5" s="276">
        <f>Q21</f>
        <v>0.85384160886612814</v>
      </c>
      <c r="S5" s="167">
        <v>0.25</v>
      </c>
      <c r="T5" s="168">
        <v>0.37513888888888891</v>
      </c>
      <c r="U5" s="169"/>
      <c r="V5" s="170">
        <v>180.20000000000005</v>
      </c>
      <c r="W5" s="87"/>
      <c r="X5" s="88"/>
      <c r="Y5" s="278"/>
      <c r="Z5" s="279"/>
      <c r="AA5" s="109">
        <f>M5-J5</f>
        <v>-142.17536071032214</v>
      </c>
      <c r="AB5" s="110">
        <f>M5/J5</f>
        <v>0.88152053274139819</v>
      </c>
      <c r="AC5" s="291">
        <f>AB21</f>
        <v>0.85384160886612814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986</v>
      </c>
      <c r="G6" s="95">
        <f t="shared" si="0"/>
        <v>58962.799999999996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1646.3821892393287</v>
      </c>
      <c r="N6" s="99">
        <f>M6/L6</f>
        <v>117.59872780280919</v>
      </c>
      <c r="O6" s="101">
        <f>L6-I6</f>
        <v>0</v>
      </c>
      <c r="P6" s="102">
        <f>N6-K6</f>
        <v>-25.258415054333668</v>
      </c>
      <c r="Q6" s="103">
        <f>N6/K6</f>
        <v>0.82319109461966433</v>
      </c>
      <c r="R6" s="276"/>
      <c r="S6" s="1">
        <v>0.52921296296296294</v>
      </c>
      <c r="T6" s="2">
        <v>0.5541666666666667</v>
      </c>
      <c r="U6" s="104">
        <v>60.066666666666649</v>
      </c>
      <c r="V6" s="105">
        <v>35.933333333333408</v>
      </c>
      <c r="W6" s="106"/>
      <c r="X6" s="107"/>
      <c r="Y6" s="261"/>
      <c r="Z6" s="262"/>
      <c r="AA6" s="111">
        <f>M6-J6</f>
        <v>-353.61781076067132</v>
      </c>
      <c r="AB6" s="112">
        <f>M6/J6</f>
        <v>0.82319109461966433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2481</v>
      </c>
      <c r="G7" s="115">
        <f t="shared" si="0"/>
        <v>74355.569999999992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2248.0745028945362</v>
      </c>
      <c r="N7" s="99">
        <f>M7/L7</f>
        <v>112.40372514472681</v>
      </c>
      <c r="O7" s="101">
        <f>L7-I7</f>
        <v>0</v>
      </c>
      <c r="P7" s="102">
        <f>N7-K7</f>
        <v>-17.596274855273194</v>
      </c>
      <c r="Q7" s="103">
        <f>N7/K7</f>
        <v>0.86464403957482161</v>
      </c>
      <c r="R7" s="276"/>
      <c r="S7" s="117">
        <v>0.55694444444444435</v>
      </c>
      <c r="T7" s="118">
        <v>0.6029282407407407</v>
      </c>
      <c r="U7" s="104">
        <v>3.9999999999998259</v>
      </c>
      <c r="V7" s="105">
        <v>66.216666666666725</v>
      </c>
      <c r="W7" s="106"/>
      <c r="X7" s="107"/>
      <c r="Y7" s="261"/>
      <c r="Z7" s="262"/>
      <c r="AA7" s="111">
        <f>M7-J7</f>
        <v>-351.92549710546382</v>
      </c>
      <c r="AB7" s="112">
        <f>M7/J7</f>
        <v>0.86464403957482161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1650.7604438078477</v>
      </c>
      <c r="N21" s="139">
        <f t="shared" ref="N21:N28" si="5">M21/L21</f>
        <v>105.36768790262857</v>
      </c>
      <c r="O21" s="140">
        <f t="shared" ref="O21:O28" si="6">L21-I21</f>
        <v>0</v>
      </c>
      <c r="P21" s="141">
        <f t="shared" ref="P21:P28" si="7">N21-K21</f>
        <v>-18.036567416520356</v>
      </c>
      <c r="Q21" s="142">
        <f t="shared" ref="Q21:Q28" si="8">N21/K21</f>
        <v>0.85384160886612814</v>
      </c>
      <c r="R21" s="277"/>
      <c r="S21" s="143">
        <f>S5</f>
        <v>0.25</v>
      </c>
      <c r="T21" s="144">
        <f>INDEX(T5:T20,COUNTA(T5:T20))</f>
        <v>0.6029282407407407</v>
      </c>
      <c r="U21" s="145"/>
      <c r="V21" s="145"/>
      <c r="W21" s="146"/>
      <c r="X21" s="147"/>
      <c r="Y21" s="264"/>
      <c r="Z21" s="265"/>
      <c r="AA21" s="148">
        <f t="shared" ref="AA21:AA28" si="9">M21-J21</f>
        <v>-282.57288952548561</v>
      </c>
      <c r="AB21" s="149">
        <f t="shared" ref="AB21:AB28" si="10">M21/J21</f>
        <v>0.85384160886612814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250</v>
      </c>
      <c r="D22" s="290"/>
      <c r="E22" s="158">
        <v>56.43</v>
      </c>
      <c r="F22" s="162">
        <v>3121</v>
      </c>
      <c r="G22" s="159">
        <f t="shared" ref="G22:G28" si="11">E22*F22</f>
        <v>176118.03</v>
      </c>
      <c r="H22" s="160"/>
      <c r="I22" s="161">
        <v>22</v>
      </c>
      <c r="J22" s="162">
        <v>2000</v>
      </c>
      <c r="K22" s="163">
        <f>J22/I22</f>
        <v>90.909090909090907</v>
      </c>
      <c r="L22" s="164">
        <v>22</v>
      </c>
      <c r="M22" s="162">
        <f t="shared" ref="M22:M28" si="12">F22/V22*60</f>
        <v>1703.1377899045019</v>
      </c>
      <c r="N22" s="163">
        <f t="shared" si="5"/>
        <v>77.415354086568271</v>
      </c>
      <c r="O22" s="165">
        <f t="shared" si="6"/>
        <v>0</v>
      </c>
      <c r="P22" s="166">
        <f t="shared" si="7"/>
        <v>-13.493736822522635</v>
      </c>
      <c r="Q22" s="152">
        <f t="shared" si="8"/>
        <v>0.85156889495225097</v>
      </c>
      <c r="R22" s="275">
        <f>Q38</f>
        <v>0.84816950253423096</v>
      </c>
      <c r="S22" s="167">
        <v>0.16670138888888889</v>
      </c>
      <c r="T22" s="168">
        <v>0.24305555555555555</v>
      </c>
      <c r="U22" s="169"/>
      <c r="V22" s="170">
        <v>109.95</v>
      </c>
      <c r="W22" s="181"/>
      <c r="X22" s="163"/>
      <c r="Y22" s="278"/>
      <c r="Z22" s="279"/>
      <c r="AA22" s="109">
        <f t="shared" si="9"/>
        <v>-296.86221009549809</v>
      </c>
      <c r="AB22" s="152">
        <f t="shared" si="10"/>
        <v>0.85156889495225097</v>
      </c>
      <c r="AC22" s="347">
        <f>AB38</f>
        <v>0.84816950253423085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2141</v>
      </c>
      <c r="G23" s="95">
        <f t="shared" si="11"/>
        <v>153895.07999999999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1698.83182719859</v>
      </c>
      <c r="N23" s="99">
        <f t="shared" si="5"/>
        <v>65.339685661484225</v>
      </c>
      <c r="O23" s="101">
        <f t="shared" si="6"/>
        <v>0</v>
      </c>
      <c r="P23" s="102">
        <f t="shared" si="7"/>
        <v>-11.583391261592695</v>
      </c>
      <c r="Q23" s="103">
        <f t="shared" si="8"/>
        <v>0.84941591359929491</v>
      </c>
      <c r="R23" s="276"/>
      <c r="S23" s="1">
        <v>0.24887731481481482</v>
      </c>
      <c r="T23" s="2">
        <v>0.30138888888888887</v>
      </c>
      <c r="U23" s="104">
        <v>8.3833333333333382</v>
      </c>
      <c r="V23" s="105">
        <v>75.616666666666646</v>
      </c>
      <c r="W23" s="106"/>
      <c r="X23" s="107"/>
      <c r="Y23" s="261"/>
      <c r="Z23" s="262"/>
      <c r="AA23" s="111">
        <f t="shared" si="9"/>
        <v>-301.16817280141004</v>
      </c>
      <c r="AB23" s="103">
        <f t="shared" si="10"/>
        <v>0.84941591359929502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5609</v>
      </c>
      <c r="G24" s="95">
        <f t="shared" si="11"/>
        <v>318422.93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1736.2338779019778</v>
      </c>
      <c r="N24" s="99">
        <f t="shared" si="5"/>
        <v>66.778226073152993</v>
      </c>
      <c r="O24" s="101">
        <f t="shared" si="6"/>
        <v>0</v>
      </c>
      <c r="P24" s="102">
        <f t="shared" si="7"/>
        <v>-10.144850849923927</v>
      </c>
      <c r="Q24" s="103">
        <f t="shared" si="8"/>
        <v>0.86811693895098896</v>
      </c>
      <c r="R24" s="276"/>
      <c r="S24" s="1">
        <v>0.3056712962962963</v>
      </c>
      <c r="T24" s="2">
        <v>0.44027777777777777</v>
      </c>
      <c r="U24" s="104">
        <v>6.166666666666698</v>
      </c>
      <c r="V24" s="105">
        <v>193.83333333333331</v>
      </c>
      <c r="W24" s="106"/>
      <c r="X24" s="107"/>
      <c r="Y24" s="261"/>
      <c r="Z24" s="262"/>
      <c r="AA24" s="111">
        <f t="shared" si="9"/>
        <v>-263.76612209802215</v>
      </c>
      <c r="AB24" s="103">
        <f t="shared" si="10"/>
        <v>0.86811693895098896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2050</v>
      </c>
      <c r="G25" s="95">
        <f t="shared" si="11"/>
        <v>117465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1696.9418257070602</v>
      </c>
      <c r="N25" s="99">
        <f t="shared" si="5"/>
        <v>65.266993296425397</v>
      </c>
      <c r="O25" s="101">
        <f t="shared" si="6"/>
        <v>0</v>
      </c>
      <c r="P25" s="102">
        <f t="shared" si="7"/>
        <v>-11.656083626651522</v>
      </c>
      <c r="Q25" s="103">
        <f t="shared" si="8"/>
        <v>0.84847091285353016</v>
      </c>
      <c r="R25" s="276"/>
      <c r="S25" s="1">
        <v>0.44583333333333336</v>
      </c>
      <c r="T25" s="2">
        <v>0.49616898148148147</v>
      </c>
      <c r="U25" s="104">
        <v>8.0000000000000515</v>
      </c>
      <c r="V25" s="105">
        <v>72.483333333333292</v>
      </c>
      <c r="W25" s="106">
        <v>0.49616898148148147</v>
      </c>
      <c r="X25" s="107">
        <v>0.54517361111111107</v>
      </c>
      <c r="Y25" s="261"/>
      <c r="Z25" s="262"/>
      <c r="AA25" s="111">
        <f t="shared" si="9"/>
        <v>-303.05817429293984</v>
      </c>
      <c r="AB25" s="103">
        <f t="shared" si="10"/>
        <v>0.84847091285353005</v>
      </c>
      <c r="AC25" s="293"/>
    </row>
    <row r="26" spans="1:43" ht="15.75" customHeight="1">
      <c r="A26" s="281"/>
      <c r="B26" s="92" t="s">
        <v>176</v>
      </c>
      <c r="C26" s="285" t="s">
        <v>238</v>
      </c>
      <c r="D26" s="285"/>
      <c r="E26" s="93">
        <v>57.3</v>
      </c>
      <c r="F26" s="94">
        <v>759</v>
      </c>
      <c r="G26" s="95">
        <f t="shared" si="11"/>
        <v>43490.7</v>
      </c>
      <c r="H26" s="113">
        <v>2</v>
      </c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1689.7959183673433</v>
      </c>
      <c r="N26" s="99">
        <f t="shared" si="5"/>
        <v>67.591836734693729</v>
      </c>
      <c r="O26" s="101">
        <f t="shared" si="6"/>
        <v>0</v>
      </c>
      <c r="P26" s="102">
        <f t="shared" si="7"/>
        <v>-12.408163265306271</v>
      </c>
      <c r="Q26" s="103">
        <f t="shared" si="8"/>
        <v>0.84489795918367161</v>
      </c>
      <c r="R26" s="276"/>
      <c r="S26" s="1">
        <v>0.54517361111111107</v>
      </c>
      <c r="T26" s="2">
        <v>0.56388888888888888</v>
      </c>
      <c r="U26" s="104">
        <v>70.566666666666606</v>
      </c>
      <c r="V26" s="105">
        <v>26.950000000000056</v>
      </c>
      <c r="W26" s="106"/>
      <c r="X26" s="107"/>
      <c r="Y26" s="261"/>
      <c r="Z26" s="262"/>
      <c r="AA26" s="111">
        <f t="shared" si="9"/>
        <v>-310.20408163265665</v>
      </c>
      <c r="AB26" s="103">
        <f t="shared" si="10"/>
        <v>0.84489795918367172</v>
      </c>
      <c r="AC26" s="293"/>
    </row>
    <row r="27" spans="1:43" ht="15.75" customHeight="1">
      <c r="A27" s="281"/>
      <c r="B27" s="92" t="s">
        <v>176</v>
      </c>
      <c r="C27" s="285" t="s">
        <v>178</v>
      </c>
      <c r="D27" s="285"/>
      <c r="E27" s="93">
        <v>51.86</v>
      </c>
      <c r="F27" s="94">
        <v>1987</v>
      </c>
      <c r="G27" s="115">
        <f t="shared" si="11"/>
        <v>103045.81999999999</v>
      </c>
      <c r="H27" s="116"/>
      <c r="I27" s="97">
        <v>26</v>
      </c>
      <c r="J27" s="98">
        <v>2000</v>
      </c>
      <c r="K27" s="99">
        <f t="shared" si="13"/>
        <v>76.92307692307692</v>
      </c>
      <c r="L27" s="100">
        <v>26</v>
      </c>
      <c r="M27" s="98">
        <f t="shared" si="12"/>
        <v>1652.0092378752879</v>
      </c>
      <c r="N27" s="99">
        <f t="shared" si="5"/>
        <v>63.538816841357225</v>
      </c>
      <c r="O27" s="101">
        <f t="shared" si="6"/>
        <v>0</v>
      </c>
      <c r="P27" s="102">
        <f t="shared" si="7"/>
        <v>-13.384260081719695</v>
      </c>
      <c r="Q27" s="103">
        <f t="shared" si="8"/>
        <v>0.82600461893764399</v>
      </c>
      <c r="R27" s="276"/>
      <c r="S27" s="1">
        <v>0.56944444444444442</v>
      </c>
      <c r="T27" s="2">
        <v>0.61956018518518519</v>
      </c>
      <c r="U27" s="104">
        <v>7.9999999999999716</v>
      </c>
      <c r="V27" s="105">
        <v>72.1666666666667</v>
      </c>
      <c r="W27" s="106"/>
      <c r="X27" s="107"/>
      <c r="Y27" s="261"/>
      <c r="Z27" s="262"/>
      <c r="AA27" s="111">
        <f t="shared" si="9"/>
        <v>-347.99076212471209</v>
      </c>
      <c r="AB27" s="103">
        <f t="shared" si="10"/>
        <v>0.82600461893764399</v>
      </c>
      <c r="AC27" s="293"/>
    </row>
    <row r="28" spans="1:43" ht="15.75" customHeight="1">
      <c r="A28" s="281"/>
      <c r="B28" s="92" t="s">
        <v>176</v>
      </c>
      <c r="C28" s="285" t="s">
        <v>238</v>
      </c>
      <c r="D28" s="285"/>
      <c r="E28" s="93">
        <v>57.3</v>
      </c>
      <c r="F28" s="94">
        <v>1994</v>
      </c>
      <c r="G28" s="115">
        <f t="shared" si="11"/>
        <v>114256.2</v>
      </c>
      <c r="H28" s="119"/>
      <c r="I28" s="97">
        <v>25</v>
      </c>
      <c r="J28" s="98">
        <v>2000</v>
      </c>
      <c r="K28" s="99">
        <f t="shared" si="13"/>
        <v>80</v>
      </c>
      <c r="L28" s="114">
        <v>25</v>
      </c>
      <c r="M28" s="98">
        <f t="shared" si="12"/>
        <v>1697.4225585244728</v>
      </c>
      <c r="N28" s="99">
        <f t="shared" si="5"/>
        <v>67.896902340978912</v>
      </c>
      <c r="O28" s="120">
        <f t="shared" si="6"/>
        <v>0</v>
      </c>
      <c r="P28" s="121">
        <f t="shared" si="7"/>
        <v>-12.103097659021088</v>
      </c>
      <c r="Q28" s="122">
        <f t="shared" si="8"/>
        <v>0.84871127926223644</v>
      </c>
      <c r="R28" s="276"/>
      <c r="S28" s="1">
        <v>0.625</v>
      </c>
      <c r="T28" s="2">
        <v>0.67394675925925929</v>
      </c>
      <c r="U28" s="104">
        <v>7.8333333333333321</v>
      </c>
      <c r="V28" s="105">
        <v>70.483333333333377</v>
      </c>
      <c r="W28" s="106"/>
      <c r="X28" s="107"/>
      <c r="Y28" s="261"/>
      <c r="Z28" s="262"/>
      <c r="AA28" s="111">
        <f t="shared" si="9"/>
        <v>-302.57744147552717</v>
      </c>
      <c r="AB28" s="103">
        <f t="shared" si="10"/>
        <v>0.84871127926223644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25.142857142857142</v>
      </c>
      <c r="J38" s="138">
        <f t="shared" si="14"/>
        <v>2000</v>
      </c>
      <c r="K38" s="139">
        <f t="shared" ref="K38" si="15">J38/I38</f>
        <v>79.545454545454547</v>
      </c>
      <c r="L38" s="137">
        <f t="shared" ref="L38:M38" si="16">AVERAGE(L22:L37)</f>
        <v>25.142857142857142</v>
      </c>
      <c r="M38" s="138">
        <f t="shared" si="16"/>
        <v>1696.3390050684618</v>
      </c>
      <c r="N38" s="139">
        <f t="shared" ref="N38:N43" si="17">M38/L38</f>
        <v>67.468028610677464</v>
      </c>
      <c r="O38" s="140">
        <f t="shared" ref="O38:O43" si="18">L38-I38</f>
        <v>0</v>
      </c>
      <c r="P38" s="141">
        <f t="shared" ref="P38:P43" si="19">N38-K38</f>
        <v>-12.077425934777082</v>
      </c>
      <c r="Q38" s="142">
        <f t="shared" ref="Q38:Q43" si="20">N38/K38</f>
        <v>0.84816950253423096</v>
      </c>
      <c r="R38" s="277"/>
      <c r="S38" s="143">
        <f>S22</f>
        <v>0.16670138888888889</v>
      </c>
      <c r="T38" s="144">
        <f>INDEX(T22:T37,COUNTA(T22:T37))</f>
        <v>0.67394675925925929</v>
      </c>
      <c r="U38" s="145"/>
      <c r="V38" s="156"/>
      <c r="W38" s="135"/>
      <c r="X38" s="139"/>
      <c r="Y38" s="264"/>
      <c r="Z38" s="265"/>
      <c r="AA38" s="157">
        <f t="shared" ref="AA38:AA53" si="21">M38-J38</f>
        <v>-303.6609949315382</v>
      </c>
      <c r="AB38" s="142">
        <f t="shared" ref="AB38:AB53" si="22">M38/J38</f>
        <v>0.84816950253423085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2692</v>
      </c>
      <c r="G39" s="159">
        <f t="shared" ref="G39:G43" si="23">E39*F39</f>
        <v>133307.84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1709.8094565984475</v>
      </c>
      <c r="N39" s="163">
        <f t="shared" si="17"/>
        <v>71.242060691601978</v>
      </c>
      <c r="O39" s="165">
        <f t="shared" si="18"/>
        <v>0</v>
      </c>
      <c r="P39" s="166">
        <f t="shared" si="19"/>
        <v>-12.091272641731351</v>
      </c>
      <c r="Q39" s="152">
        <f t="shared" si="20"/>
        <v>0.85490472829922382</v>
      </c>
      <c r="R39" s="275">
        <f>Q55</f>
        <v>0.85891075769485969</v>
      </c>
      <c r="S39" s="167">
        <v>0.16666666666666666</v>
      </c>
      <c r="T39" s="168">
        <v>0.23226851851851851</v>
      </c>
      <c r="U39" s="169"/>
      <c r="V39" s="170">
        <v>94.466666666666669</v>
      </c>
      <c r="W39" s="87"/>
      <c r="X39" s="88"/>
      <c r="Y39" s="278"/>
      <c r="Z39" s="279"/>
      <c r="AA39" s="109">
        <f t="shared" si="21"/>
        <v>-290.19054340155253</v>
      </c>
      <c r="AB39" s="152">
        <f t="shared" si="22"/>
        <v>0.8549047282992237</v>
      </c>
      <c r="AC39" s="347">
        <f>AB55</f>
        <v>0.85891075769485958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2659</v>
      </c>
      <c r="G40" s="95">
        <f t="shared" si="23"/>
        <v>137789.38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1534.7763347763346</v>
      </c>
      <c r="N40" s="99">
        <f t="shared" si="17"/>
        <v>66.729405859840639</v>
      </c>
      <c r="O40" s="101">
        <f t="shared" si="18"/>
        <v>0</v>
      </c>
      <c r="P40" s="102">
        <f t="shared" si="19"/>
        <v>-11.531463705376751</v>
      </c>
      <c r="Q40" s="103">
        <f t="shared" si="20"/>
        <v>0.85265351932018596</v>
      </c>
      <c r="R40" s="276"/>
      <c r="S40" s="1">
        <v>0.23550925925925925</v>
      </c>
      <c r="T40" s="2">
        <v>0.30769675925925927</v>
      </c>
      <c r="U40" s="104">
        <v>4.6666666666666634</v>
      </c>
      <c r="V40" s="105">
        <v>103.95000000000002</v>
      </c>
      <c r="W40" s="106"/>
      <c r="X40" s="107"/>
      <c r="Y40" s="261"/>
      <c r="Z40" s="262"/>
      <c r="AA40" s="111">
        <f t="shared" si="21"/>
        <v>-265.22366522366542</v>
      </c>
      <c r="AB40" s="103">
        <f t="shared" si="22"/>
        <v>0.85265351932018585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2556</v>
      </c>
      <c r="G41" s="95">
        <f t="shared" si="23"/>
        <v>151673.04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1689.9173553719002</v>
      </c>
      <c r="N41" s="99">
        <f t="shared" si="17"/>
        <v>70.413223140495845</v>
      </c>
      <c r="O41" s="101">
        <f t="shared" si="18"/>
        <v>0</v>
      </c>
      <c r="P41" s="102">
        <f t="shared" si="19"/>
        <v>-12.920110192837484</v>
      </c>
      <c r="Q41" s="103">
        <f t="shared" si="20"/>
        <v>0.84495867768595023</v>
      </c>
      <c r="R41" s="276"/>
      <c r="S41" s="1">
        <v>0.31059027777777776</v>
      </c>
      <c r="T41" s="2">
        <v>0.37361111111111112</v>
      </c>
      <c r="U41" s="104">
        <v>4.1666666666666252</v>
      </c>
      <c r="V41" s="105">
        <v>90.750000000000043</v>
      </c>
      <c r="W41" s="106"/>
      <c r="X41" s="107"/>
      <c r="Y41" s="261"/>
      <c r="Z41" s="262"/>
      <c r="AA41" s="111">
        <f t="shared" si="21"/>
        <v>-310.08264462809984</v>
      </c>
      <c r="AB41" s="103">
        <f t="shared" si="22"/>
        <v>0.84495867768595012</v>
      </c>
      <c r="AC41" s="293"/>
    </row>
    <row r="42" spans="1:29" ht="15.75" customHeight="1">
      <c r="A42" s="270"/>
      <c r="B42" s="153" t="s">
        <v>180</v>
      </c>
      <c r="C42" s="259" t="s">
        <v>198</v>
      </c>
      <c r="D42" s="260"/>
      <c r="E42" s="93">
        <v>58.67</v>
      </c>
      <c r="F42" s="104">
        <v>5182</v>
      </c>
      <c r="G42" s="95">
        <f t="shared" si="23"/>
        <v>304027.94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1721.7535763728658</v>
      </c>
      <c r="N42" s="99">
        <f t="shared" si="17"/>
        <v>71.73973234886941</v>
      </c>
      <c r="O42" s="101">
        <f t="shared" si="18"/>
        <v>0</v>
      </c>
      <c r="P42" s="102">
        <f t="shared" si="19"/>
        <v>-11.593600984463919</v>
      </c>
      <c r="Q42" s="103">
        <f t="shared" si="20"/>
        <v>0.86087678818643298</v>
      </c>
      <c r="R42" s="276"/>
      <c r="S42" s="1">
        <v>0.37806712962962963</v>
      </c>
      <c r="T42" s="2">
        <v>0.50347222222222221</v>
      </c>
      <c r="U42" s="104">
        <v>6.4166666666666572</v>
      </c>
      <c r="V42" s="105">
        <v>180.58333333333331</v>
      </c>
      <c r="W42" s="106">
        <v>0.50347222222222221</v>
      </c>
      <c r="X42" s="107">
        <v>0.54236111111111107</v>
      </c>
      <c r="Y42" s="261"/>
      <c r="Z42" s="262"/>
      <c r="AA42" s="111">
        <f t="shared" si="21"/>
        <v>-278.24642362713416</v>
      </c>
      <c r="AB42" s="103">
        <f t="shared" si="22"/>
        <v>0.86087678818643287</v>
      </c>
      <c r="AC42" s="293"/>
    </row>
    <row r="43" spans="1:29" ht="15.75" customHeight="1">
      <c r="A43" s="271"/>
      <c r="B43" s="153" t="s">
        <v>189</v>
      </c>
      <c r="C43" s="259" t="s">
        <v>206</v>
      </c>
      <c r="D43" s="260"/>
      <c r="E43" s="93">
        <v>36.86</v>
      </c>
      <c r="F43" s="104">
        <v>3845</v>
      </c>
      <c r="G43" s="95">
        <f t="shared" si="23"/>
        <v>141726.70000000001</v>
      </c>
      <c r="H43" s="113"/>
      <c r="I43" s="114">
        <v>17</v>
      </c>
      <c r="J43" s="98">
        <v>2000</v>
      </c>
      <c r="K43" s="99">
        <f t="shared" si="13"/>
        <v>117.64705882352941</v>
      </c>
      <c r="L43" s="114">
        <v>17</v>
      </c>
      <c r="M43" s="98">
        <f>F43/V43*60</f>
        <v>1761.0687022900763</v>
      </c>
      <c r="N43" s="99">
        <f t="shared" si="17"/>
        <v>103.59227660529861</v>
      </c>
      <c r="O43" s="101">
        <f t="shared" si="18"/>
        <v>0</v>
      </c>
      <c r="P43" s="102">
        <f t="shared" si="19"/>
        <v>-14.054782218230798</v>
      </c>
      <c r="Q43" s="103">
        <f t="shared" si="20"/>
        <v>0.8805343511450382</v>
      </c>
      <c r="R43" s="276"/>
      <c r="S43" s="1">
        <v>0.54236111111111107</v>
      </c>
      <c r="T43" s="2">
        <v>0.6333333333333333</v>
      </c>
      <c r="U43" s="104">
        <v>55.999999999999957</v>
      </c>
      <c r="V43" s="105">
        <v>131</v>
      </c>
      <c r="W43" s="106"/>
      <c r="X43" s="107"/>
      <c r="Y43" s="261"/>
      <c r="Z43" s="262"/>
      <c r="AA43" s="111">
        <f t="shared" si="21"/>
        <v>-238.93129770992368</v>
      </c>
      <c r="AB43" s="103">
        <f t="shared" si="22"/>
        <v>0.8805343511450382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>
        <f t="shared" si="21"/>
        <v>0</v>
      </c>
      <c r="AB44" s="103" t="e">
        <f t="shared" si="22"/>
        <v>#DIV/0!</v>
      </c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>
        <f t="shared" si="21"/>
        <v>0</v>
      </c>
      <c r="AB45" s="103" t="e">
        <f t="shared" si="22"/>
        <v>#DIV/0!</v>
      </c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>
        <f t="shared" si="21"/>
        <v>0</v>
      </c>
      <c r="AB46" s="103" t="e">
        <f t="shared" si="22"/>
        <v>#DIV/0!</v>
      </c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>
        <f t="shared" si="21"/>
        <v>0</v>
      </c>
      <c r="AB47" s="103" t="e">
        <f t="shared" si="22"/>
        <v>#DIV/0!</v>
      </c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>
        <f t="shared" si="21"/>
        <v>0</v>
      </c>
      <c r="AB48" s="103" t="e">
        <f t="shared" si="22"/>
        <v>#DIV/0!</v>
      </c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>
        <f t="shared" si="21"/>
        <v>0</v>
      </c>
      <c r="AB49" s="103" t="e">
        <f t="shared" si="22"/>
        <v>#DIV/0!</v>
      </c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>
        <f t="shared" si="21"/>
        <v>0</v>
      </c>
      <c r="AB50" s="103" t="e">
        <f t="shared" si="22"/>
        <v>#DIV/0!</v>
      </c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>
        <f t="shared" si="21"/>
        <v>0</v>
      </c>
      <c r="AB51" s="103" t="e">
        <f t="shared" si="22"/>
        <v>#DIV/0!</v>
      </c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>
        <f t="shared" si="21"/>
        <v>0</v>
      </c>
      <c r="AB52" s="103" t="e">
        <f t="shared" si="22"/>
        <v>#DIV/0!</v>
      </c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>
        <f t="shared" si="21"/>
        <v>0</v>
      </c>
      <c r="AB53" s="103" t="e">
        <f t="shared" si="22"/>
        <v>#DIV/0!</v>
      </c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22.4</v>
      </c>
      <c r="J55" s="138">
        <f t="shared" si="24"/>
        <v>1960</v>
      </c>
      <c r="K55" s="139">
        <f t="shared" ref="K55" si="25">J55/I55</f>
        <v>87.5</v>
      </c>
      <c r="L55" s="137">
        <f t="shared" ref="L55:M55" si="26">AVERAGE(L39:L54)</f>
        <v>22.4</v>
      </c>
      <c r="M55" s="138">
        <f t="shared" si="26"/>
        <v>1683.4650850819248</v>
      </c>
      <c r="N55" s="139">
        <f t="shared" ref="N55:N60" si="27">M55/L55</f>
        <v>75.154691298300222</v>
      </c>
      <c r="O55" s="140">
        <f t="shared" ref="O55:O60" si="28">L55-I55</f>
        <v>0</v>
      </c>
      <c r="P55" s="141">
        <f t="shared" ref="P55:P60" si="29">N55-K55</f>
        <v>-12.345308701699778</v>
      </c>
      <c r="Q55" s="142">
        <f t="shared" ref="Q55:Q60" si="30">N55/K55</f>
        <v>0.85891075769485969</v>
      </c>
      <c r="R55" s="277"/>
      <c r="S55" s="143">
        <f>S39</f>
        <v>0.16666666666666666</v>
      </c>
      <c r="T55" s="144">
        <f>INDEX(T39:T54,COUNTA(T39:T54))</f>
        <v>0.6333333333333333</v>
      </c>
      <c r="U55" s="145"/>
      <c r="V55" s="156"/>
      <c r="W55" s="188"/>
      <c r="X55" s="189"/>
      <c r="Y55" s="264"/>
      <c r="Z55" s="265"/>
      <c r="AA55" s="157">
        <f t="shared" ref="AA55:AA60" si="31">M55-J55</f>
        <v>-276.53491491807517</v>
      </c>
      <c r="AB55" s="142">
        <f t="shared" ref="AB55:AB60" si="32">M55/J55</f>
        <v>0.85891075769485958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2004</v>
      </c>
      <c r="G56" s="159">
        <f t="shared" ref="G56:G60" si="33">E56*F56</f>
        <v>118957.44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1685.6074766355139</v>
      </c>
      <c r="N56" s="163">
        <f t="shared" si="27"/>
        <v>73.28728159284843</v>
      </c>
      <c r="O56" s="165">
        <f t="shared" si="28"/>
        <v>0</v>
      </c>
      <c r="P56" s="166">
        <f t="shared" si="29"/>
        <v>-13.669240146282007</v>
      </c>
      <c r="Q56" s="152">
        <f t="shared" si="30"/>
        <v>0.8428037383177569</v>
      </c>
      <c r="R56" s="275">
        <f>Q72</f>
        <v>0.84765646990393617</v>
      </c>
      <c r="S56" s="167">
        <v>0.25</v>
      </c>
      <c r="T56" s="168">
        <v>0.29953703703703705</v>
      </c>
      <c r="U56" s="169"/>
      <c r="V56" s="170">
        <v>71.333333333333343</v>
      </c>
      <c r="W56" s="168"/>
      <c r="X56" s="171"/>
      <c r="Y56" s="278"/>
      <c r="Z56" s="279"/>
      <c r="AA56" s="109">
        <f t="shared" si="31"/>
        <v>-314.39252336448612</v>
      </c>
      <c r="AB56" s="152">
        <f t="shared" si="32"/>
        <v>0.8428037383177569</v>
      </c>
      <c r="AC56" s="266">
        <f>AB72</f>
        <v>0.84765646990393606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2053</v>
      </c>
      <c r="G57" s="95">
        <f t="shared" si="33"/>
        <v>97250.61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1676.2984803810382</v>
      </c>
      <c r="N57" s="99">
        <f t="shared" si="27"/>
        <v>79.823737161001816</v>
      </c>
      <c r="O57" s="101">
        <f t="shared" si="28"/>
        <v>0</v>
      </c>
      <c r="P57" s="102">
        <f t="shared" si="29"/>
        <v>-15.414358077093425</v>
      </c>
      <c r="Q57" s="103">
        <f t="shared" si="30"/>
        <v>0.83814924019051906</v>
      </c>
      <c r="R57" s="276"/>
      <c r="S57" s="1">
        <v>0.3034722222222222</v>
      </c>
      <c r="T57" s="2">
        <v>0.35450231481481481</v>
      </c>
      <c r="U57" s="104">
        <v>5.6666666666666199</v>
      </c>
      <c r="V57" s="105">
        <v>73.483333333333363</v>
      </c>
      <c r="W57" s="106"/>
      <c r="X57" s="107"/>
      <c r="Y57" s="261"/>
      <c r="Z57" s="262"/>
      <c r="AA57" s="111">
        <f t="shared" si="31"/>
        <v>-323.70151961896181</v>
      </c>
      <c r="AB57" s="103">
        <f t="shared" si="32"/>
        <v>0.83814924019051906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1275</v>
      </c>
      <c r="G58" s="95">
        <f t="shared" si="33"/>
        <v>68046.75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1673.3503463361292</v>
      </c>
      <c r="N58" s="99">
        <f t="shared" si="27"/>
        <v>66.934013853445165</v>
      </c>
      <c r="O58" s="101">
        <f t="shared" si="28"/>
        <v>0</v>
      </c>
      <c r="P58" s="102">
        <f t="shared" si="29"/>
        <v>-13.065986146554835</v>
      </c>
      <c r="Q58" s="103">
        <f t="shared" si="30"/>
        <v>0.83667517316806461</v>
      </c>
      <c r="R58" s="276"/>
      <c r="S58" s="1">
        <v>0.35853009259259261</v>
      </c>
      <c r="T58" s="2">
        <v>0.39027777777777778</v>
      </c>
      <c r="U58" s="104">
        <v>5.8000000000000274</v>
      </c>
      <c r="V58" s="105">
        <v>45.716666666666647</v>
      </c>
      <c r="W58" s="106"/>
      <c r="X58" s="107"/>
      <c r="Y58" s="261"/>
      <c r="Z58" s="262"/>
      <c r="AA58" s="111">
        <f t="shared" si="31"/>
        <v>-326.64965366387082</v>
      </c>
      <c r="AB58" s="103">
        <f t="shared" si="32"/>
        <v>0.83667517316806461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3680</v>
      </c>
      <c r="G59" s="95">
        <f t="shared" si="33"/>
        <v>284611.20000000001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1698.4615384615381</v>
      </c>
      <c r="N59" s="99">
        <f t="shared" si="27"/>
        <v>67.938461538461524</v>
      </c>
      <c r="O59" s="101">
        <f t="shared" si="28"/>
        <v>0</v>
      </c>
      <c r="P59" s="102">
        <f t="shared" si="29"/>
        <v>-12.061538461538476</v>
      </c>
      <c r="Q59" s="103">
        <f t="shared" si="30"/>
        <v>0.84923076923076901</v>
      </c>
      <c r="R59" s="276"/>
      <c r="S59" s="1">
        <v>0.39305555555555549</v>
      </c>
      <c r="T59" s="2">
        <v>0.48333333333333328</v>
      </c>
      <c r="U59" s="104">
        <v>3.9999999999999059</v>
      </c>
      <c r="V59" s="105">
        <v>130.00000000000003</v>
      </c>
      <c r="W59" s="106">
        <v>0.48333333333333328</v>
      </c>
      <c r="X59" s="107">
        <v>0.52222222222222214</v>
      </c>
      <c r="Y59" s="261"/>
      <c r="Z59" s="262"/>
      <c r="AA59" s="111">
        <f t="shared" si="31"/>
        <v>-301.53846153846189</v>
      </c>
      <c r="AB59" s="103">
        <f t="shared" si="32"/>
        <v>0.84923076923076901</v>
      </c>
      <c r="AC59" s="267"/>
    </row>
    <row r="60" spans="1:29" ht="15.75" customHeight="1">
      <c r="A60" s="281"/>
      <c r="B60" s="153" t="s">
        <v>180</v>
      </c>
      <c r="C60" s="259" t="s">
        <v>182</v>
      </c>
      <c r="D60" s="260"/>
      <c r="E60" s="93">
        <v>59.52</v>
      </c>
      <c r="F60" s="94">
        <v>6724</v>
      </c>
      <c r="G60" s="95">
        <f t="shared" si="33"/>
        <v>400212.48000000004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>F60/V60*60</f>
        <v>1742.8468572251415</v>
      </c>
      <c r="N60" s="99">
        <f t="shared" si="27"/>
        <v>69.713874289005659</v>
      </c>
      <c r="O60" s="101">
        <f t="shared" si="28"/>
        <v>0</v>
      </c>
      <c r="P60" s="102">
        <f t="shared" si="29"/>
        <v>-10.286125710994341</v>
      </c>
      <c r="Q60" s="103">
        <f t="shared" si="30"/>
        <v>0.87142342861257072</v>
      </c>
      <c r="R60" s="276"/>
      <c r="S60" s="1">
        <v>0.52222222222222214</v>
      </c>
      <c r="T60" s="2">
        <v>0.68297453703703703</v>
      </c>
      <c r="U60" s="104">
        <v>55.999999999999957</v>
      </c>
      <c r="V60" s="105">
        <v>231.48333333333343</v>
      </c>
      <c r="W60" s="106"/>
      <c r="X60" s="107"/>
      <c r="Y60" s="261"/>
      <c r="Z60" s="262"/>
      <c r="AA60" s="111">
        <f t="shared" si="31"/>
        <v>-257.15314277485845</v>
      </c>
      <c r="AB60" s="103">
        <f t="shared" si="32"/>
        <v>0.87142342861257083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23.8</v>
      </c>
      <c r="J72" s="138">
        <f t="shared" si="34"/>
        <v>2000</v>
      </c>
      <c r="K72" s="139">
        <f t="shared" ref="K72" si="35">J72/I72</f>
        <v>84.033613445378151</v>
      </c>
      <c r="L72" s="137">
        <f t="shared" ref="L72:M72" si="36">AVERAGE(L56:L71)</f>
        <v>23.8</v>
      </c>
      <c r="M72" s="138">
        <f t="shared" si="36"/>
        <v>1695.3129398078722</v>
      </c>
      <c r="N72" s="139">
        <f t="shared" ref="N72:N81" si="37">M72/L72</f>
        <v>71.23163612638119</v>
      </c>
      <c r="O72" s="140">
        <f t="shared" ref="O72:O81" si="38">L72-I72</f>
        <v>0</v>
      </c>
      <c r="P72" s="141">
        <f t="shared" ref="P72:P81" si="39">N72-K72</f>
        <v>-12.801977318996961</v>
      </c>
      <c r="Q72" s="142">
        <f t="shared" ref="Q72:Q81" si="40">N72/K72</f>
        <v>0.84765646990393617</v>
      </c>
      <c r="R72" s="277"/>
      <c r="S72" s="143">
        <f>S56</f>
        <v>0.25</v>
      </c>
      <c r="T72" s="144">
        <f>INDEX(T56:T71,COUNTA(T56:T71))</f>
        <v>0.68297453703703703</v>
      </c>
      <c r="U72" s="145"/>
      <c r="V72" s="156"/>
      <c r="W72" s="135"/>
      <c r="X72" s="139"/>
      <c r="Y72" s="264"/>
      <c r="Z72" s="265"/>
      <c r="AA72" s="157">
        <f t="shared" ref="AA72:AA81" si="41">M72-J72</f>
        <v>-304.68706019212777</v>
      </c>
      <c r="AB72" s="142">
        <f t="shared" ref="AB72:AB81" si="42">M72/J72</f>
        <v>0.84765646990393606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5272</v>
      </c>
      <c r="G73" s="159">
        <f t="shared" ref="G73:G81" si="43">E73*F73</f>
        <v>200019.68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44">F73/V73*60</f>
        <v>3003.0379746835438</v>
      </c>
      <c r="N73" s="163">
        <f t="shared" si="37"/>
        <v>143.00180831826398</v>
      </c>
      <c r="O73" s="165">
        <f t="shared" si="38"/>
        <v>0</v>
      </c>
      <c r="P73" s="166">
        <f t="shared" si="39"/>
        <v>-28.426763110307434</v>
      </c>
      <c r="Q73" s="152">
        <f t="shared" si="40"/>
        <v>0.83417721518987331</v>
      </c>
      <c r="R73" s="275">
        <f>Q89</f>
        <v>0.84507075231389095</v>
      </c>
      <c r="S73" s="167">
        <v>0.16666666666666666</v>
      </c>
      <c r="T73" s="168">
        <v>0.23981481481481481</v>
      </c>
      <c r="U73" s="169"/>
      <c r="V73" s="170">
        <v>105.33333333333334</v>
      </c>
      <c r="W73" s="168"/>
      <c r="X73" s="171"/>
      <c r="Y73" s="278"/>
      <c r="Z73" s="279"/>
      <c r="AA73" s="109">
        <f t="shared" si="41"/>
        <v>-596.96202531645622</v>
      </c>
      <c r="AB73" s="152">
        <f t="shared" si="42"/>
        <v>0.83417721518987331</v>
      </c>
      <c r="AC73" s="266">
        <f>AB89</f>
        <v>0.84507075231389095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646</v>
      </c>
      <c r="G74" s="95">
        <f t="shared" si="43"/>
        <v>24612.600000000002</v>
      </c>
      <c r="H74" s="96"/>
      <c r="I74" s="97">
        <v>21</v>
      </c>
      <c r="J74" s="98">
        <v>3600</v>
      </c>
      <c r="K74" s="99">
        <f t="shared" ref="K74:K111" si="45">J74/I74</f>
        <v>171.42857142857142</v>
      </c>
      <c r="L74" s="100">
        <v>21</v>
      </c>
      <c r="M74" s="98">
        <f t="shared" si="44"/>
        <v>2888.9440993788812</v>
      </c>
      <c r="N74" s="99">
        <f t="shared" si="37"/>
        <v>137.5687666370896</v>
      </c>
      <c r="O74" s="101">
        <f t="shared" si="38"/>
        <v>0</v>
      </c>
      <c r="P74" s="102">
        <f t="shared" si="39"/>
        <v>-33.859804791481821</v>
      </c>
      <c r="Q74" s="103">
        <f t="shared" si="40"/>
        <v>0.80248447204968931</v>
      </c>
      <c r="R74" s="276"/>
      <c r="S74" s="1">
        <v>0.24513888888888888</v>
      </c>
      <c r="T74" s="2">
        <v>0.25445601851851851</v>
      </c>
      <c r="U74" s="104">
        <v>7.6666666666666528</v>
      </c>
      <c r="V74" s="105">
        <v>13.416666666666671</v>
      </c>
      <c r="W74" s="106"/>
      <c r="X74" s="107"/>
      <c r="Y74" s="261"/>
      <c r="Z74" s="262"/>
      <c r="AA74" s="111">
        <f t="shared" si="41"/>
        <v>-711.05590062111878</v>
      </c>
      <c r="AB74" s="103">
        <f t="shared" si="42"/>
        <v>0.8024844720496892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3237</v>
      </c>
      <c r="G75" s="95">
        <f t="shared" si="43"/>
        <v>103778.22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2995.6812339331641</v>
      </c>
      <c r="N75" s="99">
        <f t="shared" si="37"/>
        <v>142.65148733015067</v>
      </c>
      <c r="O75" s="101">
        <f t="shared" si="38"/>
        <v>0</v>
      </c>
      <c r="P75" s="102">
        <f t="shared" si="39"/>
        <v>-28.777084098420744</v>
      </c>
      <c r="Q75" s="103">
        <f t="shared" si="40"/>
        <v>0.83213367609254563</v>
      </c>
      <c r="R75" s="276"/>
      <c r="S75" s="1">
        <v>0.25914351851851852</v>
      </c>
      <c r="T75" s="2">
        <v>0.30416666666666664</v>
      </c>
      <c r="U75" s="104">
        <v>6.750000000000016</v>
      </c>
      <c r="V75" s="105">
        <v>64.833333333333286</v>
      </c>
      <c r="W75" s="106"/>
      <c r="X75" s="107"/>
      <c r="Y75" s="261"/>
      <c r="Z75" s="262"/>
      <c r="AA75" s="111">
        <f t="shared" si="41"/>
        <v>-604.31876606683591</v>
      </c>
      <c r="AB75" s="103">
        <f t="shared" si="42"/>
        <v>0.83213367609254563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4263</v>
      </c>
      <c r="G76" s="95">
        <f t="shared" si="43"/>
        <v>120600.26999999999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3003.2876712328739</v>
      </c>
      <c r="N76" s="99">
        <f t="shared" si="37"/>
        <v>158.06777217015124</v>
      </c>
      <c r="O76" s="101">
        <f t="shared" si="38"/>
        <v>0</v>
      </c>
      <c r="P76" s="102">
        <f t="shared" si="39"/>
        <v>-31.405912040375085</v>
      </c>
      <c r="Q76" s="103">
        <f t="shared" si="40"/>
        <v>0.83424657534246482</v>
      </c>
      <c r="R76" s="276"/>
      <c r="S76" s="1">
        <v>0.30763888888888885</v>
      </c>
      <c r="T76" s="2">
        <v>0.36678240740740742</v>
      </c>
      <c r="U76" s="104">
        <v>4.9999999999999822</v>
      </c>
      <c r="V76" s="105">
        <v>85.166666666666742</v>
      </c>
      <c r="W76" s="106"/>
      <c r="X76" s="107"/>
      <c r="Y76" s="261"/>
      <c r="Z76" s="262"/>
      <c r="AA76" s="191">
        <f t="shared" si="41"/>
        <v>-596.71232876712611</v>
      </c>
      <c r="AB76" s="192">
        <f t="shared" si="42"/>
        <v>0.83424657534246494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2439</v>
      </c>
      <c r="G77" s="95">
        <f t="shared" si="43"/>
        <v>95096.61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2983.4862385321057</v>
      </c>
      <c r="N77" s="99">
        <f t="shared" si="37"/>
        <v>157.02559150168977</v>
      </c>
      <c r="O77" s="101">
        <f t="shared" si="38"/>
        <v>0</v>
      </c>
      <c r="P77" s="102">
        <f t="shared" si="39"/>
        <v>-32.448092708836555</v>
      </c>
      <c r="Q77" s="103">
        <f t="shared" si="40"/>
        <v>0.82874617737002931</v>
      </c>
      <c r="R77" s="276"/>
      <c r="S77" s="1">
        <v>0.37291666666666662</v>
      </c>
      <c r="T77" s="2">
        <v>0.40697916666666667</v>
      </c>
      <c r="U77" s="104">
        <v>8.8333333333332487</v>
      </c>
      <c r="V77" s="105">
        <v>49.050000000000075</v>
      </c>
      <c r="W77" s="106"/>
      <c r="X77" s="107"/>
      <c r="Y77" s="261"/>
      <c r="Z77" s="262"/>
      <c r="AA77" s="191">
        <f t="shared" si="41"/>
        <v>-616.51376146789426</v>
      </c>
      <c r="AB77" s="192">
        <f t="shared" si="42"/>
        <v>0.82874617737002942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4169</v>
      </c>
      <c r="G78" s="115">
        <f t="shared" si="43"/>
        <v>130364.63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2996.2866839688531</v>
      </c>
      <c r="N78" s="99">
        <f t="shared" si="37"/>
        <v>157.69929915625542</v>
      </c>
      <c r="O78" s="101">
        <f t="shared" si="38"/>
        <v>0</v>
      </c>
      <c r="P78" s="102">
        <f t="shared" si="39"/>
        <v>-31.774385054270908</v>
      </c>
      <c r="Q78" s="103">
        <f t="shared" si="40"/>
        <v>0.8323018566580147</v>
      </c>
      <c r="R78" s="276"/>
      <c r="S78" s="1">
        <v>0.41180555555555548</v>
      </c>
      <c r="T78" s="2">
        <v>0.46978009259259257</v>
      </c>
      <c r="U78" s="104">
        <v>6.9499999999998874</v>
      </c>
      <c r="V78" s="105">
        <v>83.483333333333405</v>
      </c>
      <c r="W78" s="106">
        <v>0.46978009259259257</v>
      </c>
      <c r="X78" s="107">
        <v>0.5118055555555554</v>
      </c>
      <c r="Y78" s="261"/>
      <c r="Z78" s="262"/>
      <c r="AA78" s="191">
        <f t="shared" si="41"/>
        <v>-603.71331603114686</v>
      </c>
      <c r="AB78" s="192">
        <f t="shared" si="42"/>
        <v>0.83230185665801482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2286</v>
      </c>
      <c r="G79" s="115">
        <f t="shared" si="43"/>
        <v>86868</v>
      </c>
      <c r="H79" s="119">
        <v>2</v>
      </c>
      <c r="I79" s="97">
        <v>21</v>
      </c>
      <c r="J79" s="98">
        <v>3600</v>
      </c>
      <c r="K79" s="99">
        <f t="shared" si="45"/>
        <v>171.42857142857142</v>
      </c>
      <c r="L79" s="114">
        <v>21</v>
      </c>
      <c r="M79" s="98">
        <f t="shared" si="44"/>
        <v>3159.1554702495077</v>
      </c>
      <c r="N79" s="99">
        <f t="shared" si="37"/>
        <v>150.43597477378609</v>
      </c>
      <c r="O79" s="120">
        <f t="shared" si="38"/>
        <v>0</v>
      </c>
      <c r="P79" s="121">
        <f t="shared" si="39"/>
        <v>-20.992596654785331</v>
      </c>
      <c r="Q79" s="122">
        <f t="shared" si="40"/>
        <v>0.87754318618041893</v>
      </c>
      <c r="R79" s="276"/>
      <c r="S79" s="1">
        <v>0.5118055555555554</v>
      </c>
      <c r="T79" s="2">
        <v>0.54195601851851849</v>
      </c>
      <c r="U79" s="104">
        <v>60.516666666666481</v>
      </c>
      <c r="V79" s="105">
        <v>43.416666666666842</v>
      </c>
      <c r="W79" s="106"/>
      <c r="X79" s="107"/>
      <c r="Y79" s="261"/>
      <c r="Z79" s="262"/>
      <c r="AA79" s="191">
        <f t="shared" si="41"/>
        <v>-440.84452975049226</v>
      </c>
      <c r="AB79" s="192">
        <f t="shared" si="42"/>
        <v>0.87754318618041882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6014</v>
      </c>
      <c r="G80" s="115">
        <f t="shared" si="43"/>
        <v>232320.82</v>
      </c>
      <c r="H80" s="119"/>
      <c r="I80" s="97">
        <v>20</v>
      </c>
      <c r="J80" s="98">
        <v>3600</v>
      </c>
      <c r="K80" s="99">
        <f t="shared" si="45"/>
        <v>180</v>
      </c>
      <c r="L80" s="114">
        <v>20</v>
      </c>
      <c r="M80" s="98">
        <f t="shared" si="44"/>
        <v>3176.8745414526761</v>
      </c>
      <c r="N80" s="99">
        <f t="shared" si="37"/>
        <v>158.84372707263381</v>
      </c>
      <c r="O80" s="120">
        <f t="shared" si="38"/>
        <v>0</v>
      </c>
      <c r="P80" s="121">
        <f t="shared" si="39"/>
        <v>-21.156272927366189</v>
      </c>
      <c r="Q80" s="122">
        <f t="shared" si="40"/>
        <v>0.88246515040352114</v>
      </c>
      <c r="R80" s="276"/>
      <c r="S80" s="1">
        <v>0.54612268518518514</v>
      </c>
      <c r="T80" s="2">
        <v>0.625</v>
      </c>
      <c r="U80" s="104">
        <v>5.9999999999999787</v>
      </c>
      <c r="V80" s="105">
        <v>113.5833333333334</v>
      </c>
      <c r="W80" s="106"/>
      <c r="X80" s="107"/>
      <c r="Y80" s="261"/>
      <c r="Z80" s="262"/>
      <c r="AA80" s="191">
        <f t="shared" si="41"/>
        <v>-423.12545854732389</v>
      </c>
      <c r="AB80" s="192">
        <f t="shared" si="42"/>
        <v>0.88246515040352114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5730</v>
      </c>
      <c r="G81" s="115">
        <f t="shared" si="43"/>
        <v>217740</v>
      </c>
      <c r="H81" s="119"/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3173.5384615384605</v>
      </c>
      <c r="N81" s="99">
        <f t="shared" si="37"/>
        <v>151.12087912087907</v>
      </c>
      <c r="O81" s="120">
        <f t="shared" si="38"/>
        <v>0</v>
      </c>
      <c r="P81" s="121">
        <f t="shared" si="39"/>
        <v>-20.307692307692349</v>
      </c>
      <c r="Q81" s="122">
        <f t="shared" si="40"/>
        <v>0.88153846153846127</v>
      </c>
      <c r="R81" s="276"/>
      <c r="S81" s="1">
        <v>0.62916666666666665</v>
      </c>
      <c r="T81" s="2">
        <v>0.70439814814814816</v>
      </c>
      <c r="U81" s="104">
        <v>5.9999999999999787</v>
      </c>
      <c r="V81" s="105">
        <v>108.33333333333337</v>
      </c>
      <c r="W81" s="106"/>
      <c r="X81" s="107"/>
      <c r="Y81" s="261"/>
      <c r="Z81" s="262"/>
      <c r="AA81" s="191">
        <f t="shared" si="41"/>
        <v>-426.46153846153948</v>
      </c>
      <c r="AB81" s="192">
        <f t="shared" si="42"/>
        <v>0.88153846153846127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20.222222222222221</v>
      </c>
      <c r="J89" s="138">
        <f t="shared" si="46"/>
        <v>3600</v>
      </c>
      <c r="K89" s="139">
        <f t="shared" ref="K89" si="47">J89/I89</f>
        <v>178.02197802197801</v>
      </c>
      <c r="L89" s="137">
        <f t="shared" ref="L89:M89" si="48">AVERAGE(L73:L88)</f>
        <v>20.222222222222221</v>
      </c>
      <c r="M89" s="138">
        <f t="shared" si="48"/>
        <v>3042.2547083300074</v>
      </c>
      <c r="N89" s="139">
        <f t="shared" ref="N89:N94" si="49">M89/L89</f>
        <v>150.44116689543992</v>
      </c>
      <c r="O89" s="140">
        <f t="shared" ref="O89:O94" si="50">L89-I89</f>
        <v>0</v>
      </c>
      <c r="P89" s="141">
        <f t="shared" ref="P89:P94" si="51">N89-K89</f>
        <v>-27.580811126538094</v>
      </c>
      <c r="Q89" s="142">
        <f t="shared" ref="Q89:Q94" si="52">N89/K89</f>
        <v>0.84507075231389095</v>
      </c>
      <c r="R89" s="277"/>
      <c r="S89" s="143">
        <f>S73</f>
        <v>0.16666666666666666</v>
      </c>
      <c r="T89" s="144">
        <f>INDEX(T73:T88,COUNTA(T73:T88))</f>
        <v>0.70439814814814816</v>
      </c>
      <c r="U89" s="145"/>
      <c r="V89" s="156"/>
      <c r="W89" s="135"/>
      <c r="X89" s="139"/>
      <c r="Y89" s="264"/>
      <c r="Z89" s="265"/>
      <c r="AA89" s="157">
        <f t="shared" ref="AA89:AA94" si="53">M89-J89</f>
        <v>-557.74529166999264</v>
      </c>
      <c r="AB89" s="142">
        <f t="shared" ref="AB89:AB94" si="54">M89/J89</f>
        <v>0.84507075231389095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1971</v>
      </c>
      <c r="G90" s="159">
        <f t="shared" ref="G90:G94" si="55">E90*F90</f>
        <v>67467.329999999987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2517.9559971611066</v>
      </c>
      <c r="N90" s="163">
        <f t="shared" si="49"/>
        <v>157.37224982256916</v>
      </c>
      <c r="O90" s="165">
        <f t="shared" si="50"/>
        <v>0</v>
      </c>
      <c r="P90" s="166">
        <f t="shared" si="51"/>
        <v>-30.12775017743084</v>
      </c>
      <c r="Q90" s="152">
        <f t="shared" si="52"/>
        <v>0.83931866572036884</v>
      </c>
      <c r="R90" s="275">
        <f>Q106</f>
        <v>0.85041793897037865</v>
      </c>
      <c r="S90" s="167">
        <v>0.25002314814814813</v>
      </c>
      <c r="T90" s="168">
        <v>0.28263888888888888</v>
      </c>
      <c r="U90" s="169"/>
      <c r="V90" s="170">
        <v>46.966666666666683</v>
      </c>
      <c r="W90" s="173"/>
      <c r="X90" s="151"/>
      <c r="Y90" s="278"/>
      <c r="Z90" s="279"/>
      <c r="AA90" s="109">
        <f t="shared" si="53"/>
        <v>-482.04400283889345</v>
      </c>
      <c r="AB90" s="152">
        <f t="shared" si="54"/>
        <v>0.83931866572036884</v>
      </c>
      <c r="AC90" s="266">
        <f>AB106</f>
        <v>0.85041793897037865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1543</v>
      </c>
      <c r="G91" s="95">
        <f t="shared" si="55"/>
        <v>53650.110000000008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2508.9430894308935</v>
      </c>
      <c r="N91" s="99">
        <f t="shared" si="49"/>
        <v>228.0857354028085</v>
      </c>
      <c r="O91" s="101">
        <f t="shared" si="50"/>
        <v>0</v>
      </c>
      <c r="P91" s="102">
        <f t="shared" si="51"/>
        <v>-44.641537324464252</v>
      </c>
      <c r="Q91" s="103">
        <f t="shared" si="52"/>
        <v>0.83631436314363106</v>
      </c>
      <c r="R91" s="276"/>
      <c r="S91" s="1">
        <v>0.28687499999999999</v>
      </c>
      <c r="T91" s="2">
        <v>0.3125</v>
      </c>
      <c r="U91" s="104">
        <v>6.0999999999999943</v>
      </c>
      <c r="V91" s="105">
        <v>36.900000000000013</v>
      </c>
      <c r="W91" s="106"/>
      <c r="X91" s="107"/>
      <c r="Y91" s="261"/>
      <c r="Z91" s="262"/>
      <c r="AA91" s="111">
        <f t="shared" si="53"/>
        <v>-491.05691056910655</v>
      </c>
      <c r="AB91" s="103">
        <f t="shared" si="54"/>
        <v>0.83631436314363117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2847</v>
      </c>
      <c r="G92" s="95">
        <f t="shared" si="55"/>
        <v>75815.61</v>
      </c>
      <c r="H92" s="96"/>
      <c r="I92" s="97">
        <v>9</v>
      </c>
      <c r="J92" s="98">
        <v>2600</v>
      </c>
      <c r="K92" s="99">
        <f t="shared" si="45"/>
        <v>288.88888888888891</v>
      </c>
      <c r="L92" s="100">
        <v>9</v>
      </c>
      <c r="M92" s="98">
        <f>F92/V92*60</f>
        <v>2213.6501079913623</v>
      </c>
      <c r="N92" s="99">
        <f t="shared" si="49"/>
        <v>245.96112311015136</v>
      </c>
      <c r="O92" s="101">
        <f t="shared" si="50"/>
        <v>0</v>
      </c>
      <c r="P92" s="102">
        <f t="shared" si="51"/>
        <v>-42.927765778737552</v>
      </c>
      <c r="Q92" s="103">
        <f t="shared" si="52"/>
        <v>0.85140388768898545</v>
      </c>
      <c r="R92" s="276"/>
      <c r="S92" s="1">
        <v>0.36464120370370373</v>
      </c>
      <c r="T92" s="2">
        <v>0.41822916666666665</v>
      </c>
      <c r="U92" s="104">
        <v>5.600000000000076</v>
      </c>
      <c r="V92" s="105">
        <v>77.1666666666666</v>
      </c>
      <c r="W92" s="106"/>
      <c r="X92" s="107"/>
      <c r="Y92" s="261"/>
      <c r="Z92" s="262"/>
      <c r="AA92" s="111">
        <f t="shared" si="53"/>
        <v>-386.34989200863765</v>
      </c>
      <c r="AB92" s="103">
        <f t="shared" si="54"/>
        <v>0.85140388768898556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4972</v>
      </c>
      <c r="G93" s="95">
        <f t="shared" si="55"/>
        <v>178146.75999999998</v>
      </c>
      <c r="H93" s="113"/>
      <c r="I93" s="97">
        <v>12</v>
      </c>
      <c r="J93" s="98">
        <v>3273</v>
      </c>
      <c r="K93" s="99">
        <f t="shared" si="45"/>
        <v>272.75</v>
      </c>
      <c r="L93" s="114">
        <v>12</v>
      </c>
      <c r="M93" s="98">
        <f>F93/V93*60</f>
        <v>2836.6402535657662</v>
      </c>
      <c r="N93" s="99">
        <f t="shared" si="49"/>
        <v>236.38668779714718</v>
      </c>
      <c r="O93" s="101">
        <f t="shared" si="50"/>
        <v>0</v>
      </c>
      <c r="P93" s="102">
        <f t="shared" si="51"/>
        <v>-36.363312202852825</v>
      </c>
      <c r="Q93" s="103">
        <f t="shared" si="52"/>
        <v>0.86667896534242772</v>
      </c>
      <c r="R93" s="276"/>
      <c r="S93" s="1">
        <v>0.42291666666666661</v>
      </c>
      <c r="T93" s="2">
        <v>0.49594907407407407</v>
      </c>
      <c r="U93" s="104">
        <v>6.7499999999999361</v>
      </c>
      <c r="V93" s="105">
        <v>105.16666666666674</v>
      </c>
      <c r="W93" s="106">
        <v>0.49594907407407407</v>
      </c>
      <c r="X93" s="107">
        <v>0.5378356481481481</v>
      </c>
      <c r="Y93" s="261"/>
      <c r="Z93" s="262"/>
      <c r="AA93" s="111">
        <f t="shared" si="53"/>
        <v>-436.35974643423378</v>
      </c>
      <c r="AB93" s="103">
        <f t="shared" si="54"/>
        <v>0.86667896534242783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4229</v>
      </c>
      <c r="G94" s="115">
        <f t="shared" si="55"/>
        <v>153977.88999999998</v>
      </c>
      <c r="H94" s="116"/>
      <c r="I94" s="97">
        <v>11</v>
      </c>
      <c r="J94" s="98">
        <v>3273</v>
      </c>
      <c r="K94" s="99">
        <f t="shared" si="45"/>
        <v>297.54545454545456</v>
      </c>
      <c r="L94" s="100">
        <v>11</v>
      </c>
      <c r="M94" s="98">
        <f>F94/V94*60</f>
        <v>2803.2406554962245</v>
      </c>
      <c r="N94" s="99">
        <f t="shared" si="49"/>
        <v>254.84005959056586</v>
      </c>
      <c r="O94" s="101">
        <f t="shared" si="50"/>
        <v>0</v>
      </c>
      <c r="P94" s="102">
        <f t="shared" si="51"/>
        <v>-42.705394954888703</v>
      </c>
      <c r="Q94" s="103">
        <f t="shared" si="52"/>
        <v>0.85647438298082013</v>
      </c>
      <c r="R94" s="276"/>
      <c r="S94" s="1">
        <v>0.5378356481481481</v>
      </c>
      <c r="T94" s="2">
        <v>0.60069444444444442</v>
      </c>
      <c r="U94" s="104">
        <v>60.316666666666606</v>
      </c>
      <c r="V94" s="105">
        <v>90.516666666666694</v>
      </c>
      <c r="W94" s="106"/>
      <c r="X94" s="107"/>
      <c r="Y94" s="261"/>
      <c r="Z94" s="262"/>
      <c r="AA94" s="111">
        <f t="shared" si="53"/>
        <v>-469.75934450377554</v>
      </c>
      <c r="AB94" s="103">
        <f t="shared" si="54"/>
        <v>0.85647438298082024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6">AVERAGE(I90:I105)</f>
        <v>11.8</v>
      </c>
      <c r="J106" s="138">
        <f t="shared" si="56"/>
        <v>3029.2</v>
      </c>
      <c r="K106" s="139">
        <f t="shared" ref="K106" si="57">J106/I106</f>
        <v>256.71186440677963</v>
      </c>
      <c r="L106" s="137">
        <f t="shared" ref="L106:M106" si="58">AVERAGE(L90:L105)</f>
        <v>11.8</v>
      </c>
      <c r="M106" s="138">
        <f t="shared" si="58"/>
        <v>2576.0860207290707</v>
      </c>
      <c r="N106" s="139">
        <f t="shared" ref="N106:N111" si="59">M106/L106</f>
        <v>218.31237463805684</v>
      </c>
      <c r="O106" s="140">
        <f t="shared" ref="O106:O111" si="60">L106-I106</f>
        <v>0</v>
      </c>
      <c r="P106" s="141">
        <f t="shared" ref="P106:P111" si="61">N106-K106</f>
        <v>-38.399489768722788</v>
      </c>
      <c r="Q106" s="142">
        <f t="shared" ref="Q106:Q111" si="62">N106/K106</f>
        <v>0.85041793897037865</v>
      </c>
      <c r="R106" s="277"/>
      <c r="S106" s="143">
        <f>S90</f>
        <v>0.25002314814814813</v>
      </c>
      <c r="T106" s="144">
        <f>INDEX(T90:T105,COUNTA(T90:T105))</f>
        <v>0.60069444444444442</v>
      </c>
      <c r="U106" s="145"/>
      <c r="V106" s="156"/>
      <c r="W106" s="135"/>
      <c r="X106" s="139"/>
      <c r="Y106" s="264"/>
      <c r="Z106" s="265"/>
      <c r="AA106" s="157">
        <f t="shared" ref="AA106:AA111" si="63">M106-J106</f>
        <v>-453.11397927092912</v>
      </c>
      <c r="AB106" s="142">
        <f t="shared" ref="AB106:AB111" si="64">M106/J106</f>
        <v>0.85041793897037865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921</v>
      </c>
      <c r="G107" s="159">
        <f t="shared" ref="G107:G111" si="65">E107*F107</f>
        <v>24526.23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2090.5422446405964</v>
      </c>
      <c r="N107" s="163">
        <f t="shared" si="59"/>
        <v>348.42370744009941</v>
      </c>
      <c r="O107" s="165">
        <f t="shared" si="60"/>
        <v>0</v>
      </c>
      <c r="P107" s="166">
        <f t="shared" si="61"/>
        <v>-84.909625893233908</v>
      </c>
      <c r="Q107" s="152">
        <f t="shared" si="62"/>
        <v>0.80405470947715252</v>
      </c>
      <c r="R107" s="275">
        <f>Q123</f>
        <v>0.8352506725344333</v>
      </c>
      <c r="S107" s="193">
        <v>0.3430555555555555</v>
      </c>
      <c r="T107" s="194">
        <v>0.36141203703703706</v>
      </c>
      <c r="U107" s="169"/>
      <c r="V107" s="170">
        <v>26.433333333333444</v>
      </c>
      <c r="W107" s="168"/>
      <c r="X107" s="171"/>
      <c r="Y107" s="278"/>
      <c r="Z107" s="279"/>
      <c r="AA107" s="109">
        <f t="shared" si="63"/>
        <v>-509.45775535940356</v>
      </c>
      <c r="AB107" s="152">
        <f t="shared" si="64"/>
        <v>0.80405470947715252</v>
      </c>
      <c r="AC107" s="266">
        <f>AB123</f>
        <v>0.8352506725344333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3895</v>
      </c>
      <c r="G108" s="95">
        <f t="shared" si="65"/>
        <v>119187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2220.7792207792186</v>
      </c>
      <c r="N108" s="99">
        <f t="shared" si="59"/>
        <v>370.12987012986974</v>
      </c>
      <c r="O108" s="101">
        <f t="shared" si="60"/>
        <v>0</v>
      </c>
      <c r="P108" s="102">
        <f t="shared" si="61"/>
        <v>-63.203463203463571</v>
      </c>
      <c r="Q108" s="103">
        <f t="shared" si="62"/>
        <v>0.85414585414585331</v>
      </c>
      <c r="R108" s="276"/>
      <c r="S108" s="1">
        <v>0.36458333333333326</v>
      </c>
      <c r="T108" s="2">
        <v>0.43766203703703704</v>
      </c>
      <c r="U108" s="104">
        <v>4.5666666666665279</v>
      </c>
      <c r="V108" s="105">
        <v>105.23333333333345</v>
      </c>
      <c r="W108" s="106"/>
      <c r="X108" s="113"/>
      <c r="Y108" s="261"/>
      <c r="Z108" s="262"/>
      <c r="AA108" s="111">
        <f t="shared" si="63"/>
        <v>-379.22077922078142</v>
      </c>
      <c r="AB108" s="103">
        <f t="shared" si="64"/>
        <v>0.85414585414585331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1822</v>
      </c>
      <c r="G109" s="95">
        <f t="shared" si="65"/>
        <v>45058.06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2172.6399470023198</v>
      </c>
      <c r="N109" s="99">
        <f t="shared" si="59"/>
        <v>362.10665783371996</v>
      </c>
      <c r="O109" s="101">
        <f t="shared" si="60"/>
        <v>0</v>
      </c>
      <c r="P109" s="102">
        <f t="shared" si="61"/>
        <v>-71.22667549961335</v>
      </c>
      <c r="Q109" s="103">
        <f t="shared" si="62"/>
        <v>0.83563074884704613</v>
      </c>
      <c r="R109" s="276"/>
      <c r="S109" s="1">
        <v>0.44167824074074075</v>
      </c>
      <c r="T109" s="2">
        <v>0.47662037037037036</v>
      </c>
      <c r="U109" s="104">
        <v>5.7833333333333314</v>
      </c>
      <c r="V109" s="105">
        <v>50.316666666666649</v>
      </c>
      <c r="W109" s="106"/>
      <c r="X109" s="107"/>
      <c r="Y109" s="261"/>
      <c r="Z109" s="262"/>
      <c r="AA109" s="111">
        <f t="shared" si="63"/>
        <v>-427.36005299768021</v>
      </c>
      <c r="AB109" s="103">
        <f t="shared" si="64"/>
        <v>0.83563074884704602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1359</v>
      </c>
      <c r="G110" s="95">
        <f t="shared" si="65"/>
        <v>33893.46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2164.7787610619516</v>
      </c>
      <c r="N110" s="99">
        <f t="shared" si="59"/>
        <v>360.79646017699196</v>
      </c>
      <c r="O110" s="101">
        <f t="shared" si="60"/>
        <v>0</v>
      </c>
      <c r="P110" s="102">
        <f t="shared" si="61"/>
        <v>-72.536873156341358</v>
      </c>
      <c r="Q110" s="103">
        <f t="shared" si="62"/>
        <v>0.83260721579305841</v>
      </c>
      <c r="R110" s="276"/>
      <c r="S110" s="1">
        <v>0.48217592592592595</v>
      </c>
      <c r="T110" s="2">
        <v>0.5083333333333333</v>
      </c>
      <c r="U110" s="104">
        <v>8.0000000000000515</v>
      </c>
      <c r="V110" s="105">
        <v>37.666666666666586</v>
      </c>
      <c r="W110" s="106"/>
      <c r="X110" s="113"/>
      <c r="Y110" s="261"/>
      <c r="Z110" s="262"/>
      <c r="AA110" s="111">
        <f t="shared" si="63"/>
        <v>-435.22123893804837</v>
      </c>
      <c r="AB110" s="103">
        <f t="shared" si="64"/>
        <v>0.8326072157930583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2231</v>
      </c>
      <c r="G111" s="95">
        <f t="shared" si="65"/>
        <v>55172.63</v>
      </c>
      <c r="H111" s="113"/>
      <c r="I111" s="97">
        <v>6</v>
      </c>
      <c r="J111" s="98">
        <v>2600</v>
      </c>
      <c r="K111" s="99">
        <f t="shared" si="45"/>
        <v>433.33333333333331</v>
      </c>
      <c r="L111" s="114">
        <v>6</v>
      </c>
      <c r="M111" s="98">
        <f>F111/V111*60</f>
        <v>2209.5185694635452</v>
      </c>
      <c r="N111" s="99">
        <f t="shared" si="59"/>
        <v>368.25309491059085</v>
      </c>
      <c r="O111" s="101">
        <f t="shared" si="60"/>
        <v>0</v>
      </c>
      <c r="P111" s="102">
        <f t="shared" si="61"/>
        <v>-65.080238422742468</v>
      </c>
      <c r="Q111" s="103">
        <f t="shared" si="62"/>
        <v>0.84981483440905581</v>
      </c>
      <c r="R111" s="276"/>
      <c r="S111" s="1">
        <v>0.51278935185185182</v>
      </c>
      <c r="T111" s="2">
        <v>0.55486111111111114</v>
      </c>
      <c r="U111" s="104">
        <v>6.4166666666666572</v>
      </c>
      <c r="V111" s="105">
        <v>60.583333333333428</v>
      </c>
      <c r="W111" s="106"/>
      <c r="X111" s="113"/>
      <c r="Y111" s="261"/>
      <c r="Z111" s="262"/>
      <c r="AA111" s="111">
        <f t="shared" si="63"/>
        <v>-390.48143053645481</v>
      </c>
      <c r="AB111" s="103">
        <f t="shared" si="64"/>
        <v>0.84981483440905581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6">AVERAGE(I107:I122)</f>
        <v>6</v>
      </c>
      <c r="J123" s="138">
        <f t="shared" si="66"/>
        <v>2600</v>
      </c>
      <c r="K123" s="139">
        <f t="shared" ref="K123" si="67">J123/I123</f>
        <v>433.33333333333331</v>
      </c>
      <c r="L123" s="137">
        <f t="shared" ref="L123:M123" si="68">AVERAGE(L107:L122)</f>
        <v>6</v>
      </c>
      <c r="M123" s="138">
        <f t="shared" si="68"/>
        <v>2171.6517485895265</v>
      </c>
      <c r="N123" s="139">
        <f>M123/L123</f>
        <v>361.94195809825442</v>
      </c>
      <c r="O123" s="140">
        <f>L123-I123</f>
        <v>0</v>
      </c>
      <c r="P123" s="141">
        <f>N123-K123</f>
        <v>-71.391375235078897</v>
      </c>
      <c r="Q123" s="142">
        <f>N123/K123</f>
        <v>0.8352506725344333</v>
      </c>
      <c r="R123" s="277"/>
      <c r="S123" s="143">
        <f>S107</f>
        <v>0.3430555555555555</v>
      </c>
      <c r="T123" s="144">
        <f>INDEX(T107:T122,COUNTA(T107:T122))</f>
        <v>0.55486111111111114</v>
      </c>
      <c r="U123" s="145"/>
      <c r="V123" s="156"/>
      <c r="W123" s="135"/>
      <c r="X123" s="139"/>
      <c r="Y123" s="264"/>
      <c r="Z123" s="265"/>
      <c r="AA123" s="157">
        <f>M123-J123</f>
        <v>-428.34825141047349</v>
      </c>
      <c r="AB123" s="142">
        <f>M123/J123</f>
        <v>0.8352506725344333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2186</v>
      </c>
      <c r="G124" s="159">
        <f t="shared" ref="G124:G126" si="69">E124*F124</f>
        <v>96839.799999999988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1703.376623376626</v>
      </c>
      <c r="N124" s="163">
        <f>M124/L124</f>
        <v>100.19862490450741</v>
      </c>
      <c r="O124" s="179">
        <f>L124-I124</f>
        <v>0</v>
      </c>
      <c r="P124" s="180">
        <f>N124-K124</f>
        <v>-17.448433919021994</v>
      </c>
      <c r="Q124" s="132">
        <f>N124/K124</f>
        <v>0.85168831168831305</v>
      </c>
      <c r="R124" s="276">
        <f>Q140</f>
        <v>0.85018441117705912</v>
      </c>
      <c r="S124" s="167">
        <v>0.70833333333333337</v>
      </c>
      <c r="T124" s="168">
        <v>0.76180555555555551</v>
      </c>
      <c r="U124" s="169"/>
      <c r="V124" s="170">
        <v>76.999999999999886</v>
      </c>
      <c r="W124" s="87"/>
      <c r="X124" s="88"/>
      <c r="Y124" s="278"/>
      <c r="Z124" s="279"/>
      <c r="AA124" s="109">
        <f>M124-J124</f>
        <v>-296.62337662337404</v>
      </c>
      <c r="AB124" s="110">
        <f>M124/J124</f>
        <v>0.85168831168831294</v>
      </c>
      <c r="AC124" s="291">
        <f>AB140</f>
        <v>0.85018441117705912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1006</v>
      </c>
      <c r="G125" s="95">
        <f t="shared" si="69"/>
        <v>50974.020000000004</v>
      </c>
      <c r="H125" s="96"/>
      <c r="I125" s="97">
        <v>22</v>
      </c>
      <c r="J125" s="98">
        <v>2000</v>
      </c>
      <c r="K125" s="99">
        <f t="shared" ref="K125:K126" si="70">J125/I125</f>
        <v>90.909090909090907</v>
      </c>
      <c r="L125" s="100">
        <v>22</v>
      </c>
      <c r="M125" s="98">
        <f>F125/V125*60</f>
        <v>1688.3916083916088</v>
      </c>
      <c r="N125" s="99">
        <f>M125/L125</f>
        <v>76.745073108709491</v>
      </c>
      <c r="O125" s="101">
        <f>L125-I125</f>
        <v>0</v>
      </c>
      <c r="P125" s="102">
        <f>N125-K125</f>
        <v>-14.164017800381416</v>
      </c>
      <c r="Q125" s="103">
        <f>N125/K125</f>
        <v>0.84419580419580442</v>
      </c>
      <c r="R125" s="276"/>
      <c r="S125" s="1">
        <v>0.76545138888888886</v>
      </c>
      <c r="T125" s="2">
        <v>0.79027777777777775</v>
      </c>
      <c r="U125" s="104">
        <v>5.2500000000000213</v>
      </c>
      <c r="V125" s="105">
        <v>35.749999999999993</v>
      </c>
      <c r="W125" s="106"/>
      <c r="X125" s="107"/>
      <c r="Y125" s="261"/>
      <c r="Z125" s="262"/>
      <c r="AA125" s="111">
        <f>M125-J125</f>
        <v>-311.60839160839123</v>
      </c>
      <c r="AB125" s="112">
        <f>M125/J125</f>
        <v>0.84419580419580442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2583</v>
      </c>
      <c r="G126" s="95">
        <f t="shared" si="69"/>
        <v>122950.8</v>
      </c>
      <c r="H126" s="96"/>
      <c r="I126" s="97">
        <v>23</v>
      </c>
      <c r="J126" s="98">
        <v>2000</v>
      </c>
      <c r="K126" s="99">
        <f t="shared" si="70"/>
        <v>86.956521739130437</v>
      </c>
      <c r="L126" s="100">
        <v>23</v>
      </c>
      <c r="M126" s="98">
        <f>F126/V126*60</f>
        <v>1709.3382352941198</v>
      </c>
      <c r="N126" s="99">
        <f>M126/L126</f>
        <v>74.319053708439995</v>
      </c>
      <c r="O126" s="101">
        <f>L126-I126</f>
        <v>0</v>
      </c>
      <c r="P126" s="102">
        <f>N126-K126</f>
        <v>-12.637468030690442</v>
      </c>
      <c r="Q126" s="103">
        <f>N126/K126</f>
        <v>0.85466911764705988</v>
      </c>
      <c r="R126" s="276"/>
      <c r="S126" s="1">
        <v>0.79328703703703707</v>
      </c>
      <c r="T126" s="2">
        <v>0.85624999999999996</v>
      </c>
      <c r="U126" s="104">
        <v>4.3333333333334245</v>
      </c>
      <c r="V126" s="105">
        <v>90.666666666666558</v>
      </c>
      <c r="W126" s="106"/>
      <c r="X126" s="107"/>
      <c r="Y126" s="261"/>
      <c r="Z126" s="262"/>
      <c r="AA126" s="111">
        <f>M126-J126</f>
        <v>-290.66176470588016</v>
      </c>
      <c r="AB126" s="112">
        <f>M126/J126</f>
        <v>0.85466911764705988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1">AVERAGE(I124:I139)</f>
        <v>20.666666666666668</v>
      </c>
      <c r="J140" s="138">
        <f t="shared" si="71"/>
        <v>2000</v>
      </c>
      <c r="K140" s="139">
        <f t="shared" ref="K140" si="72">J140/I140</f>
        <v>96.774193548387089</v>
      </c>
      <c r="L140" s="137">
        <f t="shared" ref="L140:M140" si="73">AVERAGE(L124:L139)</f>
        <v>20.666666666666668</v>
      </c>
      <c r="M140" s="138">
        <f t="shared" si="73"/>
        <v>1700.3688223541183</v>
      </c>
      <c r="N140" s="139">
        <f>M140/L140</f>
        <v>82.275910759070229</v>
      </c>
      <c r="O140" s="140">
        <f>L140-I140</f>
        <v>0</v>
      </c>
      <c r="P140" s="141">
        <f>N140-K140</f>
        <v>-14.49828278931686</v>
      </c>
      <c r="Q140" s="142">
        <f>N140/K140</f>
        <v>0.85018441117705912</v>
      </c>
      <c r="R140" s="277"/>
      <c r="S140" s="143">
        <f>S124</f>
        <v>0.70833333333333337</v>
      </c>
      <c r="T140" s="144">
        <f>INDEX(T124:T139,COUNTA(T124:T139))</f>
        <v>0.85624999999999996</v>
      </c>
      <c r="U140" s="145"/>
      <c r="V140" s="145"/>
      <c r="W140" s="146"/>
      <c r="X140" s="147"/>
      <c r="Y140" s="264"/>
      <c r="Z140" s="265"/>
      <c r="AA140" s="148">
        <f>M140-J140</f>
        <v>-299.63117764588173</v>
      </c>
      <c r="AB140" s="149">
        <f>M140/J140</f>
        <v>0.85018441117705912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223</v>
      </c>
      <c r="D141" s="274"/>
      <c r="E141" s="158">
        <v>49.91</v>
      </c>
      <c r="F141" s="87">
        <v>1429</v>
      </c>
      <c r="G141" s="159">
        <f t="shared" ref="G141:G143" si="74">E141*F141</f>
        <v>71321.39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1695.024711696871</v>
      </c>
      <c r="N141" s="163">
        <f>M141/L141</f>
        <v>65.193258142187346</v>
      </c>
      <c r="O141" s="165">
        <f>L141-I141</f>
        <v>0</v>
      </c>
      <c r="P141" s="166">
        <f>N141-K141</f>
        <v>-11.729818780889573</v>
      </c>
      <c r="Q141" s="152">
        <f>N141/K141</f>
        <v>0.84751235584843554</v>
      </c>
      <c r="R141" s="275">
        <f>Q157</f>
        <v>0.85096092908799204</v>
      </c>
      <c r="S141" s="167">
        <v>0.70862268518518523</v>
      </c>
      <c r="T141" s="168">
        <v>0.74375000000000002</v>
      </c>
      <c r="U141" s="169"/>
      <c r="V141" s="170">
        <v>50.5833333333333</v>
      </c>
      <c r="W141" s="168"/>
      <c r="X141" s="171"/>
      <c r="Y141" s="278"/>
      <c r="Z141" s="279"/>
      <c r="AA141" s="109">
        <f>M141-J141</f>
        <v>-304.97528830312899</v>
      </c>
      <c r="AB141" s="152">
        <f>M141/J141</f>
        <v>0.84751235584843554</v>
      </c>
      <c r="AC141" s="266">
        <f>AB157</f>
        <v>0.85096092908799204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2424</v>
      </c>
      <c r="G142" s="95">
        <f t="shared" si="74"/>
        <v>137658.96</v>
      </c>
      <c r="H142" s="96"/>
      <c r="I142" s="97">
        <v>23</v>
      </c>
      <c r="J142" s="98">
        <v>2000</v>
      </c>
      <c r="K142" s="99">
        <f t="shared" ref="K142:K143" si="75">J142/I142</f>
        <v>86.956521739130437</v>
      </c>
      <c r="L142" s="100">
        <v>23</v>
      </c>
      <c r="M142" s="98">
        <f>F142/V142*60</f>
        <v>1709.3829578844286</v>
      </c>
      <c r="N142" s="99">
        <f>M142/L142</f>
        <v>74.320998168888195</v>
      </c>
      <c r="O142" s="101">
        <f>L142-I142</f>
        <v>0</v>
      </c>
      <c r="P142" s="102">
        <f>N142-K142</f>
        <v>-12.635523570242242</v>
      </c>
      <c r="Q142" s="103">
        <f>N142/K142</f>
        <v>0.8546914789422142</v>
      </c>
      <c r="R142" s="276"/>
      <c r="S142" s="1">
        <v>0.74861111111111112</v>
      </c>
      <c r="T142" s="2">
        <v>0.80769675925925921</v>
      </c>
      <c r="U142" s="104">
        <v>6.9999999999999751</v>
      </c>
      <c r="V142" s="105">
        <v>85.083333333333258</v>
      </c>
      <c r="W142" s="106"/>
      <c r="X142" s="107"/>
      <c r="Y142" s="261"/>
      <c r="Z142" s="262"/>
      <c r="AA142" s="111">
        <f>M142-J142</f>
        <v>-290.61704211557139</v>
      </c>
      <c r="AB142" s="103">
        <f>M142/J142</f>
        <v>0.85469147894221431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1949</v>
      </c>
      <c r="G143" s="95">
        <f t="shared" si="74"/>
        <v>110839.62999999999</v>
      </c>
      <c r="H143" s="96"/>
      <c r="I143" s="97">
        <v>23</v>
      </c>
      <c r="J143" s="98">
        <v>2000</v>
      </c>
      <c r="K143" s="99">
        <f t="shared" si="75"/>
        <v>86.956521739130437</v>
      </c>
      <c r="L143" s="100">
        <v>23</v>
      </c>
      <c r="M143" s="98">
        <f>F143/V143*60</f>
        <v>1701.3579049466516</v>
      </c>
      <c r="N143" s="99">
        <f>M143/L143</f>
        <v>73.972082823767465</v>
      </c>
      <c r="O143" s="101">
        <f>L143-I143</f>
        <v>0</v>
      </c>
      <c r="P143" s="102">
        <f>N143-K143</f>
        <v>-12.984438915362972</v>
      </c>
      <c r="Q143" s="103">
        <f>N143/K143</f>
        <v>0.85067895247332581</v>
      </c>
      <c r="R143" s="276"/>
      <c r="S143" s="1">
        <v>0.81337962962962962</v>
      </c>
      <c r="T143" s="2">
        <v>0.86111111111111116</v>
      </c>
      <c r="U143" s="104">
        <v>8.1833333333333869</v>
      </c>
      <c r="V143" s="105">
        <v>68.73333333333342</v>
      </c>
      <c r="W143" s="106"/>
      <c r="X143" s="107"/>
      <c r="Y143" s="261"/>
      <c r="Z143" s="262"/>
      <c r="AA143" s="111">
        <f>M143-J143</f>
        <v>-298.64209505334838</v>
      </c>
      <c r="AB143" s="103">
        <f>M143/J143</f>
        <v>0.85067895247332581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6">AVERAGE(I141:I156)</f>
        <v>24</v>
      </c>
      <c r="J157" s="138">
        <f t="shared" si="76"/>
        <v>2000</v>
      </c>
      <c r="K157" s="139">
        <f t="shared" ref="K157" si="77">J157/I157</f>
        <v>83.333333333333329</v>
      </c>
      <c r="L157" s="137">
        <f t="shared" ref="L157:M157" si="78">AVERAGE(L141:L156)</f>
        <v>24</v>
      </c>
      <c r="M157" s="138">
        <f t="shared" si="78"/>
        <v>1701.921858175984</v>
      </c>
      <c r="N157" s="139">
        <f>M157/L157</f>
        <v>70.91341075733267</v>
      </c>
      <c r="O157" s="140">
        <f>L157-I157</f>
        <v>0</v>
      </c>
      <c r="P157" s="141">
        <f>N157-K157</f>
        <v>-12.419922576000658</v>
      </c>
      <c r="Q157" s="142">
        <f>N157/K157</f>
        <v>0.85096092908799204</v>
      </c>
      <c r="R157" s="277"/>
      <c r="S157" s="143">
        <f>S141</f>
        <v>0.70862268518518523</v>
      </c>
      <c r="T157" s="144">
        <f>INDEX(T141:T156,COUNTA(T141:T156))</f>
        <v>0.86111111111111116</v>
      </c>
      <c r="U157" s="145"/>
      <c r="V157" s="156"/>
      <c r="W157" s="135"/>
      <c r="X157" s="139"/>
      <c r="Y157" s="264"/>
      <c r="Z157" s="265"/>
      <c r="AA157" s="157">
        <f>M157-J157</f>
        <v>-298.07814182401603</v>
      </c>
      <c r="AB157" s="142">
        <f>M157/J157</f>
        <v>0.85096092908799204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89" priority="2" operator="greaterThan">
      <formula>0</formula>
    </cfRule>
  </conditionalFormatting>
  <conditionalFormatting sqref="P5:P157 AA5:AA157">
    <cfRule type="cellIs" dxfId="488" priority="5" operator="lessThan">
      <formula>0</formula>
    </cfRule>
  </conditionalFormatting>
  <conditionalFormatting sqref="Q5:Q157 AB5:AB157">
    <cfRule type="cellIs" dxfId="487" priority="3" operator="greaterThan">
      <formula>1</formula>
    </cfRule>
    <cfRule type="cellIs" dxfId="486" priority="4" operator="lessThan">
      <formula>0.8</formula>
    </cfRule>
  </conditionalFormatting>
  <conditionalFormatting sqref="R5:R157">
    <cfRule type="cellIs" dxfId="485" priority="6" operator="lessThan">
      <formula>0.8</formula>
    </cfRule>
  </conditionalFormatting>
  <conditionalFormatting sqref="AC5:AC22 AC56:AC91">
    <cfRule type="cellIs" dxfId="484" priority="8" operator="lessThan">
      <formula>0.8</formula>
    </cfRule>
  </conditionalFormatting>
  <conditionalFormatting sqref="AC39">
    <cfRule type="cellIs" dxfId="483" priority="11" operator="lessThan">
      <formula>0.8</formula>
    </cfRule>
  </conditionalFormatting>
  <conditionalFormatting sqref="AC54">
    <cfRule type="cellIs" dxfId="482" priority="10" operator="lessThan">
      <formula>0.8</formula>
    </cfRule>
  </conditionalFormatting>
  <conditionalFormatting sqref="AC97:AC105">
    <cfRule type="cellIs" dxfId="481" priority="9" operator="lessThan">
      <formula>0.8</formula>
    </cfRule>
  </conditionalFormatting>
  <conditionalFormatting sqref="AC107:AC112">
    <cfRule type="cellIs" dxfId="480" priority="7" operator="lessThan">
      <formula>0.8</formula>
    </cfRule>
  </conditionalFormatting>
  <conditionalFormatting sqref="AC124:AC157">
    <cfRule type="cellIs" dxfId="479" priority="1" operator="lessThan">
      <formula>0.8</formula>
    </cfRule>
  </conditionalFormatting>
  <dataValidations count="1">
    <dataValidation type="list" allowBlank="1" showInputMessage="1" showErrorMessage="1" sqref="Y5:Z157" xr:uid="{39BBA765-1F52-4CA9-AD59-0B2E4FE8A66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4675-BD5D-433B-B85C-D03FA7219739}">
  <sheetPr>
    <tabColor theme="8" tint="0.59999389629810485"/>
  </sheetPr>
  <dimension ref="B1:AR36"/>
  <sheetViews>
    <sheetView zoomScale="70" zoomScaleNormal="70" workbookViewId="0">
      <selection activeCell="R39" sqref="R39:R5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254</v>
      </c>
      <c r="D3" s="248"/>
      <c r="E3" s="7" t="s">
        <v>2</v>
      </c>
      <c r="F3" s="249">
        <f>'0816(18度C)'!D1+'0816(4度C)'!D1</f>
        <v>202709</v>
      </c>
      <c r="G3" s="250"/>
      <c r="H3" s="7" t="s">
        <v>3</v>
      </c>
      <c r="I3" s="251">
        <f>'0816(18度C)'!F1+'0816(4度C)'!F1</f>
        <v>6421067.7600000007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497.22961251985186</v>
      </c>
      <c r="F6" s="226" t="e">
        <f>AVERAGE(#REF!,D13:K13)</f>
        <v>#REF!</v>
      </c>
      <c r="G6" s="227">
        <f>AVERAGE(D13:K13)</f>
        <v>176.5804912441528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751.893509127789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419.93987184664343</v>
      </c>
      <c r="F7" s="230" t="e">
        <f>AVERAGE(#REF!,D14:K14)</f>
        <v>#REF!</v>
      </c>
      <c r="G7" s="217">
        <f>AVERAGE(D14:K14)</f>
        <v>149.03187221058107</v>
      </c>
      <c r="H7" s="218"/>
      <c r="I7" s="217">
        <f>AVERAGE(L14:O14)</f>
        <v>76.482720211803155</v>
      </c>
      <c r="J7" s="218"/>
      <c r="K7" s="217">
        <f>AVERAGE(D28:O28)</f>
        <v>580.51112927077259</v>
      </c>
      <c r="L7" s="218"/>
      <c r="M7" s="217">
        <f>AVERAGE(P28:X28)</f>
        <v>636.38991206815751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0.84608023739319749</v>
      </c>
      <c r="F8" s="222" t="e">
        <f>AVERAGE(D15:K15,#REF!)</f>
        <v>#REF!</v>
      </c>
      <c r="G8" s="223">
        <f>AVERAGE(D15:K15)</f>
        <v>0.84524206351675535</v>
      </c>
      <c r="H8" s="224"/>
      <c r="I8" s="223">
        <f>AVERAGE(L15:O15)</f>
        <v>0.84932835310118271</v>
      </c>
      <c r="J8" s="224"/>
      <c r="K8" s="223">
        <f>AVERAGE(D29:O29)</f>
        <v>0.84421912608576055</v>
      </c>
      <c r="L8" s="224"/>
      <c r="M8" s="223">
        <f>AVERAGE(P29:X29)</f>
        <v>0.84845688342296743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80.924855491329481</v>
      </c>
      <c r="F13" s="24">
        <v>89.908256880733944</v>
      </c>
      <c r="G13" s="24">
        <v>84.033613445378151</v>
      </c>
      <c r="H13" s="24">
        <v>176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96.774193548387089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100.0640243373159</v>
      </c>
      <c r="E14" s="28">
        <v>66.351569964253855</v>
      </c>
      <c r="F14" s="28">
        <v>76.127490854479774</v>
      </c>
      <c r="G14" s="28">
        <v>71.129299336909028</v>
      </c>
      <c r="H14" s="28">
        <v>149.54807966575441</v>
      </c>
      <c r="I14" s="28">
        <v>218.21537046295026</v>
      </c>
      <c r="J14" s="28" t="s">
        <v>37</v>
      </c>
      <c r="K14" s="55">
        <v>361.78727085240433</v>
      </c>
      <c r="L14" s="27" t="s">
        <v>37</v>
      </c>
      <c r="M14" s="67" t="s">
        <v>37</v>
      </c>
      <c r="N14" s="28">
        <v>82.157147328546358</v>
      </c>
      <c r="O14" s="29">
        <v>70.808293095059966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0.86897705345563803</v>
      </c>
      <c r="E15" s="32">
        <f t="shared" si="0"/>
        <v>0.81991582884399405</v>
      </c>
      <c r="F15" s="32">
        <f t="shared" si="0"/>
        <v>0.84672413297329541</v>
      </c>
      <c r="G15" s="32">
        <f t="shared" si="0"/>
        <v>0.84643866210921748</v>
      </c>
      <c r="H15" s="32">
        <f t="shared" si="0"/>
        <v>0.84970499810087741</v>
      </c>
      <c r="I15" s="32">
        <f t="shared" si="0"/>
        <v>0.85004006716717728</v>
      </c>
      <c r="J15" s="32" t="s">
        <v>37</v>
      </c>
      <c r="K15" s="56">
        <f t="shared" ref="K15:O15" si="1">K14/K13</f>
        <v>0.83489370196708701</v>
      </c>
      <c r="L15" s="31" t="s">
        <v>37</v>
      </c>
      <c r="M15" s="68" t="s">
        <v>37</v>
      </c>
      <c r="N15" s="32">
        <f t="shared" si="1"/>
        <v>0.84895718906164575</v>
      </c>
      <c r="O15" s="33">
        <f t="shared" si="1"/>
        <v>0.84969951714071967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0.29166666666666669</v>
      </c>
      <c r="E16" s="2">
        <v>0.25011574074074072</v>
      </c>
      <c r="F16" s="2">
        <v>0.29166666666666669</v>
      </c>
      <c r="G16" s="2">
        <v>0.29166666666666669</v>
      </c>
      <c r="H16" s="2">
        <v>0.16666666666666666</v>
      </c>
      <c r="I16" s="2">
        <v>0.25011574074074072</v>
      </c>
      <c r="J16" s="2" t="s">
        <v>37</v>
      </c>
      <c r="K16" s="3">
        <v>0.3208333333333333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0.56111111111111112</v>
      </c>
      <c r="E17" s="2">
        <v>0.687037037037037</v>
      </c>
      <c r="F17" s="2">
        <v>0.58146990740740745</v>
      </c>
      <c r="G17" s="2">
        <v>0.59444444444444444</v>
      </c>
      <c r="H17" s="2">
        <v>0.67097222222222219</v>
      </c>
      <c r="I17" s="2">
        <v>0.53263888888888888</v>
      </c>
      <c r="J17" s="2" t="s">
        <v>37</v>
      </c>
      <c r="K17" s="3">
        <v>0.5007638888888889</v>
      </c>
      <c r="L17" s="1" t="s">
        <v>37</v>
      </c>
      <c r="M17" s="69" t="s">
        <v>37</v>
      </c>
      <c r="N17" s="2">
        <v>0.85</v>
      </c>
      <c r="O17" s="4">
        <v>0.85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25.571428571428573</v>
      </c>
      <c r="F18" s="35">
        <v>21.8</v>
      </c>
      <c r="G18" s="35">
        <v>23.8</v>
      </c>
      <c r="H18" s="35">
        <v>20.454545454545453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20.666666666666668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192.47853657297352</v>
      </c>
      <c r="E28" s="28" t="s">
        <v>37</v>
      </c>
      <c r="F28" s="28" t="s">
        <v>37</v>
      </c>
      <c r="G28" s="28">
        <v>232.60321767784464</v>
      </c>
      <c r="H28" s="28">
        <v>353.93357380675189</v>
      </c>
      <c r="I28" s="28" t="s">
        <v>37</v>
      </c>
      <c r="J28" s="28">
        <v>589.67611336032428</v>
      </c>
      <c r="K28" s="28">
        <v>931.67701863354011</v>
      </c>
      <c r="L28" s="28" t="s">
        <v>37</v>
      </c>
      <c r="M28" s="28">
        <v>640.45213647269009</v>
      </c>
      <c r="N28" s="28">
        <v>997.57535419427177</v>
      </c>
      <c r="O28" s="28">
        <v>705.69308344778437</v>
      </c>
      <c r="P28" s="27">
        <v>191.79084174360275</v>
      </c>
      <c r="Q28" s="28" t="s">
        <v>37</v>
      </c>
      <c r="R28" s="28" t="s">
        <v>37</v>
      </c>
      <c r="S28" s="28">
        <v>599.53478068232141</v>
      </c>
      <c r="T28" s="28">
        <v>620.48278914682044</v>
      </c>
      <c r="U28" s="28" t="s">
        <v>37</v>
      </c>
      <c r="V28" s="28">
        <v>702.2792476229846</v>
      </c>
      <c r="W28" s="28">
        <v>852.53910492879857</v>
      </c>
      <c r="X28" s="29">
        <v>851.71270828441698</v>
      </c>
    </row>
    <row r="29" spans="2:44" ht="40.15" customHeight="1">
      <c r="B29" s="205"/>
      <c r="C29" s="30" t="s">
        <v>39</v>
      </c>
      <c r="D29" s="32">
        <f>D28/D27</f>
        <v>0.85111004454111661</v>
      </c>
      <c r="E29" s="32" t="s">
        <v>37</v>
      </c>
      <c r="F29" s="32" t="s">
        <v>37</v>
      </c>
      <c r="G29" s="32">
        <f>G28/G27</f>
        <v>0.85287846481876362</v>
      </c>
      <c r="H29" s="32">
        <f>H28/H27</f>
        <v>0.81676978570788905</v>
      </c>
      <c r="I29" s="32" t="s">
        <v>37</v>
      </c>
      <c r="J29" s="32">
        <f>J28/J27</f>
        <v>0.87359424201529523</v>
      </c>
      <c r="K29" s="32">
        <f>K28/K27</f>
        <v>0.84697910784867281</v>
      </c>
      <c r="L29" s="32" t="s">
        <v>37</v>
      </c>
      <c r="M29" s="32">
        <f>M28/M27</f>
        <v>0.84099775496413853</v>
      </c>
      <c r="N29" s="32">
        <f>N28/N27</f>
        <v>0.83131279516189316</v>
      </c>
      <c r="O29" s="32">
        <f>O28/O27</f>
        <v>0.84011081362831475</v>
      </c>
      <c r="P29" s="31">
        <f>P28/P27</f>
        <v>0.84617897620028593</v>
      </c>
      <c r="Q29" s="32" t="s">
        <v>37</v>
      </c>
      <c r="R29" s="32" t="s">
        <v>37</v>
      </c>
      <c r="S29" s="32">
        <f>S28/S27</f>
        <v>0.88819967508492059</v>
      </c>
      <c r="T29" s="32">
        <f>T28/T27</f>
        <v>0.83715931869015459</v>
      </c>
      <c r="U29" s="32" t="s">
        <v>37</v>
      </c>
      <c r="V29" s="32">
        <f>V28/V27</f>
        <v>0.851247572876345</v>
      </c>
      <c r="W29" s="32">
        <f>W28/W27</f>
        <v>0.83582265189097904</v>
      </c>
      <c r="X29" s="33">
        <f>X28/X27</f>
        <v>0.83213310579512001</v>
      </c>
    </row>
    <row r="30" spans="2:44" ht="17.25" customHeight="1">
      <c r="B30" s="206" t="s">
        <v>40</v>
      </c>
      <c r="C30" s="15" t="s">
        <v>41</v>
      </c>
      <c r="D30" s="2">
        <v>0.4145833333333333</v>
      </c>
      <c r="E30" s="2" t="s">
        <v>37</v>
      </c>
      <c r="F30" s="2" t="s">
        <v>37</v>
      </c>
      <c r="G30" s="2">
        <v>0.30284722222222221</v>
      </c>
      <c r="H30" s="2">
        <v>0.25</v>
      </c>
      <c r="I30" s="2" t="s">
        <v>37</v>
      </c>
      <c r="J30" s="2">
        <v>0.25013888888888891</v>
      </c>
      <c r="K30" s="2">
        <v>0.32394675925925925</v>
      </c>
      <c r="L30" s="2" t="s">
        <v>37</v>
      </c>
      <c r="M30" s="2">
        <v>0.25025462962962963</v>
      </c>
      <c r="N30" s="2">
        <v>0.25</v>
      </c>
      <c r="O30" s="2">
        <v>0.25032407407407409</v>
      </c>
      <c r="P30" s="1">
        <v>0.70854166666666663</v>
      </c>
      <c r="Q30" s="2" t="s">
        <v>37</v>
      </c>
      <c r="R30" s="2" t="s">
        <v>37</v>
      </c>
      <c r="S30" s="2">
        <v>0.70854166666666663</v>
      </c>
      <c r="T30" s="2">
        <v>0.7084259259259259</v>
      </c>
      <c r="U30" s="2" t="s">
        <v>37</v>
      </c>
      <c r="V30" s="2">
        <v>0.70833333333333337</v>
      </c>
      <c r="W30" s="2">
        <v>0.70833333333333337</v>
      </c>
      <c r="X30" s="4">
        <v>0.70848379629629632</v>
      </c>
    </row>
    <row r="31" spans="2:44" ht="17.25" customHeight="1">
      <c r="B31" s="203"/>
      <c r="C31" s="15" t="s">
        <v>42</v>
      </c>
      <c r="D31" s="2">
        <v>0.49040509259259257</v>
      </c>
      <c r="E31" s="2" t="s">
        <v>37</v>
      </c>
      <c r="F31" s="2" t="s">
        <v>37</v>
      </c>
      <c r="G31" s="2">
        <v>0.33541666666666664</v>
      </c>
      <c r="H31" s="2">
        <v>0.30208333333333331</v>
      </c>
      <c r="I31" s="2" t="s">
        <v>37</v>
      </c>
      <c r="J31" s="2">
        <v>0.31874999999999998</v>
      </c>
      <c r="K31" s="2">
        <v>0.34444444444444444</v>
      </c>
      <c r="L31" s="2" t="s">
        <v>37</v>
      </c>
      <c r="M31" s="2">
        <v>0.37013888888888891</v>
      </c>
      <c r="N31" s="2">
        <v>0.40138888888888891</v>
      </c>
      <c r="O31" s="2">
        <v>0.40069444444444446</v>
      </c>
      <c r="P31" s="1">
        <v>0.84187500000000004</v>
      </c>
      <c r="Q31" s="2" t="s">
        <v>37</v>
      </c>
      <c r="R31" s="2" t="s">
        <v>37</v>
      </c>
      <c r="S31" s="2">
        <v>0.86527777777777781</v>
      </c>
      <c r="T31" s="2">
        <v>0.8793981481481481</v>
      </c>
      <c r="U31" s="2" t="s">
        <v>37</v>
      </c>
      <c r="V31" s="2">
        <v>0.87222222222222223</v>
      </c>
      <c r="W31" s="2">
        <v>0.96180555555555558</v>
      </c>
      <c r="X31" s="4">
        <v>0.9759606481481482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7EDE-56E1-474D-A08A-89B4823F4DAF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100658</v>
      </c>
      <c r="E1" s="77" t="s">
        <v>3</v>
      </c>
      <c r="F1" s="78">
        <f>SUM(G5:G242)</f>
        <v>1973351.7499999998</v>
      </c>
      <c r="G1" s="79" t="s">
        <v>74</v>
      </c>
      <c r="H1" s="80">
        <f>L21+L38+L55+L72+L89+L106+L123+L140+L157+L174+L191+L208+L225+L242</f>
        <v>81.900000000000006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45885</v>
      </c>
      <c r="B2" s="325"/>
      <c r="C2" s="82" t="s">
        <v>35</v>
      </c>
      <c r="D2" s="83">
        <f>AVERAGE(N21,N38,N55,N72,N89,N106,N123,N140,N157,N174,N191,N208,N225,N242)</f>
        <v>604.45917904108035</v>
      </c>
      <c r="E2" s="83" t="s">
        <v>81</v>
      </c>
      <c r="F2" s="84">
        <f>F1/D1</f>
        <v>19.604519759979333</v>
      </c>
      <c r="G2" s="85" t="s">
        <v>82</v>
      </c>
      <c r="H2" s="86">
        <f>COUNT(H5:H242)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1649</v>
      </c>
      <c r="G5" s="95">
        <f t="shared" ref="G5:G7" si="0">E5*F5</f>
        <v>49222.65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2792.2859830667862</v>
      </c>
      <c r="N5" s="99">
        <f>M5/L5</f>
        <v>164.25211665098743</v>
      </c>
      <c r="O5" s="101">
        <f>L5-I5</f>
        <v>0</v>
      </c>
      <c r="P5" s="102">
        <f>N5-K5</f>
        <v>-28.277295113718452</v>
      </c>
      <c r="Q5" s="103">
        <f>N5/K5</f>
        <v>0.85312740087588945</v>
      </c>
      <c r="R5" s="276">
        <f>Q21</f>
        <v>0.85111004454111661</v>
      </c>
      <c r="S5" s="1">
        <v>0.4145833333333333</v>
      </c>
      <c r="T5" s="2">
        <v>0.43918981481481484</v>
      </c>
      <c r="U5" s="104">
        <v>6.6499999999999204</v>
      </c>
      <c r="V5" s="105">
        <v>35.433333333333408</v>
      </c>
      <c r="W5" s="106"/>
      <c r="X5" s="107"/>
      <c r="Y5" s="278"/>
      <c r="Z5" s="279"/>
      <c r="AA5" s="109">
        <f>M5-J5</f>
        <v>-480.71401693321377</v>
      </c>
      <c r="AB5" s="110">
        <f>M5/J5</f>
        <v>0.85312740087588945</v>
      </c>
      <c r="AC5" s="291">
        <f>AB21</f>
        <v>0.85111004454111661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1696</v>
      </c>
      <c r="G6" s="95">
        <f t="shared" si="0"/>
        <v>50065.919999999998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2791.769547325101</v>
      </c>
      <c r="N6" s="99">
        <f>M6/L6</f>
        <v>164.22173807794712</v>
      </c>
      <c r="O6" s="101">
        <f>L6-I6</f>
        <v>0</v>
      </c>
      <c r="P6" s="102">
        <f>N6-K6</f>
        <v>-28.307673686758761</v>
      </c>
      <c r="Q6" s="103">
        <f>N6/K6</f>
        <v>0.85296961421481854</v>
      </c>
      <c r="R6" s="276"/>
      <c r="S6" s="1">
        <v>0.44236111111111109</v>
      </c>
      <c r="T6" s="2">
        <v>0.46767361111111111</v>
      </c>
      <c r="U6" s="104">
        <v>4.5666666666666078</v>
      </c>
      <c r="V6" s="105">
        <v>36.450000000000024</v>
      </c>
      <c r="W6" s="106"/>
      <c r="X6" s="107"/>
      <c r="Y6" s="261"/>
      <c r="Z6" s="262"/>
      <c r="AA6" s="111">
        <f>M6-J6</f>
        <v>-481.23045267489897</v>
      </c>
      <c r="AB6" s="112">
        <f>M6/J6</f>
        <v>0.85296961421481854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923</v>
      </c>
      <c r="G7" s="95">
        <f t="shared" si="0"/>
        <v>19946.03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2115.085932527054</v>
      </c>
      <c r="N7" s="99">
        <f>M7/L7</f>
        <v>352.51432208784234</v>
      </c>
      <c r="O7" s="101">
        <f>L7-I7</f>
        <v>0</v>
      </c>
      <c r="P7" s="102">
        <f>N7-K7</f>
        <v>-64.152344578824341</v>
      </c>
      <c r="Q7" s="103">
        <f>N7/K7</f>
        <v>0.84603437301082163</v>
      </c>
      <c r="R7" s="276"/>
      <c r="S7" s="1">
        <v>0.47222222222222221</v>
      </c>
      <c r="T7" s="2">
        <v>0.49040509259259257</v>
      </c>
      <c r="U7" s="104">
        <v>6.5499999999999847</v>
      </c>
      <c r="V7" s="105">
        <v>26.183333333333323</v>
      </c>
      <c r="W7" s="106">
        <v>0.49040509259259257</v>
      </c>
      <c r="X7" s="107">
        <v>0.53010416666666671</v>
      </c>
      <c r="Y7" s="261"/>
      <c r="Z7" s="262"/>
      <c r="AA7" s="111">
        <f>M7-J7</f>
        <v>-384.91406747294604</v>
      </c>
      <c r="AB7" s="112">
        <f>M7/J7</f>
        <v>0.84603437301082163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2566.3804876396471</v>
      </c>
      <c r="N21" s="139">
        <f>M21/L21</f>
        <v>192.47853657297352</v>
      </c>
      <c r="O21" s="140">
        <f>L21-I21</f>
        <v>0</v>
      </c>
      <c r="P21" s="141">
        <f>N21-K21</f>
        <v>-33.671463427026481</v>
      </c>
      <c r="Q21" s="142">
        <f>N21/K21</f>
        <v>0.85111004454111661</v>
      </c>
      <c r="R21" s="277"/>
      <c r="S21" s="143">
        <f>S5</f>
        <v>0.4145833333333333</v>
      </c>
      <c r="T21" s="144">
        <f>INDEX(T5:T20,COUNTA(T5:T20))</f>
        <v>0.49040509259259257</v>
      </c>
      <c r="U21" s="145"/>
      <c r="V21" s="145"/>
      <c r="W21" s="146"/>
      <c r="X21" s="147"/>
      <c r="Y21" s="264"/>
      <c r="Z21" s="265"/>
      <c r="AA21" s="148">
        <f>M21-J21</f>
        <v>-448.95284569368641</v>
      </c>
      <c r="AB21" s="149">
        <f>M21/J21</f>
        <v>0.85111004454111661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2000</v>
      </c>
      <c r="G22" s="95">
        <f t="shared" ref="G22" si="5">E22*F22</f>
        <v>51280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2558.6353944562911</v>
      </c>
      <c r="N22" s="99">
        <f>M22/L22</f>
        <v>232.60321767784464</v>
      </c>
      <c r="O22" s="101">
        <f>L22-I22</f>
        <v>0</v>
      </c>
      <c r="P22" s="102">
        <f>N22-K22</f>
        <v>-40.124055049428108</v>
      </c>
      <c r="Q22" s="103">
        <f>N22/K22</f>
        <v>0.85287846481876362</v>
      </c>
      <c r="R22" s="275">
        <f>Q38</f>
        <v>0.85287846481876362</v>
      </c>
      <c r="S22" s="1">
        <v>0.30284722222222221</v>
      </c>
      <c r="T22" s="2">
        <v>0.33541666666666664</v>
      </c>
      <c r="U22" s="104">
        <v>5.0999999999999979</v>
      </c>
      <c r="V22" s="105">
        <v>46.899999999999977</v>
      </c>
      <c r="W22" s="106"/>
      <c r="X22" s="151"/>
      <c r="Y22" s="278"/>
      <c r="Z22" s="279"/>
      <c r="AA22" s="109">
        <f>M22-J22</f>
        <v>-441.36460554370888</v>
      </c>
      <c r="AB22" s="152">
        <f>M22/J22</f>
        <v>0.85287846481876373</v>
      </c>
      <c r="AC22" s="266">
        <f>AB38</f>
        <v>0.85287846481876373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2558.6353944562911</v>
      </c>
      <c r="N38" s="139">
        <f>M38/L38</f>
        <v>232.60321767784464</v>
      </c>
      <c r="O38" s="140">
        <f>L38-I38</f>
        <v>0</v>
      </c>
      <c r="P38" s="141">
        <f>N38-K38</f>
        <v>-40.124055049428108</v>
      </c>
      <c r="Q38" s="142">
        <f>N38/K38</f>
        <v>0.85287846481876362</v>
      </c>
      <c r="R38" s="277"/>
      <c r="S38" s="143">
        <f>S22</f>
        <v>0.30284722222222221</v>
      </c>
      <c r="T38" s="144">
        <f>INDEX(T22:T37,COUNTA(T22:T37))</f>
        <v>0.33541666666666664</v>
      </c>
      <c r="U38" s="145"/>
      <c r="V38" s="156"/>
      <c r="W38" s="135"/>
      <c r="X38" s="139"/>
      <c r="Y38" s="264"/>
      <c r="Z38" s="265"/>
      <c r="AA38" s="157">
        <f>M38-J38</f>
        <v>-441.36460554370888</v>
      </c>
      <c r="AB38" s="142">
        <f>M38/J38</f>
        <v>0.85287846481876373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795</v>
      </c>
      <c r="G39" s="159">
        <f t="shared" ref="G39:G41" si="9">E39*F39</f>
        <v>11177.7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2142.2155688622761</v>
      </c>
      <c r="N39" s="163">
        <f>M39/L39</f>
        <v>357.03592814371268</v>
      </c>
      <c r="O39" s="165">
        <f>L39-I39</f>
        <v>0</v>
      </c>
      <c r="P39" s="166">
        <f>N39-K39</f>
        <v>-76.297405189620633</v>
      </c>
      <c r="Q39" s="152">
        <f>N39/K39</f>
        <v>0.82392906494702933</v>
      </c>
      <c r="R39" s="275">
        <f>Q55</f>
        <v>0.81676978570788905</v>
      </c>
      <c r="S39" s="167">
        <v>0.25</v>
      </c>
      <c r="T39" s="168">
        <v>0.26546296296296296</v>
      </c>
      <c r="U39" s="169"/>
      <c r="V39" s="170">
        <v>22.266666666666659</v>
      </c>
      <c r="W39" s="168"/>
      <c r="X39" s="171"/>
      <c r="Y39" s="278"/>
      <c r="Z39" s="279"/>
      <c r="AA39" s="109">
        <f>M39-J39</f>
        <v>-457.78443113772391</v>
      </c>
      <c r="AB39" s="152">
        <f>M39/J39</f>
        <v>0.82392906494702922</v>
      </c>
      <c r="AC39" s="266">
        <f>AB55</f>
        <v>0.81676978570788905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914</v>
      </c>
      <c r="G40" s="95">
        <f t="shared" si="9"/>
        <v>13536.34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2147.7806788511775</v>
      </c>
      <c r="N40" s="99">
        <f>M40/L40</f>
        <v>357.96344647519624</v>
      </c>
      <c r="O40" s="101">
        <f>L40-I40</f>
        <v>0</v>
      </c>
      <c r="P40" s="102">
        <f>N40-K40</f>
        <v>-75.369886858137079</v>
      </c>
      <c r="Q40" s="103">
        <f>N40/K40</f>
        <v>0.82606949186583756</v>
      </c>
      <c r="R40" s="276"/>
      <c r="S40" s="1">
        <v>0.26907407407407408</v>
      </c>
      <c r="T40" s="2">
        <v>0.28680555555555554</v>
      </c>
      <c r="U40" s="104">
        <v>5.2000000000000135</v>
      </c>
      <c r="V40" s="105">
        <v>25.533333333333303</v>
      </c>
      <c r="W40" s="106"/>
      <c r="X40" s="113"/>
      <c r="Y40" s="261"/>
      <c r="Z40" s="262"/>
      <c r="AA40" s="111">
        <f>M40-J40</f>
        <v>-452.21932114882247</v>
      </c>
      <c r="AB40" s="103">
        <f>M40/J40</f>
        <v>0.82606949186583756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515</v>
      </c>
      <c r="G41" s="95">
        <f t="shared" si="9"/>
        <v>9203.0500000000011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2080.8080808080804</v>
      </c>
      <c r="N41" s="99">
        <f>M41/L41</f>
        <v>346.80134680134671</v>
      </c>
      <c r="O41" s="101">
        <f>L41-I41</f>
        <v>0</v>
      </c>
      <c r="P41" s="102">
        <f>N41-K41</f>
        <v>-86.531986531986604</v>
      </c>
      <c r="Q41" s="103">
        <f>N41/K41</f>
        <v>0.80031080031080015</v>
      </c>
      <c r="R41" s="276"/>
      <c r="S41" s="1">
        <v>0.29177083333333331</v>
      </c>
      <c r="T41" s="2">
        <v>0.30208333333333331</v>
      </c>
      <c r="U41" s="104">
        <v>7.1499999999999986</v>
      </c>
      <c r="V41" s="105">
        <v>14.850000000000003</v>
      </c>
      <c r="W41" s="106"/>
      <c r="X41" s="113"/>
      <c r="Y41" s="261"/>
      <c r="Z41" s="262"/>
      <c r="AA41" s="111">
        <f>M41-J41</f>
        <v>-519.19191919191962</v>
      </c>
      <c r="AB41" s="103">
        <f>M41/J41</f>
        <v>0.80031080031080015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2123.6014428405115</v>
      </c>
      <c r="N55" s="139">
        <f>M55/L55</f>
        <v>353.93357380675189</v>
      </c>
      <c r="O55" s="140">
        <f>L55-I55</f>
        <v>0</v>
      </c>
      <c r="P55" s="141">
        <f>N55-K55</f>
        <v>-79.39975952658142</v>
      </c>
      <c r="Q55" s="142">
        <f>N55/K55</f>
        <v>0.81676978570788905</v>
      </c>
      <c r="R55" s="277"/>
      <c r="S55" s="143">
        <f>S39</f>
        <v>0.25</v>
      </c>
      <c r="T55" s="144">
        <f>INDEX(T39:T54,COUNTA(T39:T54))</f>
        <v>0.30208333333333331</v>
      </c>
      <c r="U55" s="145"/>
      <c r="V55" s="156"/>
      <c r="W55" s="135"/>
      <c r="X55" s="139"/>
      <c r="Y55" s="264"/>
      <c r="Z55" s="265"/>
      <c r="AA55" s="157">
        <f>M55-J55</f>
        <v>-476.39855715948852</v>
      </c>
      <c r="AB55" s="142">
        <f>M55/J55</f>
        <v>0.81676978570788905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3884</v>
      </c>
      <c r="G56" s="159">
        <f t="shared" ref="G56" si="14">E56*F56</f>
        <v>54492.52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2358.7044534412971</v>
      </c>
      <c r="N56" s="163">
        <f>M56/L56</f>
        <v>589.67611336032428</v>
      </c>
      <c r="O56" s="165">
        <f>L56-I56</f>
        <v>0</v>
      </c>
      <c r="P56" s="166">
        <f>N56-K56</f>
        <v>-85.32388663967572</v>
      </c>
      <c r="Q56" s="152">
        <f>N56/K56</f>
        <v>0.87359424201529523</v>
      </c>
      <c r="R56" s="275">
        <f>Q72</f>
        <v>0.87359424201529523</v>
      </c>
      <c r="S56" s="167">
        <v>0.25013888888888891</v>
      </c>
      <c r="T56" s="168">
        <v>0.31874999999999998</v>
      </c>
      <c r="U56" s="169"/>
      <c r="V56" s="170">
        <v>98.79999999999994</v>
      </c>
      <c r="W56" s="173"/>
      <c r="X56" s="151"/>
      <c r="Y56" s="278"/>
      <c r="Z56" s="279"/>
      <c r="AA56" s="109">
        <f>M56-J56</f>
        <v>-341.29554655870288</v>
      </c>
      <c r="AB56" s="152">
        <f>M56/J56</f>
        <v>0.87359424201529523</v>
      </c>
      <c r="AC56" s="266">
        <f>AB72</f>
        <v>0.87359424201529523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2358.7044534412971</v>
      </c>
      <c r="N72" s="139">
        <f>M72/L72</f>
        <v>589.67611336032428</v>
      </c>
      <c r="O72" s="140">
        <f>L72-I72</f>
        <v>0</v>
      </c>
      <c r="P72" s="141">
        <f>N72-K72</f>
        <v>-85.32388663967572</v>
      </c>
      <c r="Q72" s="142">
        <f>N72/K72</f>
        <v>0.87359424201529523</v>
      </c>
      <c r="R72" s="277"/>
      <c r="S72" s="143">
        <f>S56</f>
        <v>0.25013888888888891</v>
      </c>
      <c r="T72" s="144">
        <f>INDEX(T56:T71,COUNTA(T56:T71))</f>
        <v>0.31874999999999998</v>
      </c>
      <c r="U72" s="145"/>
      <c r="V72" s="156"/>
      <c r="W72" s="89"/>
      <c r="X72" s="91"/>
      <c r="Y72" s="264"/>
      <c r="Z72" s="265"/>
      <c r="AA72" s="157">
        <f>M72-J72</f>
        <v>-341.29554655870288</v>
      </c>
      <c r="AB72" s="142">
        <f>M72/J72</f>
        <v>0.87359424201529523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1375</v>
      </c>
      <c r="G73" s="159">
        <f t="shared" ref="G73" si="18">E73*F73</f>
        <v>29493.75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2795.0310559006202</v>
      </c>
      <c r="N73" s="163">
        <f>M73/L73</f>
        <v>931.67701863354011</v>
      </c>
      <c r="O73" s="165">
        <f>L73-I73</f>
        <v>0</v>
      </c>
      <c r="P73" s="166">
        <f>N73-K73</f>
        <v>-168.32298136645989</v>
      </c>
      <c r="Q73" s="152">
        <f>N73/K73</f>
        <v>0.84697910784867281</v>
      </c>
      <c r="R73" s="275">
        <f>Q89</f>
        <v>0.84697910784867281</v>
      </c>
      <c r="S73" s="167">
        <v>0.32394675925925925</v>
      </c>
      <c r="T73" s="168">
        <v>0.34444444444444444</v>
      </c>
      <c r="U73" s="169"/>
      <c r="V73" s="170">
        <v>29.516666666666673</v>
      </c>
      <c r="W73" s="168"/>
      <c r="X73" s="171"/>
      <c r="Y73" s="278"/>
      <c r="Z73" s="279"/>
      <c r="AA73" s="109">
        <f>M73-J73</f>
        <v>-504.96894409937977</v>
      </c>
      <c r="AB73" s="152">
        <f>M73/J73</f>
        <v>0.84697910784867281</v>
      </c>
      <c r="AC73" s="266">
        <f>AB89</f>
        <v>0.84697910784867281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2795.0310559006202</v>
      </c>
      <c r="N89" s="139">
        <f>M89/L89</f>
        <v>931.67701863354011</v>
      </c>
      <c r="O89" s="140">
        <f>L89-I89</f>
        <v>0</v>
      </c>
      <c r="P89" s="141">
        <f>N89-K89</f>
        <v>-168.32298136645989</v>
      </c>
      <c r="Q89" s="142">
        <f>N89/K89</f>
        <v>0.84697910784867281</v>
      </c>
      <c r="R89" s="277"/>
      <c r="S89" s="143">
        <f>S73</f>
        <v>0.32394675925925925</v>
      </c>
      <c r="T89" s="144">
        <f>INDEX(T73:T88,COUNTA(T73:T88))</f>
        <v>0.34444444444444444</v>
      </c>
      <c r="U89" s="145"/>
      <c r="V89" s="156"/>
      <c r="W89" s="135"/>
      <c r="X89" s="139"/>
      <c r="Y89" s="264"/>
      <c r="Z89" s="265"/>
      <c r="AA89" s="157">
        <f>M89-J89</f>
        <v>-504.96894409937977</v>
      </c>
      <c r="AB89" s="142">
        <f>M89/J89</f>
        <v>0.84697910784867281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1165</v>
      </c>
      <c r="G90" s="159">
        <f t="shared" ref="G90:G92" si="22">E90*F90</f>
        <v>25956.2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2726.9180754226281</v>
      </c>
      <c r="N90" s="163">
        <f>M90/L90</f>
        <v>545.38361508452567</v>
      </c>
      <c r="O90" s="165">
        <f>L90-I90</f>
        <v>0</v>
      </c>
      <c r="P90" s="166">
        <f>N90-K90</f>
        <v>-114.61638491547433</v>
      </c>
      <c r="Q90" s="152">
        <f>N90/K90</f>
        <v>0.82633881073412985</v>
      </c>
      <c r="R90" s="275">
        <f>Q106</f>
        <v>0.84099775496413853</v>
      </c>
      <c r="S90" s="167">
        <v>0.25025462962962963</v>
      </c>
      <c r="T90" s="168">
        <v>0.26805555555555555</v>
      </c>
      <c r="U90" s="169"/>
      <c r="V90" s="170">
        <v>25.633333333333319</v>
      </c>
      <c r="W90" s="173"/>
      <c r="X90" s="151"/>
      <c r="Y90" s="278"/>
      <c r="Z90" s="279"/>
      <c r="AA90" s="109">
        <f>M90-J90</f>
        <v>-573.08192457737186</v>
      </c>
      <c r="AB90" s="152">
        <f>M90/J90</f>
        <v>0.82633881073412974</v>
      </c>
      <c r="AC90" s="266">
        <f>AB106</f>
        <v>0.84099775496413842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2446</v>
      </c>
      <c r="G91" s="95">
        <f t="shared" si="22"/>
        <v>43758.94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2780.4231133564895</v>
      </c>
      <c r="N91" s="99">
        <f>M91/L91</f>
        <v>695.10577833912237</v>
      </c>
      <c r="O91" s="101">
        <f>L91-I91</f>
        <v>0</v>
      </c>
      <c r="P91" s="102">
        <f>N91-K91</f>
        <v>-129.89422166087763</v>
      </c>
      <c r="Q91" s="103">
        <f>N91/K91</f>
        <v>0.84255245859287564</v>
      </c>
      <c r="R91" s="276"/>
      <c r="S91" s="1">
        <v>0.2723726851851852</v>
      </c>
      <c r="T91" s="2">
        <v>0.30902777777777779</v>
      </c>
      <c r="U91" s="104">
        <v>6.2166666666667059</v>
      </c>
      <c r="V91" s="105">
        <v>52.783333333333324</v>
      </c>
      <c r="W91" s="106"/>
      <c r="X91" s="107"/>
      <c r="Y91" s="261"/>
      <c r="Z91" s="262"/>
      <c r="AA91" s="111">
        <f>M91-J91</f>
        <v>-519.57688664351053</v>
      </c>
      <c r="AB91" s="103">
        <f>M91/J91</f>
        <v>0.84255245859287564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3852</v>
      </c>
      <c r="G92" s="95">
        <f t="shared" si="22"/>
        <v>64174.32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2818.5365853658527</v>
      </c>
      <c r="N92" s="99">
        <f>M92/L92</f>
        <v>704.63414634146318</v>
      </c>
      <c r="O92" s="101">
        <f>L92-I92</f>
        <v>0</v>
      </c>
      <c r="P92" s="102">
        <f>N92-K92</f>
        <v>-120.36585365853682</v>
      </c>
      <c r="Q92" s="103">
        <f>N92/K92</f>
        <v>0.85410199556540989</v>
      </c>
      <c r="R92" s="276"/>
      <c r="S92" s="1">
        <v>0.31319444444444444</v>
      </c>
      <c r="T92" s="2">
        <v>0.37013888888888891</v>
      </c>
      <c r="U92" s="104">
        <v>5.9999999999999787</v>
      </c>
      <c r="V92" s="105">
        <v>82.000000000000028</v>
      </c>
      <c r="W92" s="106"/>
      <c r="X92" s="107"/>
      <c r="Y92" s="261"/>
      <c r="Z92" s="262"/>
      <c r="AA92" s="111">
        <f>M92-J92</f>
        <v>-481.46341463414728</v>
      </c>
      <c r="AB92" s="103">
        <f>M92/J92</f>
        <v>0.85410199556540989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2775.2925913816566</v>
      </c>
      <c r="N106" s="139">
        <f>M106/L106</f>
        <v>640.45213647269009</v>
      </c>
      <c r="O106" s="140">
        <f>L106-I106</f>
        <v>0</v>
      </c>
      <c r="P106" s="141">
        <f>N106-K106</f>
        <v>-121.08632506577146</v>
      </c>
      <c r="Q106" s="142">
        <f>N106/K106</f>
        <v>0.84099775496413853</v>
      </c>
      <c r="R106" s="277"/>
      <c r="S106" s="143">
        <f>S90</f>
        <v>0.25025462962962963</v>
      </c>
      <c r="T106" s="144">
        <f>INDEX(T90:T105,COUNTA(T90:T105))</f>
        <v>0.37013888888888891</v>
      </c>
      <c r="U106" s="145"/>
      <c r="V106" s="156"/>
      <c r="W106" s="89"/>
      <c r="X106" s="91"/>
      <c r="Y106" s="264"/>
      <c r="Z106" s="265"/>
      <c r="AA106" s="157">
        <f>M106-J106</f>
        <v>-524.70740861834338</v>
      </c>
      <c r="AB106" s="142">
        <f>M106/J106</f>
        <v>0.84099775496413842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2202</v>
      </c>
      <c r="G107" s="159">
        <f t="shared" ref="G107:G109" si="27">E107*F107</f>
        <v>40032.36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2989.1402714932105</v>
      </c>
      <c r="N107" s="163">
        <f>M107/L107</f>
        <v>996.38009049773689</v>
      </c>
      <c r="O107" s="165">
        <f>L107-I107</f>
        <v>0</v>
      </c>
      <c r="P107" s="166">
        <f>N107-K107</f>
        <v>-203.61990950226311</v>
      </c>
      <c r="Q107" s="152">
        <f>N107/K107</f>
        <v>0.83031674208144746</v>
      </c>
      <c r="R107" s="275">
        <f>Q123</f>
        <v>0.83131279516189316</v>
      </c>
      <c r="S107" s="167">
        <v>0.25</v>
      </c>
      <c r="T107" s="168">
        <v>0.28069444444444447</v>
      </c>
      <c r="U107" s="169"/>
      <c r="V107" s="170">
        <v>44.200000000000031</v>
      </c>
      <c r="W107" s="173"/>
      <c r="X107" s="151"/>
      <c r="Y107" s="278"/>
      <c r="Z107" s="279"/>
      <c r="AA107" s="109">
        <f>M107-J107</f>
        <v>-610.85972850678945</v>
      </c>
      <c r="AB107" s="152">
        <f>M107/J107</f>
        <v>0.83031674208144735</v>
      </c>
      <c r="AC107" s="266">
        <f>AB123</f>
        <v>0.83131279516189316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2175</v>
      </c>
      <c r="G108" s="95">
        <f t="shared" si="27"/>
        <v>39541.5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2985.1315287838306</v>
      </c>
      <c r="N108" s="99">
        <f>M108/L108</f>
        <v>995.0438429279435</v>
      </c>
      <c r="O108" s="101">
        <f>L108-I108</f>
        <v>0</v>
      </c>
      <c r="P108" s="102">
        <f>N108-K108</f>
        <v>-204.9561570720565</v>
      </c>
      <c r="Q108" s="103">
        <f>N108/K108</f>
        <v>0.82920320243995294</v>
      </c>
      <c r="R108" s="276"/>
      <c r="S108" s="1">
        <v>0.29255787037037034</v>
      </c>
      <c r="T108" s="2">
        <v>0.32291666666666669</v>
      </c>
      <c r="U108" s="104">
        <v>17.083333333333258</v>
      </c>
      <c r="V108" s="105">
        <v>43.716666666666733</v>
      </c>
      <c r="W108" s="106"/>
      <c r="X108" s="107"/>
      <c r="Y108" s="261"/>
      <c r="Z108" s="262"/>
      <c r="AA108" s="111">
        <f>M108-J108</f>
        <v>-614.86847121616938</v>
      </c>
      <c r="AB108" s="103">
        <f>M108/J108</f>
        <v>0.82920320243995294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4742</v>
      </c>
      <c r="G109" s="95">
        <f t="shared" si="27"/>
        <v>67715.759999999995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3003.9063874714047</v>
      </c>
      <c r="N109" s="99">
        <f>M109/L109</f>
        <v>1001.3021291571349</v>
      </c>
      <c r="O109" s="101">
        <f>L109-I109</f>
        <v>0</v>
      </c>
      <c r="P109" s="102">
        <f>N109-K109</f>
        <v>-198.69787084286509</v>
      </c>
      <c r="Q109" s="103">
        <f>N109/K109</f>
        <v>0.83441844096427908</v>
      </c>
      <c r="R109" s="276"/>
      <c r="S109" s="1">
        <v>0.33561342592592591</v>
      </c>
      <c r="T109" s="2">
        <v>0.40138888888888891</v>
      </c>
      <c r="U109" s="104">
        <v>18.283333333333289</v>
      </c>
      <c r="V109" s="105">
        <v>94.716666666666711</v>
      </c>
      <c r="W109" s="106"/>
      <c r="X109" s="107"/>
      <c r="Y109" s="261"/>
      <c r="Z109" s="262"/>
      <c r="AA109" s="111">
        <f>M109-J109</f>
        <v>-596.09361252859526</v>
      </c>
      <c r="AB109" s="103">
        <f>M109/J109</f>
        <v>0.83441844096427908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2992.7260625828153</v>
      </c>
      <c r="N123" s="139">
        <f>M123/L123</f>
        <v>997.57535419427177</v>
      </c>
      <c r="O123" s="140">
        <f>L123-I123</f>
        <v>0</v>
      </c>
      <c r="P123" s="141">
        <f>N123-K123</f>
        <v>-202.42464580572823</v>
      </c>
      <c r="Q123" s="142">
        <f>N123/K123</f>
        <v>0.83131279516189316</v>
      </c>
      <c r="R123" s="277"/>
      <c r="S123" s="143">
        <f>S107</f>
        <v>0.25</v>
      </c>
      <c r="T123" s="144">
        <f>INDEX(T107:T122,COUNTA(T107:T122))</f>
        <v>0.40138888888888891</v>
      </c>
      <c r="U123" s="145"/>
      <c r="V123" s="156"/>
      <c r="W123" s="89"/>
      <c r="X123" s="91"/>
      <c r="Y123" s="264"/>
      <c r="Z123" s="265"/>
      <c r="AA123" s="157">
        <f>M123-J123</f>
        <v>-607.2739374171847</v>
      </c>
      <c r="AB123" s="142">
        <f>M123/J123</f>
        <v>0.83131279516189316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1914</v>
      </c>
      <c r="G124" s="159">
        <f t="shared" ref="G124:G127" si="32">E124*F124</f>
        <v>47524.619999999995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2765.0080256821834</v>
      </c>
      <c r="N124" s="163">
        <f>M124/L124</f>
        <v>691.25200642054585</v>
      </c>
      <c r="O124" s="165">
        <f>L124-I124</f>
        <v>0</v>
      </c>
      <c r="P124" s="166">
        <f>N124-K124</f>
        <v>-133.74799357945415</v>
      </c>
      <c r="Q124" s="152">
        <f>N124/K124</f>
        <v>0.83788121990369191</v>
      </c>
      <c r="R124" s="275">
        <f>Q140</f>
        <v>0.84011081362831475</v>
      </c>
      <c r="S124" s="167">
        <v>0.25032407407407409</v>
      </c>
      <c r="T124" s="168">
        <v>0.27916666666666667</v>
      </c>
      <c r="U124" s="169"/>
      <c r="V124" s="170">
        <v>41.533333333333324</v>
      </c>
      <c r="W124" s="168"/>
      <c r="X124" s="171"/>
      <c r="Y124" s="278"/>
      <c r="Z124" s="279"/>
      <c r="AA124" s="109">
        <f>M124-J124</f>
        <v>-534.99197431781658</v>
      </c>
      <c r="AB124" s="152">
        <f>M124/J124</f>
        <v>0.83788121990369191</v>
      </c>
      <c r="AC124" s="266">
        <f>AB140</f>
        <v>0.84011081362831475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1521</v>
      </c>
      <c r="G125" s="95">
        <f t="shared" si="32"/>
        <v>38070.630000000005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2759.8790322580644</v>
      </c>
      <c r="N125" s="99">
        <f>M125/L125</f>
        <v>689.9697580645161</v>
      </c>
      <c r="O125" s="101">
        <f>L125-I125</f>
        <v>0</v>
      </c>
      <c r="P125" s="102">
        <f>N125-K125</f>
        <v>-135.0302419354839</v>
      </c>
      <c r="Q125" s="103">
        <f>N125/K125</f>
        <v>0.83632697947214074</v>
      </c>
      <c r="R125" s="276"/>
      <c r="S125" s="1">
        <v>0.28958333333333336</v>
      </c>
      <c r="T125" s="2">
        <v>0.31254629629629632</v>
      </c>
      <c r="U125" s="104">
        <v>15.000000000000027</v>
      </c>
      <c r="V125" s="105">
        <v>33.066666666666663</v>
      </c>
      <c r="W125" s="106"/>
      <c r="X125" s="113"/>
      <c r="Y125" s="261"/>
      <c r="Z125" s="262"/>
      <c r="AA125" s="111">
        <f>M125-J125</f>
        <v>-540.1209677419356</v>
      </c>
      <c r="AB125" s="103">
        <f>M125/J125</f>
        <v>0.83632697947214074</v>
      </c>
      <c r="AC125" s="267"/>
    </row>
    <row r="126" spans="1:29" ht="15.75" customHeight="1">
      <c r="A126" s="281"/>
      <c r="B126" s="92" t="s">
        <v>117</v>
      </c>
      <c r="C126" s="259" t="s">
        <v>131</v>
      </c>
      <c r="D126" s="260"/>
      <c r="E126" s="93">
        <v>27.91</v>
      </c>
      <c r="F126" s="94">
        <v>990</v>
      </c>
      <c r="G126" s="95">
        <f t="shared" si="32"/>
        <v>27630.9</v>
      </c>
      <c r="H126" s="96"/>
      <c r="I126" s="97">
        <v>4</v>
      </c>
      <c r="J126" s="98">
        <v>3000</v>
      </c>
      <c r="K126" s="99">
        <f t="shared" si="28"/>
        <v>750</v>
      </c>
      <c r="L126" s="100">
        <v>4</v>
      </c>
      <c r="M126" s="98">
        <f>F126/V126*60</f>
        <v>2520.5091937765173</v>
      </c>
      <c r="N126" s="99">
        <f>M126/L126</f>
        <v>630.12729844412934</v>
      </c>
      <c r="O126" s="101">
        <f>L126-I126</f>
        <v>0</v>
      </c>
      <c r="P126" s="102">
        <f>N126-K126</f>
        <v>-119.87270155587066</v>
      </c>
      <c r="Q126" s="103">
        <f>N126/K126</f>
        <v>0.84016973125883909</v>
      </c>
      <c r="R126" s="276"/>
      <c r="S126" s="1">
        <v>0.32668981481481479</v>
      </c>
      <c r="T126" s="2">
        <v>0.34305555555555556</v>
      </c>
      <c r="U126" s="104">
        <v>20.3666666666666</v>
      </c>
      <c r="V126" s="105">
        <v>23.566666666666698</v>
      </c>
      <c r="W126" s="106"/>
      <c r="X126" s="113"/>
      <c r="Y126" s="261"/>
      <c r="Z126" s="262"/>
      <c r="AA126" s="111">
        <f>M126-J126</f>
        <v>-479.49080622348265</v>
      </c>
      <c r="AB126" s="103">
        <f>M126/J126</f>
        <v>0.84016973125883909</v>
      </c>
      <c r="AC126" s="267"/>
    </row>
    <row r="127" spans="1:29" ht="15.75" customHeight="1">
      <c r="A127" s="281"/>
      <c r="B127" s="92" t="s">
        <v>117</v>
      </c>
      <c r="C127" s="259" t="s">
        <v>130</v>
      </c>
      <c r="D127" s="260"/>
      <c r="E127" s="93">
        <v>30</v>
      </c>
      <c r="F127" s="94">
        <v>2921</v>
      </c>
      <c r="G127" s="95">
        <f t="shared" si="32"/>
        <v>87630</v>
      </c>
      <c r="H127" s="96"/>
      <c r="I127" s="97">
        <v>3</v>
      </c>
      <c r="J127" s="98">
        <v>3000</v>
      </c>
      <c r="K127" s="99">
        <f t="shared" si="28"/>
        <v>1000</v>
      </c>
      <c r="L127" s="100">
        <v>3</v>
      </c>
      <c r="M127" s="98">
        <f>F127/V127*60</f>
        <v>2540</v>
      </c>
      <c r="N127" s="99">
        <f>M127/L127</f>
        <v>846.66666666666663</v>
      </c>
      <c r="O127" s="101">
        <f>L127-I127</f>
        <v>0</v>
      </c>
      <c r="P127" s="102">
        <f>N127-K127</f>
        <v>-153.33333333333337</v>
      </c>
      <c r="Q127" s="103">
        <f>N127/K127</f>
        <v>0.84666666666666668</v>
      </c>
      <c r="R127" s="276"/>
      <c r="S127" s="1">
        <v>0.3527777777777778</v>
      </c>
      <c r="T127" s="2">
        <v>0.40069444444444446</v>
      </c>
      <c r="U127" s="104">
        <v>14.00000000000003</v>
      </c>
      <c r="V127" s="105">
        <v>69</v>
      </c>
      <c r="W127" s="106"/>
      <c r="X127" s="107"/>
      <c r="Y127" s="261"/>
      <c r="Z127" s="262"/>
      <c r="AA127" s="111">
        <f>M127-J127</f>
        <v>-460</v>
      </c>
      <c r="AB127" s="103">
        <f>M127/J127</f>
        <v>0.84666666666666668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2646.3490629291914</v>
      </c>
      <c r="N140" s="139">
        <f>M140/L140</f>
        <v>705.69308344778437</v>
      </c>
      <c r="O140" s="140">
        <f>L140-I140</f>
        <v>0</v>
      </c>
      <c r="P140" s="141">
        <f>N140-K140</f>
        <v>-134.30691655221563</v>
      </c>
      <c r="Q140" s="142">
        <f>N140/K140</f>
        <v>0.84011081362831475</v>
      </c>
      <c r="R140" s="277"/>
      <c r="S140" s="143">
        <f>S124</f>
        <v>0.25032407407407409</v>
      </c>
      <c r="T140" s="144">
        <f>INDEX(T124:T139,COUNTA(T124:T139))</f>
        <v>0.40069444444444446</v>
      </c>
      <c r="U140" s="145"/>
      <c r="V140" s="156"/>
      <c r="W140" s="135"/>
      <c r="X140" s="139"/>
      <c r="Y140" s="264"/>
      <c r="Z140" s="265"/>
      <c r="AA140" s="157">
        <f>M140-J140</f>
        <v>-503.6509370708086</v>
      </c>
      <c r="AB140" s="142">
        <f>M140/J140</f>
        <v>0.84011081362831475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1986</v>
      </c>
      <c r="G141" s="159">
        <f t="shared" ref="G141:G144" si="36">E141*F141</f>
        <v>58626.720000000001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2790.6323185011634</v>
      </c>
      <c r="N141" s="163">
        <f>M141/L141</f>
        <v>164.15484226477432</v>
      </c>
      <c r="O141" s="165">
        <f>L141-I141</f>
        <v>0</v>
      </c>
      <c r="P141" s="166">
        <f>N141-K141</f>
        <v>-28.374569499931567</v>
      </c>
      <c r="Q141" s="152">
        <f>N141/K141</f>
        <v>0.852622156584529</v>
      </c>
      <c r="R141" s="275">
        <f>Q157</f>
        <v>0.84617897620028593</v>
      </c>
      <c r="S141" s="167">
        <v>0.70854166666666663</v>
      </c>
      <c r="T141" s="168">
        <v>0.73819444444444449</v>
      </c>
      <c r="U141" s="169"/>
      <c r="V141" s="170">
        <v>42.700000000000117</v>
      </c>
      <c r="W141" s="168"/>
      <c r="X141" s="171"/>
      <c r="Y141" s="278"/>
      <c r="Z141" s="279"/>
      <c r="AA141" s="109">
        <f>M141-J141</f>
        <v>-482.36768149883665</v>
      </c>
      <c r="AB141" s="152">
        <f>M141/J141</f>
        <v>0.852622156584529</v>
      </c>
      <c r="AC141" s="266">
        <f>AB157</f>
        <v>0.84617897620028593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2035</v>
      </c>
      <c r="G142" s="95">
        <f t="shared" si="36"/>
        <v>60744.75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2790.8571428571345</v>
      </c>
      <c r="N142" s="99">
        <f>M142/L142</f>
        <v>164.16806722689026</v>
      </c>
      <c r="O142" s="101">
        <f>L142-I142</f>
        <v>0</v>
      </c>
      <c r="P142" s="102">
        <f>N142-K142</f>
        <v>-28.361344537815626</v>
      </c>
      <c r="Q142" s="103">
        <f>N142/K142</f>
        <v>0.85269084719130295</v>
      </c>
      <c r="R142" s="276"/>
      <c r="S142" s="1">
        <v>0.74184027777777772</v>
      </c>
      <c r="T142" s="2">
        <v>0.77222222222222225</v>
      </c>
      <c r="U142" s="104">
        <v>5.2499999999998614</v>
      </c>
      <c r="V142" s="105">
        <v>43.750000000000128</v>
      </c>
      <c r="W142" s="106"/>
      <c r="X142" s="113"/>
      <c r="Y142" s="261"/>
      <c r="Z142" s="262"/>
      <c r="AA142" s="111">
        <f>M142-J142</f>
        <v>-482.14285714286552</v>
      </c>
      <c r="AB142" s="103">
        <f>M142/J142</f>
        <v>0.85269084719130295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1940</v>
      </c>
      <c r="G143" s="95">
        <f t="shared" si="36"/>
        <v>55425.8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2984.6153846153829</v>
      </c>
      <c r="N143" s="99">
        <f>M143/L143</f>
        <v>229.58579881656792</v>
      </c>
      <c r="O143" s="101">
        <f>L143-I143</f>
        <v>0</v>
      </c>
      <c r="P143" s="102">
        <f>N143-K143</f>
        <v>-47.33727810650899</v>
      </c>
      <c r="Q143" s="103">
        <f>N143/K143</f>
        <v>0.82905982905982867</v>
      </c>
      <c r="R143" s="276"/>
      <c r="S143" s="1">
        <v>0.77638888888888891</v>
      </c>
      <c r="T143" s="2">
        <v>0.80347222222222225</v>
      </c>
      <c r="U143" s="104">
        <v>5.9999999999999787</v>
      </c>
      <c r="V143" s="105">
        <v>39.000000000000021</v>
      </c>
      <c r="W143" s="106"/>
      <c r="X143" s="113"/>
      <c r="Y143" s="261"/>
      <c r="Z143" s="262"/>
      <c r="AA143" s="111">
        <f>M143-J143</f>
        <v>-615.38461538461706</v>
      </c>
      <c r="AB143" s="103">
        <f>M143/J143</f>
        <v>0.82905982905982856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2059</v>
      </c>
      <c r="G144" s="95">
        <f t="shared" si="36"/>
        <v>52792.76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2557.7639751552774</v>
      </c>
      <c r="N144" s="99">
        <f>M144/L144</f>
        <v>232.52399774138885</v>
      </c>
      <c r="O144" s="101">
        <f>L144-I144</f>
        <v>0</v>
      </c>
      <c r="P144" s="102">
        <f>N144-K144</f>
        <v>-40.203274985883894</v>
      </c>
      <c r="Q144" s="103">
        <f>N144/K144</f>
        <v>0.8525879917184257</v>
      </c>
      <c r="R144" s="276"/>
      <c r="S144" s="1">
        <v>0.80833333333333335</v>
      </c>
      <c r="T144" s="2">
        <v>0.84187500000000004</v>
      </c>
      <c r="U144" s="104">
        <v>6.9999999999999751</v>
      </c>
      <c r="V144" s="105">
        <v>48.30000000000004</v>
      </c>
      <c r="W144" s="106"/>
      <c r="X144" s="107"/>
      <c r="Y144" s="261"/>
      <c r="Z144" s="262"/>
      <c r="AA144" s="111">
        <f>M144-J144</f>
        <v>-442.23602484472258</v>
      </c>
      <c r="AB144" s="103">
        <f>M144/J144</f>
        <v>0.85258799171842581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2780.9672052822398</v>
      </c>
      <c r="N157" s="139">
        <f>M157/L157</f>
        <v>191.79084174360275</v>
      </c>
      <c r="O157" s="140">
        <f>L157-I157</f>
        <v>0</v>
      </c>
      <c r="P157" s="141">
        <f>N157-K157</f>
        <v>-34.864330670190355</v>
      </c>
      <c r="Q157" s="142">
        <f>N157/K157</f>
        <v>0.84617897620028593</v>
      </c>
      <c r="R157" s="277"/>
      <c r="S157" s="143">
        <f>S141</f>
        <v>0.70854166666666663</v>
      </c>
      <c r="T157" s="144">
        <f>INDEX(T141:T156,COUNTA(T141:T156))</f>
        <v>0.84187500000000004</v>
      </c>
      <c r="U157" s="145"/>
      <c r="V157" s="156"/>
      <c r="W157" s="135"/>
      <c r="X157" s="139"/>
      <c r="Y157" s="264"/>
      <c r="Z157" s="265"/>
      <c r="AA157" s="157">
        <f>M157-J157</f>
        <v>-505.53279471776023</v>
      </c>
      <c r="AB157" s="142">
        <f>M157/J157</f>
        <v>0.84617897620028593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9021</v>
      </c>
      <c r="G158" s="159">
        <f t="shared" ref="G158" si="40">E158*F158</f>
        <v>126564.62999999999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2398.1391227292856</v>
      </c>
      <c r="N158" s="163">
        <f>M158/L158</f>
        <v>599.53478068232141</v>
      </c>
      <c r="O158" s="165">
        <f>L158-I158</f>
        <v>0</v>
      </c>
      <c r="P158" s="166">
        <f>N158-K158</f>
        <v>-75.465219317678589</v>
      </c>
      <c r="Q158" s="152">
        <f>N158/K158</f>
        <v>0.88819967508492059</v>
      </c>
      <c r="R158" s="275">
        <f>Q174</f>
        <v>0.88819967508492059</v>
      </c>
      <c r="S158" s="167">
        <v>0.70854166666666663</v>
      </c>
      <c r="T158" s="168">
        <v>0.86527777777777781</v>
      </c>
      <c r="U158" s="169"/>
      <c r="V158" s="170">
        <v>225.7000000000001</v>
      </c>
      <c r="W158" s="168"/>
      <c r="X158" s="171"/>
      <c r="Y158" s="278"/>
      <c r="Z158" s="279"/>
      <c r="AA158" s="109">
        <f>M158-J158</f>
        <v>-301.86087727071435</v>
      </c>
      <c r="AB158" s="152">
        <f>M158/J158</f>
        <v>0.88819967508492059</v>
      </c>
      <c r="AC158" s="266">
        <f>AB174</f>
        <v>0.88819967508492059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2398.1391227292856</v>
      </c>
      <c r="N174" s="139">
        <f>M174/L174</f>
        <v>599.53478068232141</v>
      </c>
      <c r="O174" s="140">
        <f>L174-I174</f>
        <v>0</v>
      </c>
      <c r="P174" s="141">
        <f>N174-K174</f>
        <v>-75.465219317678589</v>
      </c>
      <c r="Q174" s="142">
        <f>N174/K174</f>
        <v>0.88819967508492059</v>
      </c>
      <c r="R174" s="277"/>
      <c r="S174" s="143">
        <f>S158</f>
        <v>0.70854166666666663</v>
      </c>
      <c r="T174" s="144">
        <f>INDEX(T158:T173,COUNTA(T158:T173))</f>
        <v>0.86527777777777781</v>
      </c>
      <c r="U174" s="145"/>
      <c r="V174" s="156"/>
      <c r="W174" s="135"/>
      <c r="X174" s="139"/>
      <c r="Y174" s="264"/>
      <c r="Z174" s="265"/>
      <c r="AA174" s="157">
        <f>M174-J174</f>
        <v>-301.86087727071435</v>
      </c>
      <c r="AB174" s="142">
        <f>M174/J174</f>
        <v>0.88819967508492059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1313</v>
      </c>
      <c r="G175" s="159">
        <f t="shared" ref="G175:G178" si="44">E175*F175</f>
        <v>31708.949999999997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2472.1757322175754</v>
      </c>
      <c r="N175" s="163">
        <f>M175/L175</f>
        <v>618.04393305439385</v>
      </c>
      <c r="O175" s="165">
        <f>L175-I175</f>
        <v>0</v>
      </c>
      <c r="P175" s="166">
        <f>N175-K175</f>
        <v>-131.95606694560615</v>
      </c>
      <c r="Q175" s="152">
        <f>N175/K175</f>
        <v>0.82405857740585842</v>
      </c>
      <c r="R175" s="275">
        <f>Q191</f>
        <v>0.83715931869015459</v>
      </c>
      <c r="S175" s="167">
        <v>0.7084259259259259</v>
      </c>
      <c r="T175" s="168">
        <v>0.73055555555555551</v>
      </c>
      <c r="U175" s="169"/>
      <c r="V175" s="170">
        <v>31.866666666666639</v>
      </c>
      <c r="W175" s="173"/>
      <c r="X175" s="151"/>
      <c r="Y175" s="278"/>
      <c r="Z175" s="279"/>
      <c r="AA175" s="109">
        <f>M175-J175</f>
        <v>-527.82426778242461</v>
      </c>
      <c r="AB175" s="152">
        <f>M175/J175</f>
        <v>0.82405857740585842</v>
      </c>
      <c r="AC175" s="266">
        <f>AB191</f>
        <v>0.83715931869015459</v>
      </c>
    </row>
    <row r="176" spans="1:29" ht="15.75" customHeight="1">
      <c r="A176" s="270"/>
      <c r="B176" s="92" t="s">
        <v>117</v>
      </c>
      <c r="C176" s="259" t="s">
        <v>142</v>
      </c>
      <c r="D176" s="260"/>
      <c r="E176" s="93">
        <v>27.58</v>
      </c>
      <c r="F176" s="94">
        <v>1573</v>
      </c>
      <c r="G176" s="95">
        <f t="shared" si="44"/>
        <v>43383.34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2478.2494529540527</v>
      </c>
      <c r="N176" s="99">
        <f>M176/L176</f>
        <v>619.56236323851317</v>
      </c>
      <c r="O176" s="101">
        <f>L176-I176</f>
        <v>0</v>
      </c>
      <c r="P176" s="102">
        <f>N176-K176</f>
        <v>-130.43763676148683</v>
      </c>
      <c r="Q176" s="103">
        <f>N176/K176</f>
        <v>0.82608315098468421</v>
      </c>
      <c r="R176" s="276"/>
      <c r="S176" s="1">
        <v>0.73402777777777783</v>
      </c>
      <c r="T176" s="2">
        <v>0.76047453703703705</v>
      </c>
      <c r="U176" s="104">
        <v>5.0000000000001421</v>
      </c>
      <c r="V176" s="105">
        <v>38.083333333333265</v>
      </c>
      <c r="W176" s="106"/>
      <c r="X176" s="107"/>
      <c r="Y176" s="261"/>
      <c r="Z176" s="262"/>
      <c r="AA176" s="111">
        <f>M176-J176</f>
        <v>-521.75054704594731</v>
      </c>
      <c r="AB176" s="103">
        <f>M176/J176</f>
        <v>0.82608315098468421</v>
      </c>
      <c r="AC176" s="267"/>
    </row>
    <row r="177" spans="1:29" ht="15.75" customHeight="1">
      <c r="A177" s="270"/>
      <c r="B177" s="92" t="s">
        <v>117</v>
      </c>
      <c r="C177" s="259" t="s">
        <v>145</v>
      </c>
      <c r="D177" s="260"/>
      <c r="E177" s="93">
        <v>22.28</v>
      </c>
      <c r="F177" s="94">
        <v>1906</v>
      </c>
      <c r="G177" s="95">
        <f t="shared" si="44"/>
        <v>42465.68</v>
      </c>
      <c r="H177" s="96"/>
      <c r="I177" s="97">
        <v>5</v>
      </c>
      <c r="J177" s="98">
        <v>3300</v>
      </c>
      <c r="K177" s="99">
        <f t="shared" si="45"/>
        <v>660</v>
      </c>
      <c r="L177" s="100">
        <v>5</v>
      </c>
      <c r="M177" s="98">
        <f>F177/V177*60</f>
        <v>2773.4842360549756</v>
      </c>
      <c r="N177" s="99">
        <f>M177/L177</f>
        <v>554.69684721099509</v>
      </c>
      <c r="O177" s="101">
        <f>L177-I177</f>
        <v>0</v>
      </c>
      <c r="P177" s="102">
        <f>N177-K177</f>
        <v>-105.30315278900491</v>
      </c>
      <c r="Q177" s="103">
        <f>N177/K177</f>
        <v>0.84044976850150765</v>
      </c>
      <c r="R177" s="276"/>
      <c r="S177" s="1">
        <v>0.76458333333333339</v>
      </c>
      <c r="T177" s="2">
        <v>0.79321759259259261</v>
      </c>
      <c r="U177" s="104">
        <v>5.9166666666667389</v>
      </c>
      <c r="V177" s="105">
        <v>41.233333333333277</v>
      </c>
      <c r="W177" s="106"/>
      <c r="X177" s="107"/>
      <c r="Y177" s="261"/>
      <c r="Z177" s="262"/>
      <c r="AA177" s="111">
        <f>M177-J177</f>
        <v>-526.51576394502445</v>
      </c>
      <c r="AB177" s="103">
        <f>M177/J177</f>
        <v>0.84044976850150777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5476</v>
      </c>
      <c r="G178" s="95">
        <f t="shared" si="44"/>
        <v>97965.64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2824.2979942693446</v>
      </c>
      <c r="N178" s="99">
        <f>M178/L178</f>
        <v>706.07449856733615</v>
      </c>
      <c r="O178" s="101">
        <f>L178-I178</f>
        <v>0</v>
      </c>
      <c r="P178" s="102">
        <f>N178-K178</f>
        <v>-118.92550143266385</v>
      </c>
      <c r="Q178" s="103">
        <f>N178/K178</f>
        <v>0.8558478770513166</v>
      </c>
      <c r="R178" s="276"/>
      <c r="S178" s="1">
        <v>0.79861111111111116</v>
      </c>
      <c r="T178" s="2">
        <v>0.8793981481481481</v>
      </c>
      <c r="U178" s="104">
        <v>7.7666666666667084</v>
      </c>
      <c r="V178" s="105">
        <v>116.33333333333319</v>
      </c>
      <c r="W178" s="106"/>
      <c r="X178" s="107"/>
      <c r="Y178" s="261"/>
      <c r="Z178" s="262"/>
      <c r="AA178" s="111">
        <f>M178-J178</f>
        <v>-475.7020057306554</v>
      </c>
      <c r="AB178" s="103">
        <f>M178/J178</f>
        <v>0.8558478770513166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4.25</v>
      </c>
      <c r="J191" s="138">
        <f t="shared" si="46"/>
        <v>3150</v>
      </c>
      <c r="K191" s="139">
        <f t="shared" ref="K191" si="47">J191/I191</f>
        <v>741.17647058823525</v>
      </c>
      <c r="L191" s="137">
        <f t="shared" ref="L191:M191" si="48">AVERAGE(L175:L190)</f>
        <v>4.25</v>
      </c>
      <c r="M191" s="138">
        <f t="shared" si="48"/>
        <v>2637.0518538739871</v>
      </c>
      <c r="N191" s="139">
        <f>M191/L191</f>
        <v>620.48278914682044</v>
      </c>
      <c r="O191" s="140">
        <f>L191-I191</f>
        <v>0</v>
      </c>
      <c r="P191" s="141">
        <f>N191-K191</f>
        <v>-120.69368144141481</v>
      </c>
      <c r="Q191" s="142">
        <f>N191/K191</f>
        <v>0.83715931869015459</v>
      </c>
      <c r="R191" s="277"/>
      <c r="S191" s="143">
        <f>S175</f>
        <v>0.7084259259259259</v>
      </c>
      <c r="T191" s="144">
        <f>INDEX(T175:T190,COUNTA(T175:T190))</f>
        <v>0.8793981481481481</v>
      </c>
      <c r="U191" s="145"/>
      <c r="V191" s="156"/>
      <c r="W191" s="89"/>
      <c r="X191" s="91"/>
      <c r="Y191" s="264"/>
      <c r="Z191" s="265"/>
      <c r="AA191" s="157">
        <f>M191-J191</f>
        <v>-512.94814612601294</v>
      </c>
      <c r="AB191" s="142">
        <f>M191/J191</f>
        <v>0.83715931869015459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2389</v>
      </c>
      <c r="G192" s="159">
        <f t="shared" ref="G192:G193" si="49">E192*F192</f>
        <v>43432.02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2796.878048780487</v>
      </c>
      <c r="N192" s="163">
        <f>M192/L192</f>
        <v>699.21951219512175</v>
      </c>
      <c r="O192" s="165">
        <f>L192-I192</f>
        <v>0</v>
      </c>
      <c r="P192" s="166">
        <f>N192-K192</f>
        <v>-125.78048780487825</v>
      </c>
      <c r="Q192" s="152">
        <f>N192/K192</f>
        <v>0.84753880266075365</v>
      </c>
      <c r="R192" s="275">
        <f>Q208</f>
        <v>0.851247572876345</v>
      </c>
      <c r="S192" s="167">
        <v>0.70833333333333337</v>
      </c>
      <c r="T192" s="168">
        <v>0.74392361111111116</v>
      </c>
      <c r="U192" s="169"/>
      <c r="V192" s="170">
        <v>51.250000000000014</v>
      </c>
      <c r="W192" s="173"/>
      <c r="X192" s="151"/>
      <c r="Y192" s="278"/>
      <c r="Z192" s="279"/>
      <c r="AA192" s="109">
        <f>M192-J192</f>
        <v>-503.12195121951299</v>
      </c>
      <c r="AB192" s="152">
        <f>M192/J192</f>
        <v>0.84753880266075365</v>
      </c>
      <c r="AC192" s="266">
        <f>AB208</f>
        <v>0.851247572876345</v>
      </c>
    </row>
    <row r="193" spans="1:29" ht="15.75" customHeight="1">
      <c r="A193" s="281"/>
      <c r="B193" s="92" t="s">
        <v>117</v>
      </c>
      <c r="C193" s="259" t="s">
        <v>147</v>
      </c>
      <c r="D193" s="260"/>
      <c r="E193" s="93">
        <v>16.66</v>
      </c>
      <c r="F193" s="94">
        <v>8323</v>
      </c>
      <c r="G193" s="95">
        <f t="shared" si="49"/>
        <v>138661.18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2821.3559322033898</v>
      </c>
      <c r="N193" s="99">
        <f>M193/L193</f>
        <v>705.33898305084745</v>
      </c>
      <c r="O193" s="101">
        <f>L193-I193</f>
        <v>0</v>
      </c>
      <c r="P193" s="102">
        <f>N193-K193</f>
        <v>-119.66101694915255</v>
      </c>
      <c r="Q193" s="103">
        <f>N193/K193</f>
        <v>0.85495634309193624</v>
      </c>
      <c r="R193" s="276"/>
      <c r="S193" s="1">
        <v>0.74930555555555556</v>
      </c>
      <c r="T193" s="2">
        <v>0.87222222222222223</v>
      </c>
      <c r="U193" s="104">
        <v>7.7499999999999325</v>
      </c>
      <c r="V193" s="105">
        <v>177</v>
      </c>
      <c r="W193" s="106"/>
      <c r="X193" s="107"/>
      <c r="Y193" s="261"/>
      <c r="Z193" s="262"/>
      <c r="AA193" s="111">
        <f>M193-J193</f>
        <v>-478.64406779661022</v>
      </c>
      <c r="AB193" s="103">
        <f>M193/J193</f>
        <v>0.85495634309193624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</v>
      </c>
      <c r="J208" s="138">
        <f t="shared" si="51"/>
        <v>3300</v>
      </c>
      <c r="K208" s="139">
        <f t="shared" ref="K208" si="52">J208/I208</f>
        <v>825</v>
      </c>
      <c r="L208" s="137">
        <f t="shared" ref="L208:M208" si="53">AVERAGE(L192:L207)</f>
        <v>4</v>
      </c>
      <c r="M208" s="138">
        <f t="shared" si="53"/>
        <v>2809.1169904919384</v>
      </c>
      <c r="N208" s="139">
        <f>M208/L208</f>
        <v>702.2792476229846</v>
      </c>
      <c r="O208" s="140">
        <f>L208-I208</f>
        <v>0</v>
      </c>
      <c r="P208" s="141">
        <f>N208-K208</f>
        <v>-122.7207523770154</v>
      </c>
      <c r="Q208" s="142">
        <f>N208/K208</f>
        <v>0.851247572876345</v>
      </c>
      <c r="R208" s="277"/>
      <c r="S208" s="143">
        <f>S192</f>
        <v>0.70833333333333337</v>
      </c>
      <c r="T208" s="144">
        <f>INDEX(T192:T207,COUNTA(T192:T207))</f>
        <v>0.87222222222222223</v>
      </c>
      <c r="U208" s="145"/>
      <c r="V208" s="156"/>
      <c r="W208" s="89"/>
      <c r="X208" s="91"/>
      <c r="Y208" s="264"/>
      <c r="Z208" s="265"/>
      <c r="AA208" s="157">
        <f>M208-J208</f>
        <v>-490.8830095080616</v>
      </c>
      <c r="AB208" s="142">
        <f>M208/J208</f>
        <v>0.851247572876345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2539</v>
      </c>
      <c r="G209" s="159">
        <f t="shared" ref="G209:G211" si="54">E209*F209</f>
        <v>46159.02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2520.7942636514108</v>
      </c>
      <c r="N209" s="163">
        <f>M209/L209</f>
        <v>630.1985659128527</v>
      </c>
      <c r="O209" s="165">
        <f>L209-I209</f>
        <v>0</v>
      </c>
      <c r="P209" s="166">
        <f>N209-K209</f>
        <v>-119.8014340871473</v>
      </c>
      <c r="Q209" s="152">
        <f>N209/K209</f>
        <v>0.84026475455047023</v>
      </c>
      <c r="R209" s="275">
        <f>Q225</f>
        <v>0.83582265189097904</v>
      </c>
      <c r="S209" s="167">
        <v>0.70833333333333337</v>
      </c>
      <c r="T209" s="168">
        <v>0.7503009259259259</v>
      </c>
      <c r="U209" s="169"/>
      <c r="V209" s="170">
        <v>60.433333333333238</v>
      </c>
      <c r="W209" s="173"/>
      <c r="X209" s="151"/>
      <c r="Y209" s="278"/>
      <c r="Z209" s="279"/>
      <c r="AA209" s="109">
        <f>M209-J209</f>
        <v>-479.2057363485892</v>
      </c>
      <c r="AB209" s="152">
        <f>M209/J209</f>
        <v>0.84026475455047023</v>
      </c>
      <c r="AC209" s="266">
        <f>AB225</f>
        <v>0.83582265189097904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7239</v>
      </c>
      <c r="G210" s="95">
        <f t="shared" si="54"/>
        <v>103372.92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3007.5476053087104</v>
      </c>
      <c r="N210" s="99">
        <f>M210/L210</f>
        <v>1002.5158684362368</v>
      </c>
      <c r="O210" s="101">
        <f>L210-I210</f>
        <v>0</v>
      </c>
      <c r="P210" s="102">
        <f>N210-K210</f>
        <v>-197.48413156376319</v>
      </c>
      <c r="Q210" s="103">
        <f>N210/K210</f>
        <v>0.83542989036353066</v>
      </c>
      <c r="R210" s="276"/>
      <c r="S210" s="1">
        <v>0.76388888888888884</v>
      </c>
      <c r="T210" s="2">
        <v>0.86417824074074079</v>
      </c>
      <c r="U210" s="104">
        <v>19.566666666666634</v>
      </c>
      <c r="V210" s="105">
        <v>144.4166666666668</v>
      </c>
      <c r="W210" s="106">
        <v>0.86417824074074079</v>
      </c>
      <c r="X210" s="107">
        <v>0.9194444444444444</v>
      </c>
      <c r="Y210" s="261"/>
      <c r="Z210" s="262"/>
      <c r="AA210" s="111">
        <f>M210-J210</f>
        <v>-592.45239469128956</v>
      </c>
      <c r="AB210" s="103">
        <f>M210/J210</f>
        <v>0.83542989036353066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3047</v>
      </c>
      <c r="G211" s="95">
        <f t="shared" si="54"/>
        <v>43511.159999999996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2997.0491803278642</v>
      </c>
      <c r="N211" s="99">
        <f>M211/L211</f>
        <v>999.01639344262139</v>
      </c>
      <c r="O211" s="101">
        <f>L211-I211</f>
        <v>0</v>
      </c>
      <c r="P211" s="102">
        <f>N211-K211</f>
        <v>-200.98360655737861</v>
      </c>
      <c r="Q211" s="103">
        <f>N211/K211</f>
        <v>0.83251366120218451</v>
      </c>
      <c r="R211" s="276"/>
      <c r="S211" s="1">
        <v>0.9194444444444444</v>
      </c>
      <c r="T211" s="2">
        <v>0.96180555555555558</v>
      </c>
      <c r="U211" s="104">
        <v>79.583333333333201</v>
      </c>
      <c r="V211" s="105">
        <v>61.000000000000099</v>
      </c>
      <c r="W211" s="106"/>
      <c r="X211" s="107"/>
      <c r="Y211" s="261"/>
      <c r="Z211" s="262"/>
      <c r="AA211" s="111">
        <f>M211-J211</f>
        <v>-602.95081967213582</v>
      </c>
      <c r="AB211" s="103">
        <f>M211/J211</f>
        <v>0.83251366120218451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2841.7970164293288</v>
      </c>
      <c r="N225" s="139">
        <f t="shared" ref="N225:N230" si="58">M225/L225</f>
        <v>852.53910492879857</v>
      </c>
      <c r="O225" s="140">
        <f t="shared" ref="O225:O230" si="59">L225-I225</f>
        <v>0</v>
      </c>
      <c r="P225" s="141">
        <f t="shared" ref="P225:P230" si="60">N225-K225</f>
        <v>-167.46089507120143</v>
      </c>
      <c r="Q225" s="142">
        <f t="shared" ref="Q225:Q230" si="61">N225/K225</f>
        <v>0.83582265189097904</v>
      </c>
      <c r="R225" s="277"/>
      <c r="S225" s="143">
        <f>S209</f>
        <v>0.70833333333333337</v>
      </c>
      <c r="T225" s="144">
        <f>INDEX(T209:T224,COUNTA(T209:T224))</f>
        <v>0.96180555555555558</v>
      </c>
      <c r="U225" s="145"/>
      <c r="V225" s="156"/>
      <c r="W225" s="89"/>
      <c r="X225" s="91"/>
      <c r="Y225" s="264"/>
      <c r="Z225" s="265"/>
      <c r="AA225" s="157">
        <f t="shared" ref="AA225:AA230" si="62">M225-J225</f>
        <v>-558.20298357067122</v>
      </c>
      <c r="AB225" s="142">
        <f t="shared" ref="AB225:AB230" si="63">M225/J225</f>
        <v>0.83582265189097904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138</v>
      </c>
      <c r="G226" s="159">
        <f t="shared" ref="G226:G230" si="64">E226*F226</f>
        <v>2508.84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2974.8502994011878</v>
      </c>
      <c r="N226" s="163">
        <f t="shared" si="58"/>
        <v>991.61676646706258</v>
      </c>
      <c r="O226" s="165">
        <f t="shared" si="59"/>
        <v>0</v>
      </c>
      <c r="P226" s="166">
        <f t="shared" si="60"/>
        <v>-208.38323353293742</v>
      </c>
      <c r="Q226" s="152">
        <f t="shared" si="61"/>
        <v>0.82634730538921886</v>
      </c>
      <c r="R226" s="275">
        <f>Q242</f>
        <v>0.83213310579512001</v>
      </c>
      <c r="S226" s="167">
        <v>0.70848379629629632</v>
      </c>
      <c r="T226" s="168">
        <v>0.7104166666666667</v>
      </c>
      <c r="U226" s="169"/>
      <c r="V226" s="170">
        <v>2.7833333333333421</v>
      </c>
      <c r="W226" s="168"/>
      <c r="X226" s="171"/>
      <c r="Y226" s="278"/>
      <c r="Z226" s="279"/>
      <c r="AA226" s="174">
        <f t="shared" si="62"/>
        <v>-625.14970059881216</v>
      </c>
      <c r="AB226" s="152">
        <f t="shared" si="63"/>
        <v>0.82634730538921886</v>
      </c>
      <c r="AC226" s="266">
        <f>AB242</f>
        <v>0.83213310579512001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3208</v>
      </c>
      <c r="G227" s="95">
        <f t="shared" si="64"/>
        <v>79654.64</v>
      </c>
      <c r="H227" s="96"/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>F227/V227*60</f>
        <v>2760.8893138895542</v>
      </c>
      <c r="N227" s="99">
        <f t="shared" si="58"/>
        <v>690.22232847238854</v>
      </c>
      <c r="O227" s="101">
        <f t="shared" si="59"/>
        <v>0</v>
      </c>
      <c r="P227" s="102">
        <f t="shared" si="60"/>
        <v>-134.77767152761146</v>
      </c>
      <c r="Q227" s="103">
        <f t="shared" si="61"/>
        <v>0.83663312542107704</v>
      </c>
      <c r="R227" s="276"/>
      <c r="S227" s="1">
        <v>0.72311342592592598</v>
      </c>
      <c r="T227" s="2">
        <v>0.77152777777777781</v>
      </c>
      <c r="U227" s="104">
        <v>18.283333333333367</v>
      </c>
      <c r="V227" s="105">
        <v>69.71666666666664</v>
      </c>
      <c r="W227" s="106"/>
      <c r="X227" s="113"/>
      <c r="Y227" s="261"/>
      <c r="Z227" s="262"/>
      <c r="AA227" s="175">
        <f t="shared" si="62"/>
        <v>-539.11068611044584</v>
      </c>
      <c r="AB227" s="103">
        <f t="shared" si="63"/>
        <v>0.83663312542107704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2470</v>
      </c>
      <c r="G228" s="95">
        <f t="shared" si="64"/>
        <v>44904.6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>F228/V228*60</f>
        <v>2991.9246298788717</v>
      </c>
      <c r="N228" s="99">
        <f t="shared" si="58"/>
        <v>997.30820995962392</v>
      </c>
      <c r="O228" s="101">
        <f t="shared" si="59"/>
        <v>0</v>
      </c>
      <c r="P228" s="102">
        <f t="shared" si="60"/>
        <v>-202.69179004037608</v>
      </c>
      <c r="Q228" s="103">
        <f t="shared" si="61"/>
        <v>0.83109017496635329</v>
      </c>
      <c r="R228" s="276"/>
      <c r="S228" s="1">
        <v>0.78435185185185186</v>
      </c>
      <c r="T228" s="2">
        <v>0.81874999999999998</v>
      </c>
      <c r="U228" s="104">
        <v>18.466666666666622</v>
      </c>
      <c r="V228" s="105">
        <v>49.533333333333296</v>
      </c>
      <c r="W228" s="106"/>
      <c r="X228" s="113"/>
      <c r="Y228" s="261"/>
      <c r="Z228" s="262"/>
      <c r="AA228" s="175">
        <f t="shared" si="62"/>
        <v>-608.07537012112834</v>
      </c>
      <c r="AB228" s="103">
        <f t="shared" si="63"/>
        <v>0.83109017496635329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2361</v>
      </c>
      <c r="G229" s="95">
        <f t="shared" si="64"/>
        <v>59095.83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>F229/V229*60</f>
        <v>2761.4035087719285</v>
      </c>
      <c r="N229" s="99">
        <f t="shared" si="58"/>
        <v>690.35087719298213</v>
      </c>
      <c r="O229" s="101">
        <f t="shared" si="59"/>
        <v>0</v>
      </c>
      <c r="P229" s="102">
        <f t="shared" si="60"/>
        <v>-134.64912280701787</v>
      </c>
      <c r="Q229" s="103">
        <f t="shared" si="61"/>
        <v>0.83678894205209953</v>
      </c>
      <c r="R229" s="276"/>
      <c r="S229" s="1">
        <v>0.82986111111111105</v>
      </c>
      <c r="T229" s="2">
        <v>0.86548611111111107</v>
      </c>
      <c r="U229" s="104">
        <v>15.999999999999943</v>
      </c>
      <c r="V229" s="105">
        <v>51.300000000000026</v>
      </c>
      <c r="W229" s="106">
        <v>0.86548611111111107</v>
      </c>
      <c r="X229" s="107">
        <v>0.92083333333333328</v>
      </c>
      <c r="Y229" s="261"/>
      <c r="Z229" s="262"/>
      <c r="AA229" s="175">
        <f t="shared" si="62"/>
        <v>-538.5964912280715</v>
      </c>
      <c r="AB229" s="103">
        <f t="shared" si="63"/>
        <v>0.83678894205209953</v>
      </c>
      <c r="AC229" s="267"/>
    </row>
    <row r="230" spans="1:29" ht="15.75" customHeight="1">
      <c r="A230" s="281"/>
      <c r="B230" s="92" t="s">
        <v>117</v>
      </c>
      <c r="C230" s="259" t="s">
        <v>152</v>
      </c>
      <c r="D230" s="260"/>
      <c r="E230" s="93">
        <v>18.18</v>
      </c>
      <c r="F230" s="94">
        <v>3956</v>
      </c>
      <c r="G230" s="95">
        <f t="shared" si="64"/>
        <v>71920.08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>F230/V230*60</f>
        <v>2990.0482888935485</v>
      </c>
      <c r="N230" s="99">
        <f t="shared" si="58"/>
        <v>996.6827629645162</v>
      </c>
      <c r="O230" s="101">
        <f t="shared" si="59"/>
        <v>0</v>
      </c>
      <c r="P230" s="102">
        <f t="shared" si="60"/>
        <v>-203.3172370354838</v>
      </c>
      <c r="Q230" s="103">
        <f t="shared" si="61"/>
        <v>0.83056896913709688</v>
      </c>
      <c r="R230" s="276"/>
      <c r="S230" s="1">
        <v>0.92083333333333328</v>
      </c>
      <c r="T230" s="2">
        <v>0.9759606481481482</v>
      </c>
      <c r="U230" s="104">
        <v>79.699999999999989</v>
      </c>
      <c r="V230" s="105">
        <v>79.383333333333482</v>
      </c>
      <c r="W230" s="106"/>
      <c r="X230" s="107"/>
      <c r="Y230" s="261"/>
      <c r="Z230" s="262"/>
      <c r="AA230" s="175">
        <f t="shared" si="62"/>
        <v>-609.95171110645151</v>
      </c>
      <c r="AB230" s="103">
        <f t="shared" si="63"/>
        <v>0.83056896913709677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5">AVERAGE(I226:I241)</f>
        <v>3.4</v>
      </c>
      <c r="J242" s="138">
        <f t="shared" si="65"/>
        <v>3480</v>
      </c>
      <c r="K242" s="139">
        <f t="shared" ref="K242" si="66">J242/I242</f>
        <v>1023.5294117647059</v>
      </c>
      <c r="L242" s="137">
        <f t="shared" ref="L242:M242" si="67">AVERAGE(L226:L241)</f>
        <v>3.4</v>
      </c>
      <c r="M242" s="138">
        <f t="shared" si="67"/>
        <v>2895.8232081670176</v>
      </c>
      <c r="N242" s="139">
        <f>M242/L242</f>
        <v>851.71270828441698</v>
      </c>
      <c r="O242" s="140">
        <f>L242-I242</f>
        <v>0</v>
      </c>
      <c r="P242" s="141">
        <f>N242-K242</f>
        <v>-171.81670348028888</v>
      </c>
      <c r="Q242" s="142">
        <f>N242/K242</f>
        <v>0.83213310579512001</v>
      </c>
      <c r="R242" s="277"/>
      <c r="S242" s="143">
        <f>S226</f>
        <v>0.70848379629629632</v>
      </c>
      <c r="T242" s="144">
        <f>INDEX(T226:T241,COUNTA(T226:T241))</f>
        <v>0.9759606481481482</v>
      </c>
      <c r="U242" s="145"/>
      <c r="V242" s="156"/>
      <c r="W242" s="135"/>
      <c r="X242" s="139"/>
      <c r="Y242" s="264"/>
      <c r="Z242" s="265"/>
      <c r="AA242" s="177">
        <f>M242-J242</f>
        <v>-584.17679183298242</v>
      </c>
      <c r="AB242" s="142">
        <f>M242/J242</f>
        <v>0.83213310579512001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478" priority="1" operator="greaterThan">
      <formula>0</formula>
    </cfRule>
  </conditionalFormatting>
  <conditionalFormatting sqref="P5:P242 AA5:AA242">
    <cfRule type="cellIs" dxfId="477" priority="4" operator="lessThan">
      <formula>0</formula>
    </cfRule>
  </conditionalFormatting>
  <conditionalFormatting sqref="Q5:Q242 AB5:AB242">
    <cfRule type="cellIs" dxfId="476" priority="2" operator="greaterThan">
      <formula>1</formula>
    </cfRule>
    <cfRule type="cellIs" dxfId="475" priority="3" operator="lessThan">
      <formula>0.8</formula>
    </cfRule>
  </conditionalFormatting>
  <conditionalFormatting sqref="AC5:AC23 R5:R242 AC141:AC146">
    <cfRule type="cellIs" dxfId="474" priority="5" operator="lessThan">
      <formula>0.8</formula>
    </cfRule>
  </conditionalFormatting>
  <conditionalFormatting sqref="AC29:AC37">
    <cfRule type="cellIs" dxfId="473" priority="16" operator="lessThan">
      <formula>0.8</formula>
    </cfRule>
  </conditionalFormatting>
  <conditionalFormatting sqref="AC39:AC44">
    <cfRule type="cellIs" dxfId="472" priority="15" operator="lessThan">
      <formula>0.8</formula>
    </cfRule>
  </conditionalFormatting>
  <conditionalFormatting sqref="AC56">
    <cfRule type="cellIs" dxfId="471" priority="17" operator="lessThan">
      <formula>0.8</formula>
    </cfRule>
  </conditionalFormatting>
  <conditionalFormatting sqref="AC73:AC78">
    <cfRule type="cellIs" dxfId="470" priority="13" operator="lessThan">
      <formula>0.8</formula>
    </cfRule>
  </conditionalFormatting>
  <conditionalFormatting sqref="AC90">
    <cfRule type="cellIs" dxfId="469" priority="14" operator="lessThan">
      <formula>0.8</formula>
    </cfRule>
  </conditionalFormatting>
  <conditionalFormatting sqref="AC107">
    <cfRule type="cellIs" dxfId="468" priority="7" operator="lessThan">
      <formula>0.8</formula>
    </cfRule>
  </conditionalFormatting>
  <conditionalFormatting sqref="AC124:AC129">
    <cfRule type="cellIs" dxfId="467" priority="6" operator="lessThan">
      <formula>0.8</formula>
    </cfRule>
  </conditionalFormatting>
  <conditionalFormatting sqref="AC158:AC163">
    <cfRule type="cellIs" dxfId="466" priority="12" operator="lessThan">
      <formula>0.8</formula>
    </cfRule>
  </conditionalFormatting>
  <conditionalFormatting sqref="AC175">
    <cfRule type="cellIs" dxfId="465" priority="11" operator="lessThan">
      <formula>0.8</formula>
    </cfRule>
  </conditionalFormatting>
  <conditionalFormatting sqref="AC192">
    <cfRule type="cellIs" dxfId="464" priority="10" operator="lessThan">
      <formula>0.8</formula>
    </cfRule>
  </conditionalFormatting>
  <conditionalFormatting sqref="AC209">
    <cfRule type="cellIs" dxfId="463" priority="9" operator="lessThan">
      <formula>0.8</formula>
    </cfRule>
  </conditionalFormatting>
  <conditionalFormatting sqref="AC226:AC231">
    <cfRule type="cellIs" dxfId="462" priority="8" operator="lessThan">
      <formula>0.8</formula>
    </cfRule>
  </conditionalFormatting>
  <dataValidations count="1">
    <dataValidation type="list" allowBlank="1" showInputMessage="1" showErrorMessage="1" sqref="Y5:Z242" xr:uid="{FB49AE1B-8462-452F-85A6-55CC971E36B0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BFEE-0E0C-4DB7-8C26-682DF43313BE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102051</v>
      </c>
      <c r="E1" s="77" t="s">
        <v>3</v>
      </c>
      <c r="F1" s="78">
        <f>SUM(G5:G157)</f>
        <v>4447716.0100000007</v>
      </c>
      <c r="G1" s="79" t="s">
        <v>74</v>
      </c>
      <c r="H1" s="80">
        <f>L21+L38+L55+L72+L89+L106+L123+L140+L157</f>
        <v>170.59264069264069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45885</v>
      </c>
      <c r="B2" s="325"/>
      <c r="C2" s="82" t="s">
        <v>35</v>
      </c>
      <c r="D2" s="83">
        <f>AVERAGE(N21,N38,N55,N72,N89,N106,N123,N140,N157)</f>
        <v>132.9098384330749</v>
      </c>
      <c r="E2" s="83" t="s">
        <v>81</v>
      </c>
      <c r="F2" s="84">
        <f>F1/D1</f>
        <v>43.58326728792467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3000</v>
      </c>
      <c r="G5" s="159">
        <f t="shared" ref="G5:G6" si="0">E5*F5</f>
        <v>59100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1056.6480774875256</v>
      </c>
      <c r="N5" s="163">
        <f>M5/L5</f>
        <v>81.280621345194277</v>
      </c>
      <c r="O5" s="179">
        <f>L5-I5</f>
        <v>0</v>
      </c>
      <c r="P5" s="180">
        <f>N5-K5</f>
        <v>-11.02707096249803</v>
      </c>
      <c r="Q5" s="132">
        <f>N5/K5</f>
        <v>0.88054006457293799</v>
      </c>
      <c r="R5" s="276">
        <f>Q21</f>
        <v>0.86897705345563803</v>
      </c>
      <c r="S5" s="167">
        <v>0.29166666666666669</v>
      </c>
      <c r="T5" s="168">
        <v>0.4099652777777778</v>
      </c>
      <c r="U5" s="169"/>
      <c r="V5" s="170">
        <v>170.35000000000002</v>
      </c>
      <c r="W5" s="87"/>
      <c r="X5" s="88"/>
      <c r="Y5" s="278"/>
      <c r="Z5" s="279"/>
      <c r="AA5" s="109">
        <f>M5-J5</f>
        <v>-143.3519225124744</v>
      </c>
      <c r="AB5" s="110">
        <f>M5/J5</f>
        <v>0.88054006457293799</v>
      </c>
      <c r="AC5" s="291">
        <f>AB21</f>
        <v>0.86897705345563803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1671</v>
      </c>
      <c r="G6" s="95">
        <f t="shared" si="0"/>
        <v>50079.869999999995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2245.4647256438993</v>
      </c>
      <c r="N6" s="99">
        <f>M6/L6</f>
        <v>112.27323628219497</v>
      </c>
      <c r="O6" s="101">
        <f>L6-I6</f>
        <v>0</v>
      </c>
      <c r="P6" s="102">
        <f>N6-K6</f>
        <v>-17.726763717805028</v>
      </c>
      <c r="Q6" s="103">
        <f>N6/K6</f>
        <v>0.86364027909380747</v>
      </c>
      <c r="R6" s="276"/>
      <c r="S6" s="1">
        <v>0.53010416666666671</v>
      </c>
      <c r="T6" s="2">
        <v>0.56111111111111112</v>
      </c>
      <c r="U6" s="104">
        <v>57.166666666666757</v>
      </c>
      <c r="V6" s="105">
        <v>44.649999999999949</v>
      </c>
      <c r="W6" s="106"/>
      <c r="X6" s="107"/>
      <c r="Y6" s="261"/>
      <c r="Z6" s="262"/>
      <c r="AA6" s="111">
        <f>M6-J6</f>
        <v>-354.53527435610067</v>
      </c>
      <c r="AB6" s="112">
        <f>M6/J6</f>
        <v>0.86364027909380747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1651.0564015657123</v>
      </c>
      <c r="N21" s="139">
        <f t="shared" ref="N21:N28" si="5">M21/L21</f>
        <v>100.0640243373159</v>
      </c>
      <c r="O21" s="140">
        <f t="shared" ref="O21:O28" si="6">L21-I21</f>
        <v>0</v>
      </c>
      <c r="P21" s="141">
        <f t="shared" ref="P21:P28" si="7">N21-K21</f>
        <v>-15.087490814199256</v>
      </c>
      <c r="Q21" s="142">
        <f t="shared" ref="Q21:Q28" si="8">N21/K21</f>
        <v>0.86897705345563803</v>
      </c>
      <c r="R21" s="277"/>
      <c r="S21" s="143">
        <f>S5</f>
        <v>0.29166666666666669</v>
      </c>
      <c r="T21" s="144">
        <f>INDEX(T5:T20,COUNTA(T5:T20))</f>
        <v>0.56111111111111112</v>
      </c>
      <c r="U21" s="145"/>
      <c r="V21" s="145"/>
      <c r="W21" s="146"/>
      <c r="X21" s="147"/>
      <c r="Y21" s="264"/>
      <c r="Z21" s="265"/>
      <c r="AA21" s="148">
        <f t="shared" ref="AA21:AA28" si="9">M21-J21</f>
        <v>-248.94359843428765</v>
      </c>
      <c r="AB21" s="149">
        <f t="shared" ref="AB21:AB28" si="10">M21/J21</f>
        <v>0.86897705345563803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1975</v>
      </c>
      <c r="G22" s="159">
        <f t="shared" ref="G22:G28" si="11">E22*F22</f>
        <v>141963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1696.8973747016701</v>
      </c>
      <c r="N22" s="163">
        <f t="shared" si="5"/>
        <v>65.265283642371926</v>
      </c>
      <c r="O22" s="165">
        <f t="shared" si="6"/>
        <v>0</v>
      </c>
      <c r="P22" s="166">
        <f t="shared" si="7"/>
        <v>-11.657793280704993</v>
      </c>
      <c r="Q22" s="152">
        <f t="shared" si="8"/>
        <v>0.84844868735083512</v>
      </c>
      <c r="R22" s="275">
        <f>Q38</f>
        <v>0.81991582884399405</v>
      </c>
      <c r="S22" s="167">
        <v>0.25011574074074072</v>
      </c>
      <c r="T22" s="168">
        <v>0.2986111111111111</v>
      </c>
      <c r="U22" s="169"/>
      <c r="V22" s="170">
        <v>69.833333333333357</v>
      </c>
      <c r="W22" s="181"/>
      <c r="X22" s="163"/>
      <c r="Y22" s="278"/>
      <c r="Z22" s="279"/>
      <c r="AA22" s="109">
        <f t="shared" si="9"/>
        <v>-303.10262529832994</v>
      </c>
      <c r="AB22" s="152">
        <f t="shared" si="10"/>
        <v>0.84844868735083501</v>
      </c>
      <c r="AC22" s="347">
        <f>AB38</f>
        <v>0.84835221597153143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1583</v>
      </c>
      <c r="G23" s="95">
        <f t="shared" si="11"/>
        <v>82094.38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14">
        <v>27</v>
      </c>
      <c r="M23" s="98">
        <f t="shared" si="12"/>
        <v>1651.3474355259348</v>
      </c>
      <c r="N23" s="99">
        <f t="shared" si="5"/>
        <v>61.161016130590177</v>
      </c>
      <c r="O23" s="101">
        <f t="shared" si="6"/>
        <v>1</v>
      </c>
      <c r="P23" s="102">
        <f t="shared" si="7"/>
        <v>-15.762060792486743</v>
      </c>
      <c r="Q23" s="103">
        <f t="shared" si="8"/>
        <v>0.79509320969767239</v>
      </c>
      <c r="R23" s="276"/>
      <c r="S23" s="1">
        <v>0.30450231481481482</v>
      </c>
      <c r="T23" s="2">
        <v>0.34444444444444444</v>
      </c>
      <c r="U23" s="104">
        <v>8.4833333333333538</v>
      </c>
      <c r="V23" s="105">
        <v>57.516666666666652</v>
      </c>
      <c r="W23" s="106"/>
      <c r="X23" s="107"/>
      <c r="Y23" s="261" t="s">
        <v>236</v>
      </c>
      <c r="Z23" s="262"/>
      <c r="AA23" s="111">
        <f t="shared" si="9"/>
        <v>-348.65256447406523</v>
      </c>
      <c r="AB23" s="103">
        <f t="shared" si="10"/>
        <v>0.82567371776296739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4479</v>
      </c>
      <c r="G24" s="95">
        <f t="shared" si="11"/>
        <v>254272.83000000002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1736.0465116279072</v>
      </c>
      <c r="N24" s="99">
        <f t="shared" si="5"/>
        <v>64.298018949181753</v>
      </c>
      <c r="O24" s="101">
        <f t="shared" si="6"/>
        <v>1</v>
      </c>
      <c r="P24" s="102">
        <f t="shared" si="7"/>
        <v>-12.625057973895167</v>
      </c>
      <c r="Q24" s="103">
        <f t="shared" si="8"/>
        <v>0.8358742463393628</v>
      </c>
      <c r="R24" s="276"/>
      <c r="S24" s="1">
        <v>0.35013888888888889</v>
      </c>
      <c r="T24" s="2">
        <v>0.45763888888888887</v>
      </c>
      <c r="U24" s="104">
        <v>8.2000000000000028</v>
      </c>
      <c r="V24" s="105">
        <v>154.79999999999998</v>
      </c>
      <c r="W24" s="106">
        <v>0.45763888888888887</v>
      </c>
      <c r="X24" s="107">
        <v>0.5</v>
      </c>
      <c r="Y24" s="261" t="s">
        <v>236</v>
      </c>
      <c r="Z24" s="262"/>
      <c r="AA24" s="111">
        <f t="shared" si="9"/>
        <v>-263.95348837209281</v>
      </c>
      <c r="AB24" s="103">
        <f t="shared" si="10"/>
        <v>0.86802325581395356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1733</v>
      </c>
      <c r="G25" s="95">
        <f t="shared" si="11"/>
        <v>99300.9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27</v>
      </c>
      <c r="M25" s="98">
        <f t="shared" si="12"/>
        <v>1695.3260869565202</v>
      </c>
      <c r="N25" s="99">
        <f t="shared" si="5"/>
        <v>62.789855072463709</v>
      </c>
      <c r="O25" s="101">
        <f t="shared" si="6"/>
        <v>1</v>
      </c>
      <c r="P25" s="102">
        <f t="shared" si="7"/>
        <v>-14.133221850613211</v>
      </c>
      <c r="Q25" s="103">
        <f t="shared" si="8"/>
        <v>0.81626811594202831</v>
      </c>
      <c r="R25" s="276"/>
      <c r="S25" s="1">
        <v>0.5</v>
      </c>
      <c r="T25" s="2">
        <v>0.54259259259259263</v>
      </c>
      <c r="U25" s="104">
        <v>61.000000000000021</v>
      </c>
      <c r="V25" s="105">
        <v>61.333333333333385</v>
      </c>
      <c r="W25" s="106"/>
      <c r="X25" s="107"/>
      <c r="Y25" s="261" t="s">
        <v>236</v>
      </c>
      <c r="Z25" s="262"/>
      <c r="AA25" s="111">
        <f t="shared" si="9"/>
        <v>-304.67391304347984</v>
      </c>
      <c r="AB25" s="103">
        <f t="shared" si="10"/>
        <v>0.84766304347826005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56.43</v>
      </c>
      <c r="F26" s="94">
        <v>817</v>
      </c>
      <c r="G26" s="95">
        <f t="shared" si="11"/>
        <v>46103.31</v>
      </c>
      <c r="H26" s="113">
        <v>2</v>
      </c>
      <c r="I26" s="97">
        <v>22</v>
      </c>
      <c r="J26" s="98">
        <v>2000</v>
      </c>
      <c r="K26" s="99">
        <f t="shared" si="13"/>
        <v>90.909090909090907</v>
      </c>
      <c r="L26" s="114">
        <v>23</v>
      </c>
      <c r="M26" s="98">
        <f t="shared" si="12"/>
        <v>1695.2161383285309</v>
      </c>
      <c r="N26" s="99">
        <f t="shared" si="5"/>
        <v>73.705049492544816</v>
      </c>
      <c r="O26" s="101">
        <f t="shared" si="6"/>
        <v>1</v>
      </c>
      <c r="P26" s="102">
        <f t="shared" si="7"/>
        <v>-17.20404141654609</v>
      </c>
      <c r="Q26" s="103">
        <f t="shared" si="8"/>
        <v>0.81075554441799302</v>
      </c>
      <c r="R26" s="276"/>
      <c r="S26" s="1">
        <v>0.54812499999999997</v>
      </c>
      <c r="T26" s="2">
        <v>0.56820601851851849</v>
      </c>
      <c r="U26" s="104">
        <v>7.9666666666665797</v>
      </c>
      <c r="V26" s="105">
        <v>28.916666666666657</v>
      </c>
      <c r="W26" s="106"/>
      <c r="X26" s="107"/>
      <c r="Y26" s="261" t="s">
        <v>236</v>
      </c>
      <c r="Z26" s="262"/>
      <c r="AA26" s="111">
        <f t="shared" si="9"/>
        <v>-304.78386167146914</v>
      </c>
      <c r="AB26" s="103">
        <f t="shared" si="10"/>
        <v>0.84760806916426545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2361</v>
      </c>
      <c r="G27" s="115">
        <f t="shared" si="11"/>
        <v>135285.29999999999</v>
      </c>
      <c r="H27" s="116"/>
      <c r="I27" s="97">
        <v>25</v>
      </c>
      <c r="J27" s="98">
        <v>2000</v>
      </c>
      <c r="K27" s="99">
        <f t="shared" si="13"/>
        <v>80</v>
      </c>
      <c r="L27" s="100">
        <v>26</v>
      </c>
      <c r="M27" s="98">
        <f t="shared" si="12"/>
        <v>1696.1883855517881</v>
      </c>
      <c r="N27" s="99">
        <f t="shared" si="5"/>
        <v>65.238014828914928</v>
      </c>
      <c r="O27" s="101">
        <f t="shared" si="6"/>
        <v>1</v>
      </c>
      <c r="P27" s="102">
        <f t="shared" si="7"/>
        <v>-14.761985171085072</v>
      </c>
      <c r="Q27" s="103">
        <f t="shared" si="8"/>
        <v>0.81547518536143659</v>
      </c>
      <c r="R27" s="276"/>
      <c r="S27" s="1">
        <v>0.57394675925925931</v>
      </c>
      <c r="T27" s="2">
        <v>0.63194444444444442</v>
      </c>
      <c r="U27" s="104">
        <v>8.2666666666667865</v>
      </c>
      <c r="V27" s="105">
        <v>83.516666666666566</v>
      </c>
      <c r="W27" s="106"/>
      <c r="X27" s="107"/>
      <c r="Y27" s="261" t="s">
        <v>236</v>
      </c>
      <c r="Z27" s="262"/>
      <c r="AA27" s="111">
        <f t="shared" si="9"/>
        <v>-303.81161444821191</v>
      </c>
      <c r="AB27" s="103">
        <f t="shared" si="10"/>
        <v>0.84809419277589404</v>
      </c>
      <c r="AC27" s="293"/>
    </row>
    <row r="28" spans="1:43" ht="15.75" customHeight="1">
      <c r="A28" s="281"/>
      <c r="B28" s="92" t="s">
        <v>176</v>
      </c>
      <c r="C28" s="285" t="s">
        <v>250</v>
      </c>
      <c r="D28" s="285"/>
      <c r="E28" s="93">
        <v>56.43</v>
      </c>
      <c r="F28" s="94">
        <v>2085</v>
      </c>
      <c r="G28" s="115">
        <f t="shared" si="11"/>
        <v>117656.55</v>
      </c>
      <c r="H28" s="119"/>
      <c r="I28" s="97">
        <v>22</v>
      </c>
      <c r="J28" s="98">
        <v>2000</v>
      </c>
      <c r="K28" s="99">
        <f t="shared" si="13"/>
        <v>90.909090909090907</v>
      </c>
      <c r="L28" s="114">
        <v>23</v>
      </c>
      <c r="M28" s="98">
        <f t="shared" si="12"/>
        <v>1705.9090909090908</v>
      </c>
      <c r="N28" s="99">
        <f t="shared" si="5"/>
        <v>74.169960474308297</v>
      </c>
      <c r="O28" s="120">
        <f t="shared" si="6"/>
        <v>1</v>
      </c>
      <c r="P28" s="121">
        <f t="shared" si="7"/>
        <v>-16.739130434782609</v>
      </c>
      <c r="Q28" s="122">
        <f t="shared" si="8"/>
        <v>0.81586956521739129</v>
      </c>
      <c r="R28" s="276"/>
      <c r="S28" s="1">
        <v>0.63611111111111107</v>
      </c>
      <c r="T28" s="2">
        <v>0.687037037037037</v>
      </c>
      <c r="U28" s="104">
        <v>5.9999999999999787</v>
      </c>
      <c r="V28" s="105">
        <v>73.333333333333343</v>
      </c>
      <c r="W28" s="106"/>
      <c r="X28" s="107"/>
      <c r="Y28" s="261" t="s">
        <v>236</v>
      </c>
      <c r="Z28" s="262"/>
      <c r="AA28" s="111">
        <f t="shared" si="9"/>
        <v>-294.09090909090924</v>
      </c>
      <c r="AB28" s="103">
        <f t="shared" si="10"/>
        <v>0.85295454545454541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24.714285714285715</v>
      </c>
      <c r="J38" s="138">
        <f t="shared" si="14"/>
        <v>2000</v>
      </c>
      <c r="K38" s="139">
        <f t="shared" ref="K38" si="15">J38/I38</f>
        <v>80.924855491329481</v>
      </c>
      <c r="L38" s="137">
        <f t="shared" ref="L38:M38" si="16">AVERAGE(L22:L37)</f>
        <v>25.571428571428573</v>
      </c>
      <c r="M38" s="138">
        <f t="shared" si="16"/>
        <v>1696.7044319430629</v>
      </c>
      <c r="N38" s="139">
        <f t="shared" ref="N38:N43" si="17">M38/L38</f>
        <v>66.351569964253855</v>
      </c>
      <c r="O38" s="140">
        <f t="shared" ref="O38:O43" si="18">L38-I38</f>
        <v>0.85714285714285765</v>
      </c>
      <c r="P38" s="141">
        <f t="shared" ref="P38:P43" si="19">N38-K38</f>
        <v>-14.573285527075626</v>
      </c>
      <c r="Q38" s="142">
        <f t="shared" ref="Q38:Q43" si="20">N38/K38</f>
        <v>0.81991582884399405</v>
      </c>
      <c r="R38" s="277"/>
      <c r="S38" s="143">
        <f>S22</f>
        <v>0.25011574074074072</v>
      </c>
      <c r="T38" s="144">
        <f>INDEX(T22:T37,COUNTA(T22:T37))</f>
        <v>0.687037037037037</v>
      </c>
      <c r="U38" s="145"/>
      <c r="V38" s="156"/>
      <c r="W38" s="135"/>
      <c r="X38" s="139"/>
      <c r="Y38" s="264"/>
      <c r="Z38" s="265"/>
      <c r="AA38" s="157">
        <f t="shared" ref="AA38:AA43" si="21">M38-J38</f>
        <v>-303.2955680569371</v>
      </c>
      <c r="AB38" s="142">
        <f t="shared" ref="AB38:AB43" si="22">M38/J38</f>
        <v>0.84835221597153143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2109</v>
      </c>
      <c r="G39" s="159">
        <f t="shared" ref="G39:G43" si="23">E39*F39</f>
        <v>104437.68000000001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1708.8453747467931</v>
      </c>
      <c r="N39" s="163">
        <f t="shared" si="17"/>
        <v>71.201890614449709</v>
      </c>
      <c r="O39" s="165">
        <f t="shared" si="18"/>
        <v>0</v>
      </c>
      <c r="P39" s="166">
        <f t="shared" si="19"/>
        <v>-12.131442718883619</v>
      </c>
      <c r="Q39" s="152">
        <f t="shared" si="20"/>
        <v>0.85442268737339655</v>
      </c>
      <c r="R39" s="275">
        <f>Q55</f>
        <v>0.84672413297329541</v>
      </c>
      <c r="S39" s="167">
        <v>0.29166666666666669</v>
      </c>
      <c r="T39" s="168">
        <v>0.34309027777777779</v>
      </c>
      <c r="U39" s="169"/>
      <c r="V39" s="170">
        <v>74.049999999999983</v>
      </c>
      <c r="W39" s="87"/>
      <c r="X39" s="88"/>
      <c r="Y39" s="278"/>
      <c r="Z39" s="279"/>
      <c r="AA39" s="109">
        <f t="shared" si="21"/>
        <v>-291.15462525320686</v>
      </c>
      <c r="AB39" s="152">
        <f t="shared" si="22"/>
        <v>0.85442268737339655</v>
      </c>
      <c r="AC39" s="347">
        <f>AB55</f>
        <v>0.84672413297329552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789</v>
      </c>
      <c r="G40" s="95">
        <f t="shared" si="23"/>
        <v>47182.2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>F40/V40*60</f>
        <v>1645.6546929316357</v>
      </c>
      <c r="N40" s="99">
        <f t="shared" si="17"/>
        <v>117.54676378083113</v>
      </c>
      <c r="O40" s="101">
        <f t="shared" si="18"/>
        <v>0</v>
      </c>
      <c r="P40" s="102">
        <f t="shared" si="19"/>
        <v>-25.310379076311733</v>
      </c>
      <c r="Q40" s="103">
        <f t="shared" si="20"/>
        <v>0.8228273464658179</v>
      </c>
      <c r="R40" s="276"/>
      <c r="S40" s="1">
        <v>0.34812500000000002</v>
      </c>
      <c r="T40" s="2">
        <v>0.36810185185185185</v>
      </c>
      <c r="U40" s="104">
        <v>7.2500000000000142</v>
      </c>
      <c r="V40" s="105">
        <v>28.766666666666634</v>
      </c>
      <c r="W40" s="106"/>
      <c r="X40" s="107"/>
      <c r="Y40" s="261"/>
      <c r="Z40" s="262"/>
      <c r="AA40" s="111">
        <f t="shared" si="21"/>
        <v>-354.34530706836426</v>
      </c>
      <c r="AB40" s="103">
        <f t="shared" si="22"/>
        <v>0.8228273464658179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2188</v>
      </c>
      <c r="G41" s="95">
        <f t="shared" si="23"/>
        <v>113382.16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1534.2423061939999</v>
      </c>
      <c r="N41" s="99">
        <f t="shared" si="17"/>
        <v>66.706187225826085</v>
      </c>
      <c r="O41" s="101">
        <f t="shared" si="18"/>
        <v>0</v>
      </c>
      <c r="P41" s="102">
        <f t="shared" si="19"/>
        <v>-11.554682339391306</v>
      </c>
      <c r="Q41" s="103">
        <f t="shared" si="20"/>
        <v>0.8523568367744444</v>
      </c>
      <c r="R41" s="276"/>
      <c r="S41" s="1">
        <v>0.37182870370370369</v>
      </c>
      <c r="T41" s="2">
        <v>0.43125000000000002</v>
      </c>
      <c r="U41" s="104">
        <v>5.3666666666666529</v>
      </c>
      <c r="V41" s="105">
        <v>85.56666666666672</v>
      </c>
      <c r="W41" s="106"/>
      <c r="X41" s="107"/>
      <c r="Y41" s="261"/>
      <c r="Z41" s="262"/>
      <c r="AA41" s="111">
        <f t="shared" si="21"/>
        <v>-265.75769380600013</v>
      </c>
      <c r="AB41" s="103">
        <f t="shared" si="22"/>
        <v>0.8523568367744444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1558</v>
      </c>
      <c r="G42" s="95">
        <f t="shared" si="23"/>
        <v>92451.72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1689.3975903614437</v>
      </c>
      <c r="N42" s="99">
        <f t="shared" si="17"/>
        <v>70.391566265060149</v>
      </c>
      <c r="O42" s="101">
        <f t="shared" si="18"/>
        <v>0</v>
      </c>
      <c r="P42" s="102">
        <f t="shared" si="19"/>
        <v>-12.94176706827318</v>
      </c>
      <c r="Q42" s="103">
        <f t="shared" si="20"/>
        <v>0.84469879518072188</v>
      </c>
      <c r="R42" s="276"/>
      <c r="S42" s="1">
        <v>0.43402777777777773</v>
      </c>
      <c r="T42" s="2">
        <v>0.47245370370370371</v>
      </c>
      <c r="U42" s="104">
        <v>3.9999999999999059</v>
      </c>
      <c r="V42" s="105">
        <v>55.3333333333334</v>
      </c>
      <c r="W42" s="106">
        <v>0.47245370370370371</v>
      </c>
      <c r="X42" s="107">
        <v>0.51111111111111107</v>
      </c>
      <c r="Y42" s="261"/>
      <c r="Z42" s="262"/>
      <c r="AA42" s="111">
        <f t="shared" si="21"/>
        <v>-310.60240963855631</v>
      </c>
      <c r="AB42" s="103">
        <f t="shared" si="22"/>
        <v>0.84469879518072188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2904</v>
      </c>
      <c r="G43" s="95">
        <f t="shared" si="23"/>
        <v>170377.68</v>
      </c>
      <c r="H43" s="113"/>
      <c r="I43" s="114">
        <v>24</v>
      </c>
      <c r="J43" s="98">
        <v>2000</v>
      </c>
      <c r="K43" s="99">
        <f t="shared" si="13"/>
        <v>83.333333333333329</v>
      </c>
      <c r="L43" s="114">
        <v>24</v>
      </c>
      <c r="M43" s="98">
        <f>F43/V43*60</f>
        <v>1719.7565389044232</v>
      </c>
      <c r="N43" s="99">
        <f t="shared" si="17"/>
        <v>71.656522454350963</v>
      </c>
      <c r="O43" s="101">
        <f t="shared" si="18"/>
        <v>0</v>
      </c>
      <c r="P43" s="102">
        <f t="shared" si="19"/>
        <v>-11.676810878982366</v>
      </c>
      <c r="Q43" s="103">
        <f t="shared" si="20"/>
        <v>0.85987826945221157</v>
      </c>
      <c r="R43" s="276"/>
      <c r="S43" s="1">
        <v>0.51111111111111107</v>
      </c>
      <c r="T43" s="2">
        <v>0.58146990740740745</v>
      </c>
      <c r="U43" s="104">
        <v>55.6666666666666</v>
      </c>
      <c r="V43" s="105">
        <v>101.31666666666678</v>
      </c>
      <c r="W43" s="106"/>
      <c r="X43" s="107"/>
      <c r="Y43" s="261"/>
      <c r="Z43" s="262"/>
      <c r="AA43" s="111">
        <f t="shared" si="21"/>
        <v>-280.24346109557678</v>
      </c>
      <c r="AB43" s="103">
        <f t="shared" si="22"/>
        <v>0.85987826945221157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21.8</v>
      </c>
      <c r="J55" s="138">
        <f t="shared" si="24"/>
        <v>1960</v>
      </c>
      <c r="K55" s="139">
        <f t="shared" ref="K55" si="25">J55/I55</f>
        <v>89.908256880733944</v>
      </c>
      <c r="L55" s="137">
        <f t="shared" ref="L55:M55" si="26">AVERAGE(L39:L54)</f>
        <v>21.8</v>
      </c>
      <c r="M55" s="138">
        <f t="shared" si="26"/>
        <v>1659.5793006276592</v>
      </c>
      <c r="N55" s="139">
        <f t="shared" ref="N55:N60" si="27">M55/L55</f>
        <v>76.127490854479774</v>
      </c>
      <c r="O55" s="140">
        <f t="shared" ref="O55:O60" si="28">L55-I55</f>
        <v>0</v>
      </c>
      <c r="P55" s="141">
        <f t="shared" ref="P55:P60" si="29">N55-K55</f>
        <v>-13.78076602625417</v>
      </c>
      <c r="Q55" s="142">
        <f t="shared" ref="Q55:Q60" si="30">N55/K55</f>
        <v>0.84672413297329541</v>
      </c>
      <c r="R55" s="277"/>
      <c r="S55" s="143">
        <f>S39</f>
        <v>0.29166666666666669</v>
      </c>
      <c r="T55" s="144">
        <f>INDEX(T39:T54,COUNTA(T39:T54))</f>
        <v>0.58146990740740745</v>
      </c>
      <c r="U55" s="145"/>
      <c r="V55" s="156"/>
      <c r="W55" s="188"/>
      <c r="X55" s="189"/>
      <c r="Y55" s="264"/>
      <c r="Z55" s="265"/>
      <c r="AA55" s="157">
        <f t="shared" ref="AA55:AA60" si="31">M55-J55</f>
        <v>-300.42069937234078</v>
      </c>
      <c r="AB55" s="142">
        <f t="shared" ref="AB55:AB60" si="32">M55/J55</f>
        <v>0.84672413297329552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1380</v>
      </c>
      <c r="G56" s="159">
        <f t="shared" ref="G56:G60" si="33">E56*F56</f>
        <v>81916.800000000003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1684.0677966101707</v>
      </c>
      <c r="N56" s="163">
        <f t="shared" si="27"/>
        <v>73.220338983050894</v>
      </c>
      <c r="O56" s="165">
        <f t="shared" si="28"/>
        <v>0</v>
      </c>
      <c r="P56" s="166">
        <f t="shared" si="29"/>
        <v>-13.736182756079543</v>
      </c>
      <c r="Q56" s="152">
        <f t="shared" si="30"/>
        <v>0.84203389830508524</v>
      </c>
      <c r="R56" s="275">
        <f>Q72</f>
        <v>0.84643866210921748</v>
      </c>
      <c r="S56" s="167">
        <v>0.29166666666666669</v>
      </c>
      <c r="T56" s="168">
        <v>0.32581018518518517</v>
      </c>
      <c r="U56" s="169"/>
      <c r="V56" s="170">
        <v>49.166666666666629</v>
      </c>
      <c r="W56" s="168"/>
      <c r="X56" s="171"/>
      <c r="Y56" s="278"/>
      <c r="Z56" s="279"/>
      <c r="AA56" s="109">
        <f t="shared" si="31"/>
        <v>-315.93220338982928</v>
      </c>
      <c r="AB56" s="152">
        <f t="shared" si="32"/>
        <v>0.84203389830508535</v>
      </c>
      <c r="AC56" s="266">
        <f>AB72</f>
        <v>0.84643866210921748</v>
      </c>
    </row>
    <row r="57" spans="1:29" ht="15.75" customHeight="1">
      <c r="A57" s="281"/>
      <c r="B57" s="153" t="s">
        <v>180</v>
      </c>
      <c r="C57" s="259" t="s">
        <v>194</v>
      </c>
      <c r="D57" s="260"/>
      <c r="E57" s="93">
        <v>47.37</v>
      </c>
      <c r="F57" s="94">
        <v>1478</v>
      </c>
      <c r="G57" s="95">
        <f t="shared" si="33"/>
        <v>70012.86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1673.2075471698122</v>
      </c>
      <c r="N57" s="99">
        <f t="shared" si="27"/>
        <v>79.676549865229148</v>
      </c>
      <c r="O57" s="101">
        <f t="shared" si="28"/>
        <v>0</v>
      </c>
      <c r="P57" s="102">
        <f t="shared" si="29"/>
        <v>-15.561545372866092</v>
      </c>
      <c r="Q57" s="103">
        <f t="shared" si="30"/>
        <v>0.83660377358490601</v>
      </c>
      <c r="R57" s="276"/>
      <c r="S57" s="1">
        <v>0.32916666666666666</v>
      </c>
      <c r="T57" s="2">
        <v>0.3659722222222222</v>
      </c>
      <c r="U57" s="104">
        <v>4.8333333333333428</v>
      </c>
      <c r="V57" s="105">
        <v>52.999999999999972</v>
      </c>
      <c r="W57" s="106"/>
      <c r="X57" s="107"/>
      <c r="Y57" s="261"/>
      <c r="Z57" s="262"/>
      <c r="AA57" s="111">
        <f t="shared" si="31"/>
        <v>-326.79245283018781</v>
      </c>
      <c r="AB57" s="103">
        <f t="shared" si="32"/>
        <v>0.83660377358490612</v>
      </c>
      <c r="AC57" s="267"/>
    </row>
    <row r="58" spans="1:29" ht="15.75" customHeight="1">
      <c r="A58" s="281"/>
      <c r="B58" s="153" t="s">
        <v>180</v>
      </c>
      <c r="C58" s="259" t="s">
        <v>196</v>
      </c>
      <c r="D58" s="260"/>
      <c r="E58" s="93">
        <v>53.37</v>
      </c>
      <c r="F58" s="94">
        <v>916</v>
      </c>
      <c r="G58" s="95">
        <f t="shared" si="33"/>
        <v>48886.92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1671.36340598074</v>
      </c>
      <c r="N58" s="99">
        <f t="shared" si="27"/>
        <v>66.854536239229603</v>
      </c>
      <c r="O58" s="101">
        <f t="shared" si="28"/>
        <v>0</v>
      </c>
      <c r="P58" s="102">
        <f t="shared" si="29"/>
        <v>-13.145463760770397</v>
      </c>
      <c r="Q58" s="103">
        <f t="shared" si="30"/>
        <v>0.83568170299037003</v>
      </c>
      <c r="R58" s="276"/>
      <c r="S58" s="1">
        <v>0.37091435185185184</v>
      </c>
      <c r="T58" s="2">
        <v>0.39374999999999999</v>
      </c>
      <c r="U58" s="104">
        <v>7.1166666666666867</v>
      </c>
      <c r="V58" s="105">
        <v>32.883333333333333</v>
      </c>
      <c r="W58" s="106"/>
      <c r="X58" s="107"/>
      <c r="Y58" s="261"/>
      <c r="Z58" s="262"/>
      <c r="AA58" s="111">
        <f t="shared" si="31"/>
        <v>-328.63659401925997</v>
      </c>
      <c r="AB58" s="103">
        <f t="shared" si="32"/>
        <v>0.83568170299037003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2304</v>
      </c>
      <c r="G59" s="95">
        <f t="shared" si="33"/>
        <v>178191.36000000002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1696.5432603804441</v>
      </c>
      <c r="N59" s="99">
        <f t="shared" si="27"/>
        <v>67.861730415217764</v>
      </c>
      <c r="O59" s="101">
        <f t="shared" si="28"/>
        <v>0</v>
      </c>
      <c r="P59" s="102">
        <f t="shared" si="29"/>
        <v>-12.138269584782236</v>
      </c>
      <c r="Q59" s="103">
        <f t="shared" si="30"/>
        <v>0.848271630190222</v>
      </c>
      <c r="R59" s="276"/>
      <c r="S59" s="1">
        <v>0.39722222222222214</v>
      </c>
      <c r="T59" s="2">
        <v>0.45380787037037035</v>
      </c>
      <c r="U59" s="104">
        <v>4.9999999999999023</v>
      </c>
      <c r="V59" s="105">
        <v>81.48333333333342</v>
      </c>
      <c r="W59" s="106">
        <v>0.45380787037037035</v>
      </c>
      <c r="X59" s="107">
        <v>0.49403935185185183</v>
      </c>
      <c r="Y59" s="261"/>
      <c r="Z59" s="262"/>
      <c r="AA59" s="111">
        <f t="shared" si="31"/>
        <v>-303.45673961955595</v>
      </c>
      <c r="AB59" s="103">
        <f t="shared" si="32"/>
        <v>0.848271630190222</v>
      </c>
      <c r="AC59" s="267"/>
    </row>
    <row r="60" spans="1:29" ht="15.75" customHeight="1">
      <c r="A60" s="281"/>
      <c r="B60" s="153" t="s">
        <v>180</v>
      </c>
      <c r="C60" s="259" t="s">
        <v>182</v>
      </c>
      <c r="D60" s="260"/>
      <c r="E60" s="93">
        <v>59.52</v>
      </c>
      <c r="F60" s="94">
        <v>4191</v>
      </c>
      <c r="G60" s="95">
        <f t="shared" si="33"/>
        <v>249448.32000000001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>F60/V60*60</f>
        <v>1739.2046109510081</v>
      </c>
      <c r="N60" s="99">
        <f t="shared" si="27"/>
        <v>69.568184438040319</v>
      </c>
      <c r="O60" s="101">
        <f t="shared" si="28"/>
        <v>0</v>
      </c>
      <c r="P60" s="102">
        <f t="shared" si="29"/>
        <v>-10.431815561959681</v>
      </c>
      <c r="Q60" s="103">
        <f t="shared" si="30"/>
        <v>0.86960230547550399</v>
      </c>
      <c r="R60" s="276"/>
      <c r="S60" s="1">
        <v>0.49403935185185183</v>
      </c>
      <c r="T60" s="2">
        <v>0.59444444444444444</v>
      </c>
      <c r="U60" s="104">
        <v>57.93333333333333</v>
      </c>
      <c r="V60" s="105">
        <v>144.58333333333337</v>
      </c>
      <c r="W60" s="106"/>
      <c r="X60" s="107"/>
      <c r="Y60" s="261"/>
      <c r="Z60" s="262"/>
      <c r="AA60" s="111">
        <f t="shared" si="31"/>
        <v>-260.79538904899186</v>
      </c>
      <c r="AB60" s="103">
        <f t="shared" si="32"/>
        <v>0.8696023054755041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23.8</v>
      </c>
      <c r="J72" s="138">
        <f t="shared" si="34"/>
        <v>2000</v>
      </c>
      <c r="K72" s="139">
        <f t="shared" ref="K72" si="35">J72/I72</f>
        <v>84.033613445378151</v>
      </c>
      <c r="L72" s="137">
        <f t="shared" ref="L72:M72" si="36">AVERAGE(L56:L71)</f>
        <v>23.8</v>
      </c>
      <c r="M72" s="138">
        <f t="shared" si="36"/>
        <v>1692.877324218435</v>
      </c>
      <c r="N72" s="139">
        <f t="shared" ref="N72:N83" si="37">M72/L72</f>
        <v>71.129299336909028</v>
      </c>
      <c r="O72" s="140">
        <f t="shared" ref="O72:O83" si="38">L72-I72</f>
        <v>0</v>
      </c>
      <c r="P72" s="141">
        <f t="shared" ref="P72:P83" si="39">N72-K72</f>
        <v>-12.904314108469123</v>
      </c>
      <c r="Q72" s="142">
        <f t="shared" ref="Q72:Q83" si="40">N72/K72</f>
        <v>0.84643866210921748</v>
      </c>
      <c r="R72" s="277"/>
      <c r="S72" s="143">
        <f>S56</f>
        <v>0.29166666666666669</v>
      </c>
      <c r="T72" s="144">
        <f>INDEX(T56:T71,COUNTA(T56:T71))</f>
        <v>0.59444444444444444</v>
      </c>
      <c r="U72" s="145"/>
      <c r="V72" s="156"/>
      <c r="W72" s="135"/>
      <c r="X72" s="139"/>
      <c r="Y72" s="264"/>
      <c r="Z72" s="265"/>
      <c r="AA72" s="157">
        <f t="shared" ref="AA72:AA83" si="41">M72-J72</f>
        <v>-307.12267578156502</v>
      </c>
      <c r="AB72" s="142">
        <f t="shared" ref="AB72:AB83" si="42">M72/J72</f>
        <v>0.84643866210921748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3857</v>
      </c>
      <c r="G73" s="159">
        <f t="shared" ref="G73:G83" si="43">E73*F73</f>
        <v>146334.57999999999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3" si="44">F73/V73*60</f>
        <v>2998.9632829373645</v>
      </c>
      <c r="N73" s="163">
        <f t="shared" si="37"/>
        <v>142.80777537796973</v>
      </c>
      <c r="O73" s="165">
        <f t="shared" si="38"/>
        <v>0</v>
      </c>
      <c r="P73" s="166">
        <f t="shared" si="39"/>
        <v>-28.620796050601683</v>
      </c>
      <c r="Q73" s="152">
        <f t="shared" si="40"/>
        <v>0.83304535637149013</v>
      </c>
      <c r="R73" s="275">
        <f>Q89</f>
        <v>0.84970499810087741</v>
      </c>
      <c r="S73" s="167">
        <v>0.16666666666666666</v>
      </c>
      <c r="T73" s="168">
        <v>0.22025462962962963</v>
      </c>
      <c r="U73" s="169"/>
      <c r="V73" s="170">
        <v>77.166666666666686</v>
      </c>
      <c r="W73" s="168"/>
      <c r="X73" s="171"/>
      <c r="Y73" s="278"/>
      <c r="Z73" s="279"/>
      <c r="AA73" s="109">
        <f t="shared" si="41"/>
        <v>-601.03671706263549</v>
      </c>
      <c r="AB73" s="152">
        <f t="shared" si="42"/>
        <v>0.83304535637149013</v>
      </c>
      <c r="AC73" s="266">
        <f>AB89</f>
        <v>0.8497049981008773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556</v>
      </c>
      <c r="G74" s="95">
        <f t="shared" si="43"/>
        <v>21183.600000000002</v>
      </c>
      <c r="H74" s="96"/>
      <c r="I74" s="97">
        <v>21</v>
      </c>
      <c r="J74" s="98">
        <v>3600</v>
      </c>
      <c r="K74" s="99">
        <f t="shared" ref="K74:K111" si="45">J74/I74</f>
        <v>171.42857142857142</v>
      </c>
      <c r="L74" s="100">
        <v>21</v>
      </c>
      <c r="M74" s="98">
        <f t="shared" si="44"/>
        <v>2884.1498559077818</v>
      </c>
      <c r="N74" s="99">
        <f t="shared" si="37"/>
        <v>137.34046932894199</v>
      </c>
      <c r="O74" s="101">
        <f t="shared" si="38"/>
        <v>0</v>
      </c>
      <c r="P74" s="102">
        <f t="shared" si="39"/>
        <v>-34.088102099629424</v>
      </c>
      <c r="Q74" s="103">
        <f t="shared" si="40"/>
        <v>0.80115273775216167</v>
      </c>
      <c r="R74" s="276"/>
      <c r="S74" s="1">
        <v>0.22668981481481482</v>
      </c>
      <c r="T74" s="2">
        <v>0.23472222222222222</v>
      </c>
      <c r="U74" s="104">
        <v>9.2666666666666622</v>
      </c>
      <c r="V74" s="105">
        <v>11.566666666666663</v>
      </c>
      <c r="W74" s="106"/>
      <c r="X74" s="107"/>
      <c r="Y74" s="261"/>
      <c r="Z74" s="262"/>
      <c r="AA74" s="111">
        <f t="shared" si="41"/>
        <v>-715.85014409221822</v>
      </c>
      <c r="AB74" s="103">
        <f t="shared" si="42"/>
        <v>0.80115273775216156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2829</v>
      </c>
      <c r="G75" s="95">
        <f t="shared" si="43"/>
        <v>90697.74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2991.8918918918912</v>
      </c>
      <c r="N75" s="99">
        <f t="shared" si="37"/>
        <v>142.47104247104244</v>
      </c>
      <c r="O75" s="101">
        <f t="shared" si="38"/>
        <v>0</v>
      </c>
      <c r="P75" s="102">
        <f t="shared" si="39"/>
        <v>-28.957528957528979</v>
      </c>
      <c r="Q75" s="103">
        <f t="shared" si="40"/>
        <v>0.83108108108108092</v>
      </c>
      <c r="R75" s="276"/>
      <c r="S75" s="1">
        <v>0.23976851851851852</v>
      </c>
      <c r="T75" s="2">
        <v>0.27916666666666667</v>
      </c>
      <c r="U75" s="104">
        <v>7.2666666666666702</v>
      </c>
      <c r="V75" s="105">
        <v>56.733333333333341</v>
      </c>
      <c r="W75" s="106"/>
      <c r="X75" s="107"/>
      <c r="Y75" s="261"/>
      <c r="Z75" s="262"/>
      <c r="AA75" s="111">
        <f t="shared" si="41"/>
        <v>-608.10810810810881</v>
      </c>
      <c r="AB75" s="103">
        <f t="shared" si="42"/>
        <v>0.83108108108108092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3799</v>
      </c>
      <c r="G76" s="95">
        <f t="shared" si="43"/>
        <v>107473.70999999999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2999.2105263157873</v>
      </c>
      <c r="N76" s="99">
        <f t="shared" si="37"/>
        <v>157.85318559556777</v>
      </c>
      <c r="O76" s="101">
        <f t="shared" si="38"/>
        <v>0</v>
      </c>
      <c r="P76" s="102">
        <f t="shared" si="39"/>
        <v>-31.620498614958564</v>
      </c>
      <c r="Q76" s="103">
        <f t="shared" si="40"/>
        <v>0.83311403508771875</v>
      </c>
      <c r="R76" s="276"/>
      <c r="S76" s="1">
        <v>0.28333333333333333</v>
      </c>
      <c r="T76" s="2">
        <v>0.33611111111111114</v>
      </c>
      <c r="U76" s="104">
        <v>5.9999999999999787</v>
      </c>
      <c r="V76" s="105">
        <v>76.000000000000057</v>
      </c>
      <c r="W76" s="106"/>
      <c r="X76" s="107"/>
      <c r="Y76" s="261"/>
      <c r="Z76" s="262"/>
      <c r="AA76" s="191">
        <f t="shared" si="41"/>
        <v>-600.78947368421268</v>
      </c>
      <c r="AB76" s="192">
        <f t="shared" si="42"/>
        <v>0.83311403508771875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2158</v>
      </c>
      <c r="G77" s="95">
        <f t="shared" si="43"/>
        <v>84140.42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2979.9769850402713</v>
      </c>
      <c r="N77" s="99">
        <f t="shared" si="37"/>
        <v>156.84089394948796</v>
      </c>
      <c r="O77" s="101">
        <f t="shared" si="38"/>
        <v>0</v>
      </c>
      <c r="P77" s="102">
        <f t="shared" si="39"/>
        <v>-32.632790261038366</v>
      </c>
      <c r="Q77" s="103">
        <f t="shared" si="40"/>
        <v>0.82777138473340861</v>
      </c>
      <c r="R77" s="276"/>
      <c r="S77" s="1">
        <v>0.34166666666666662</v>
      </c>
      <c r="T77" s="2">
        <v>0.37184027777777778</v>
      </c>
      <c r="U77" s="104">
        <v>7.9999999999998916</v>
      </c>
      <c r="V77" s="105">
        <v>43.450000000000074</v>
      </c>
      <c r="W77" s="106"/>
      <c r="X77" s="107"/>
      <c r="Y77" s="261"/>
      <c r="Z77" s="262"/>
      <c r="AA77" s="191">
        <f t="shared" si="41"/>
        <v>-620.0230149597287</v>
      </c>
      <c r="AB77" s="192">
        <f t="shared" si="42"/>
        <v>0.82777138473340872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3347</v>
      </c>
      <c r="G78" s="115">
        <f t="shared" si="43"/>
        <v>104660.69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2992.1033027067269</v>
      </c>
      <c r="N78" s="99">
        <f t="shared" si="37"/>
        <v>157.4791211950909</v>
      </c>
      <c r="O78" s="101">
        <f t="shared" si="38"/>
        <v>0</v>
      </c>
      <c r="P78" s="102">
        <f t="shared" si="39"/>
        <v>-31.994563015435432</v>
      </c>
      <c r="Q78" s="103">
        <f t="shared" si="40"/>
        <v>0.83113980630742412</v>
      </c>
      <c r="R78" s="276"/>
      <c r="S78" s="1">
        <v>0.37499999999999994</v>
      </c>
      <c r="T78" s="2">
        <v>0.42160879629629627</v>
      </c>
      <c r="U78" s="104">
        <v>4.5499999999999119</v>
      </c>
      <c r="V78" s="105">
        <v>67.116666666666717</v>
      </c>
      <c r="W78" s="106"/>
      <c r="X78" s="107"/>
      <c r="Y78" s="261"/>
      <c r="Z78" s="262"/>
      <c r="AA78" s="191">
        <f t="shared" si="41"/>
        <v>-607.89669729327306</v>
      </c>
      <c r="AB78" s="192">
        <f t="shared" si="42"/>
        <v>0.83113980630742412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1146</v>
      </c>
      <c r="G79" s="115">
        <f t="shared" si="43"/>
        <v>49977.06</v>
      </c>
      <c r="H79" s="119"/>
      <c r="I79" s="97">
        <v>22</v>
      </c>
      <c r="J79" s="98">
        <v>3600</v>
      </c>
      <c r="K79" s="99">
        <f t="shared" si="45"/>
        <v>163.63636363636363</v>
      </c>
      <c r="L79" s="114">
        <v>22</v>
      </c>
      <c r="M79" s="98">
        <f t="shared" si="44"/>
        <v>3130.1972685887786</v>
      </c>
      <c r="N79" s="99">
        <f t="shared" si="37"/>
        <v>142.28169402676266</v>
      </c>
      <c r="O79" s="120">
        <f t="shared" si="38"/>
        <v>0</v>
      </c>
      <c r="P79" s="121">
        <f t="shared" si="39"/>
        <v>-21.354669609600961</v>
      </c>
      <c r="Q79" s="122">
        <f t="shared" si="40"/>
        <v>0.86949924127466083</v>
      </c>
      <c r="R79" s="276"/>
      <c r="S79" s="1">
        <v>0.42780092592592595</v>
      </c>
      <c r="T79" s="2">
        <v>0.44305555555555554</v>
      </c>
      <c r="U79" s="104">
        <v>8.9166666666667282</v>
      </c>
      <c r="V79" s="105">
        <v>21.966666666666612</v>
      </c>
      <c r="W79" s="106"/>
      <c r="X79" s="107"/>
      <c r="Y79" s="261"/>
      <c r="Z79" s="262"/>
      <c r="AA79" s="191">
        <f t="shared" si="41"/>
        <v>-469.80273141122143</v>
      </c>
      <c r="AB79" s="192">
        <f t="shared" si="42"/>
        <v>0.86949924127466072</v>
      </c>
      <c r="AC79" s="267"/>
    </row>
    <row r="80" spans="1:29" ht="15.75" customHeight="1">
      <c r="A80" s="271"/>
      <c r="B80" s="92" t="s">
        <v>189</v>
      </c>
      <c r="C80" s="285" t="s">
        <v>206</v>
      </c>
      <c r="D80" s="285"/>
      <c r="E80" s="93">
        <v>36.86</v>
      </c>
      <c r="F80" s="98">
        <v>3059</v>
      </c>
      <c r="G80" s="115">
        <f t="shared" si="43"/>
        <v>112754.74</v>
      </c>
      <c r="H80" s="119"/>
      <c r="I80" s="97">
        <v>21</v>
      </c>
      <c r="J80" s="98">
        <v>3600</v>
      </c>
      <c r="K80" s="99">
        <f t="shared" si="45"/>
        <v>171.42857142857142</v>
      </c>
      <c r="L80" s="114">
        <v>21</v>
      </c>
      <c r="M80" s="98">
        <f t="shared" si="44"/>
        <v>3166.3024726854528</v>
      </c>
      <c r="N80" s="99">
        <f t="shared" si="37"/>
        <v>150.77630822311681</v>
      </c>
      <c r="O80" s="120">
        <f t="shared" si="38"/>
        <v>0</v>
      </c>
      <c r="P80" s="121">
        <f t="shared" si="39"/>
        <v>-20.652263205454602</v>
      </c>
      <c r="Q80" s="122">
        <f t="shared" si="40"/>
        <v>0.87952846463484813</v>
      </c>
      <c r="R80" s="276"/>
      <c r="S80" s="1">
        <v>0.44655092592592593</v>
      </c>
      <c r="T80" s="2">
        <v>0.48680555555555555</v>
      </c>
      <c r="U80" s="104">
        <v>5.0333333333333741</v>
      </c>
      <c r="V80" s="105">
        <v>57.96666666666664</v>
      </c>
      <c r="W80" s="106">
        <v>0.48680555555555555</v>
      </c>
      <c r="X80" s="107">
        <v>0.52645833333333336</v>
      </c>
      <c r="Y80" s="261"/>
      <c r="Z80" s="262"/>
      <c r="AA80" s="191">
        <f t="shared" si="41"/>
        <v>-433.69752731454719</v>
      </c>
      <c r="AB80" s="192">
        <f t="shared" si="42"/>
        <v>0.87952846463484802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1627</v>
      </c>
      <c r="G81" s="115">
        <f t="shared" si="43"/>
        <v>61826</v>
      </c>
      <c r="H81" s="119">
        <v>2</v>
      </c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3159.2233009708702</v>
      </c>
      <c r="N81" s="99">
        <f t="shared" si="37"/>
        <v>150.43920480813668</v>
      </c>
      <c r="O81" s="120">
        <f t="shared" si="38"/>
        <v>0</v>
      </c>
      <c r="P81" s="121">
        <f t="shared" si="39"/>
        <v>-20.989366620434737</v>
      </c>
      <c r="Q81" s="122">
        <f t="shared" si="40"/>
        <v>0.87756202804746397</v>
      </c>
      <c r="R81" s="276"/>
      <c r="S81" s="1">
        <v>0.52645833333333336</v>
      </c>
      <c r="T81" s="2">
        <v>0.54791666666666672</v>
      </c>
      <c r="U81" s="104">
        <v>57.100000000000051</v>
      </c>
      <c r="V81" s="105">
        <v>30.900000000000034</v>
      </c>
      <c r="W81" s="106"/>
      <c r="X81" s="107"/>
      <c r="Y81" s="261"/>
      <c r="Z81" s="262"/>
      <c r="AA81" s="191">
        <f t="shared" si="41"/>
        <v>-440.77669902912976</v>
      </c>
      <c r="AB81" s="192">
        <f t="shared" si="42"/>
        <v>0.87756202804746397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4763</v>
      </c>
      <c r="G82" s="115">
        <f t="shared" si="43"/>
        <v>183994.69</v>
      </c>
      <c r="H82" s="119"/>
      <c r="I82" s="97">
        <v>20</v>
      </c>
      <c r="J82" s="98">
        <v>3600</v>
      </c>
      <c r="K82" s="99">
        <f t="shared" si="45"/>
        <v>180</v>
      </c>
      <c r="L82" s="114">
        <v>20</v>
      </c>
      <c r="M82" s="98">
        <f t="shared" si="44"/>
        <v>3172.9829755736455</v>
      </c>
      <c r="N82" s="99">
        <f t="shared" si="37"/>
        <v>158.64914877868227</v>
      </c>
      <c r="O82" s="120">
        <f t="shared" si="38"/>
        <v>0</v>
      </c>
      <c r="P82" s="121">
        <f t="shared" si="39"/>
        <v>-21.350851221317726</v>
      </c>
      <c r="Q82" s="122">
        <f t="shared" si="40"/>
        <v>0.88138415988156815</v>
      </c>
      <c r="R82" s="276"/>
      <c r="S82" s="1">
        <v>0.55138888888888882</v>
      </c>
      <c r="T82" s="2">
        <v>0.61393518518518519</v>
      </c>
      <c r="U82" s="104">
        <v>4.9999999999998224</v>
      </c>
      <c r="V82" s="105">
        <v>90.066666666666777</v>
      </c>
      <c r="W82" s="106"/>
      <c r="X82" s="107"/>
      <c r="Y82" s="261"/>
      <c r="Z82" s="262"/>
      <c r="AA82" s="191">
        <f t="shared" si="41"/>
        <v>-427.01702442635451</v>
      </c>
      <c r="AB82" s="192">
        <f t="shared" si="42"/>
        <v>0.88138415988156815</v>
      </c>
      <c r="AC82" s="267"/>
    </row>
    <row r="83" spans="1:29" ht="15.75" customHeight="1">
      <c r="A83" s="271"/>
      <c r="B83" s="92" t="s">
        <v>189</v>
      </c>
      <c r="C83" s="285" t="s">
        <v>209</v>
      </c>
      <c r="D83" s="285"/>
      <c r="E83" s="93">
        <v>38</v>
      </c>
      <c r="F83" s="98">
        <v>4083</v>
      </c>
      <c r="G83" s="115">
        <f t="shared" si="43"/>
        <v>155154</v>
      </c>
      <c r="H83" s="119"/>
      <c r="I83" s="97">
        <v>21</v>
      </c>
      <c r="J83" s="98">
        <v>3600</v>
      </c>
      <c r="K83" s="99">
        <f t="shared" si="45"/>
        <v>171.42857142857142</v>
      </c>
      <c r="L83" s="114">
        <v>21</v>
      </c>
      <c r="M83" s="98">
        <f t="shared" si="44"/>
        <v>3173.316062176169</v>
      </c>
      <c r="N83" s="99">
        <f t="shared" si="37"/>
        <v>151.11028867505567</v>
      </c>
      <c r="O83" s="120">
        <f t="shared" si="38"/>
        <v>0</v>
      </c>
      <c r="P83" s="121">
        <f t="shared" si="39"/>
        <v>-20.318282753515746</v>
      </c>
      <c r="Q83" s="122">
        <f t="shared" si="40"/>
        <v>0.88147668393782486</v>
      </c>
      <c r="R83" s="276"/>
      <c r="S83" s="1">
        <v>0.61736111111111114</v>
      </c>
      <c r="T83" s="2">
        <v>0.67097222222222219</v>
      </c>
      <c r="U83" s="104">
        <v>4.9333333333333584</v>
      </c>
      <c r="V83" s="105">
        <v>77.199999999999918</v>
      </c>
      <c r="W83" s="106"/>
      <c r="X83" s="107"/>
      <c r="Y83" s="261"/>
      <c r="Z83" s="262"/>
      <c r="AA83" s="191">
        <f t="shared" si="41"/>
        <v>-426.683937823831</v>
      </c>
      <c r="AB83" s="192">
        <f t="shared" si="42"/>
        <v>0.88147668393782475</v>
      </c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20.454545454545453</v>
      </c>
      <c r="J89" s="138">
        <f t="shared" si="46"/>
        <v>3600</v>
      </c>
      <c r="K89" s="139">
        <f t="shared" ref="K89" si="47">J89/I89</f>
        <v>176</v>
      </c>
      <c r="L89" s="137">
        <f t="shared" ref="L89:M89" si="48">AVERAGE(L73:L88)</f>
        <v>20.454545454545453</v>
      </c>
      <c r="M89" s="138">
        <f t="shared" si="48"/>
        <v>3058.9379931631584</v>
      </c>
      <c r="N89" s="139">
        <f t="shared" ref="N89:N94" si="49">M89/L89</f>
        <v>149.54807966575441</v>
      </c>
      <c r="O89" s="140">
        <f t="shared" ref="O89:O94" si="50">L89-I89</f>
        <v>0</v>
      </c>
      <c r="P89" s="141">
        <f t="shared" ref="P89:P94" si="51">N89-K89</f>
        <v>-26.451920334245585</v>
      </c>
      <c r="Q89" s="142">
        <f t="shared" ref="Q89:Q94" si="52">N89/K89</f>
        <v>0.84970499810087741</v>
      </c>
      <c r="R89" s="277"/>
      <c r="S89" s="143">
        <f>S73</f>
        <v>0.16666666666666666</v>
      </c>
      <c r="T89" s="144">
        <f>INDEX(T73:T88,COUNTA(T73:T88))</f>
        <v>0.67097222222222219</v>
      </c>
      <c r="U89" s="145"/>
      <c r="V89" s="156"/>
      <c r="W89" s="135"/>
      <c r="X89" s="139"/>
      <c r="Y89" s="264"/>
      <c r="Z89" s="265"/>
      <c r="AA89" s="157">
        <f t="shared" ref="AA89:AA94" si="53">M89-J89</f>
        <v>-541.06200683684165</v>
      </c>
      <c r="AB89" s="142">
        <f t="shared" ref="AB89:AB94" si="54">M89/J89</f>
        <v>0.8497049981008773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1546</v>
      </c>
      <c r="G90" s="159">
        <f t="shared" ref="G90:G94" si="55">E90*F90</f>
        <v>52919.579999999994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2518.3710407239787</v>
      </c>
      <c r="N90" s="163">
        <f t="shared" si="49"/>
        <v>157.39819004524867</v>
      </c>
      <c r="O90" s="165">
        <f t="shared" si="50"/>
        <v>0</v>
      </c>
      <c r="P90" s="166">
        <f t="shared" si="51"/>
        <v>-30.101809954751332</v>
      </c>
      <c r="Q90" s="152">
        <f t="shared" si="52"/>
        <v>0.83945701357465952</v>
      </c>
      <c r="R90" s="275">
        <f>Q106</f>
        <v>0.85004006716717728</v>
      </c>
      <c r="S90" s="167">
        <v>0.25011574074074072</v>
      </c>
      <c r="T90" s="168">
        <v>0.27569444444444446</v>
      </c>
      <c r="U90" s="169"/>
      <c r="V90" s="170">
        <v>36.833333333333385</v>
      </c>
      <c r="W90" s="173"/>
      <c r="X90" s="151"/>
      <c r="Y90" s="278"/>
      <c r="Z90" s="279"/>
      <c r="AA90" s="109">
        <f t="shared" si="53"/>
        <v>-481.62895927602131</v>
      </c>
      <c r="AB90" s="152">
        <f t="shared" si="54"/>
        <v>0.83945701357465952</v>
      </c>
      <c r="AC90" s="266">
        <f>AB106</f>
        <v>0.85004006716717717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1203</v>
      </c>
      <c r="G91" s="95">
        <f t="shared" si="55"/>
        <v>41828.310000000005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2509.1541135573607</v>
      </c>
      <c r="N91" s="99">
        <f t="shared" si="49"/>
        <v>228.10491941430553</v>
      </c>
      <c r="O91" s="101">
        <f t="shared" si="50"/>
        <v>0</v>
      </c>
      <c r="P91" s="102">
        <f t="shared" si="51"/>
        <v>-44.622353312967221</v>
      </c>
      <c r="Q91" s="103">
        <f t="shared" si="52"/>
        <v>0.83638470451912017</v>
      </c>
      <c r="R91" s="276"/>
      <c r="S91" s="1">
        <v>0.27932870370370372</v>
      </c>
      <c r="T91" s="2">
        <v>0.29930555555555555</v>
      </c>
      <c r="U91" s="104">
        <v>5.2333333333333254</v>
      </c>
      <c r="V91" s="105">
        <v>28.766666666666634</v>
      </c>
      <c r="W91" s="106"/>
      <c r="X91" s="107"/>
      <c r="Y91" s="261"/>
      <c r="Z91" s="262"/>
      <c r="AA91" s="111">
        <f t="shared" si="53"/>
        <v>-490.84588644263931</v>
      </c>
      <c r="AB91" s="103">
        <f t="shared" si="54"/>
        <v>0.83638470451912028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2410</v>
      </c>
      <c r="G92" s="95">
        <f t="shared" si="55"/>
        <v>64178.299999999996</v>
      </c>
      <c r="H92" s="96"/>
      <c r="I92" s="97">
        <v>9</v>
      </c>
      <c r="J92" s="98">
        <v>2600</v>
      </c>
      <c r="K92" s="99">
        <f t="shared" si="45"/>
        <v>288.88888888888891</v>
      </c>
      <c r="L92" s="100">
        <v>9</v>
      </c>
      <c r="M92" s="98">
        <f>F92/V92*60</f>
        <v>2211.0091743119242</v>
      </c>
      <c r="N92" s="99">
        <f t="shared" si="49"/>
        <v>245.66768603465823</v>
      </c>
      <c r="O92" s="101">
        <f t="shared" si="50"/>
        <v>0</v>
      </c>
      <c r="P92" s="102">
        <f t="shared" si="51"/>
        <v>-43.221202854230683</v>
      </c>
      <c r="Q92" s="103">
        <f t="shared" si="52"/>
        <v>0.85038814396612461</v>
      </c>
      <c r="R92" s="276"/>
      <c r="S92" s="1">
        <v>0.34027777777777773</v>
      </c>
      <c r="T92" s="2">
        <v>0.38569444444444445</v>
      </c>
      <c r="U92" s="104">
        <v>6.9999999999999751</v>
      </c>
      <c r="V92" s="105">
        <v>65.400000000000077</v>
      </c>
      <c r="W92" s="106"/>
      <c r="X92" s="107"/>
      <c r="Y92" s="261"/>
      <c r="Z92" s="262"/>
      <c r="AA92" s="111">
        <f t="shared" si="53"/>
        <v>-388.9908256880758</v>
      </c>
      <c r="AB92" s="103">
        <f t="shared" si="54"/>
        <v>0.85038814396612472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3892</v>
      </c>
      <c r="G93" s="95">
        <f t="shared" si="55"/>
        <v>139450.35999999999</v>
      </c>
      <c r="H93" s="113"/>
      <c r="I93" s="97">
        <v>12</v>
      </c>
      <c r="J93" s="98">
        <v>3273</v>
      </c>
      <c r="K93" s="99">
        <f t="shared" si="45"/>
        <v>272.75</v>
      </c>
      <c r="L93" s="114">
        <v>12</v>
      </c>
      <c r="M93" s="98">
        <f>F93/V93*60</f>
        <v>2836.275303643723</v>
      </c>
      <c r="N93" s="99">
        <f t="shared" si="49"/>
        <v>236.35627530364357</v>
      </c>
      <c r="O93" s="101">
        <f t="shared" si="50"/>
        <v>0</v>
      </c>
      <c r="P93" s="102">
        <f t="shared" si="51"/>
        <v>-36.393724696356429</v>
      </c>
      <c r="Q93" s="103">
        <f t="shared" si="52"/>
        <v>0.86656746215817992</v>
      </c>
      <c r="R93" s="276"/>
      <c r="S93" s="1">
        <v>0.39027777777777772</v>
      </c>
      <c r="T93" s="2">
        <v>0.44745370370370369</v>
      </c>
      <c r="U93" s="104">
        <v>6.5999999999999126</v>
      </c>
      <c r="V93" s="105">
        <v>82.333333333333385</v>
      </c>
      <c r="W93" s="106">
        <v>0.44745370370370369</v>
      </c>
      <c r="X93" s="107">
        <v>0.48759259259259258</v>
      </c>
      <c r="Y93" s="261"/>
      <c r="Z93" s="262"/>
      <c r="AA93" s="111">
        <f t="shared" si="53"/>
        <v>-436.72469635627704</v>
      </c>
      <c r="AB93" s="103">
        <f t="shared" si="54"/>
        <v>0.86656746215817992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3027</v>
      </c>
      <c r="G94" s="115">
        <f t="shared" si="55"/>
        <v>110213.06999999999</v>
      </c>
      <c r="H94" s="116"/>
      <c r="I94" s="97">
        <v>11</v>
      </c>
      <c r="J94" s="98">
        <v>3273</v>
      </c>
      <c r="K94" s="99">
        <f t="shared" si="45"/>
        <v>297.54545454545456</v>
      </c>
      <c r="L94" s="100">
        <v>11</v>
      </c>
      <c r="M94" s="98">
        <f>F94/V94*60</f>
        <v>2799.8972250770807</v>
      </c>
      <c r="N94" s="99">
        <f t="shared" si="49"/>
        <v>254.53611137064371</v>
      </c>
      <c r="O94" s="101">
        <f t="shared" si="50"/>
        <v>0</v>
      </c>
      <c r="P94" s="102">
        <f t="shared" si="51"/>
        <v>-43.009343174810851</v>
      </c>
      <c r="Q94" s="103">
        <f t="shared" si="52"/>
        <v>0.85545286436818846</v>
      </c>
      <c r="R94" s="276"/>
      <c r="S94" s="1">
        <v>0.48759259259259258</v>
      </c>
      <c r="T94" s="2">
        <v>0.53263888888888888</v>
      </c>
      <c r="U94" s="104">
        <v>57.800000000000004</v>
      </c>
      <c r="V94" s="105">
        <v>64.866666666666674</v>
      </c>
      <c r="W94" s="106"/>
      <c r="X94" s="107"/>
      <c r="Y94" s="261"/>
      <c r="Z94" s="262"/>
      <c r="AA94" s="111">
        <f t="shared" si="53"/>
        <v>-473.10277492291925</v>
      </c>
      <c r="AB94" s="103">
        <f t="shared" si="54"/>
        <v>0.85545286436818846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6">AVERAGE(I90:I105)</f>
        <v>11.8</v>
      </c>
      <c r="J106" s="138">
        <f t="shared" si="56"/>
        <v>3029.2</v>
      </c>
      <c r="K106" s="139">
        <f t="shared" ref="K106" si="57">J106/I106</f>
        <v>256.71186440677963</v>
      </c>
      <c r="L106" s="137">
        <f t="shared" ref="L106:M106" si="58">AVERAGE(L90:L105)</f>
        <v>11.8</v>
      </c>
      <c r="M106" s="138">
        <f t="shared" si="58"/>
        <v>2574.9413714628131</v>
      </c>
      <c r="N106" s="139">
        <f t="shared" ref="N106:N111" si="59">M106/L106</f>
        <v>218.21537046295026</v>
      </c>
      <c r="O106" s="140">
        <f t="shared" ref="O106:O111" si="60">L106-I106</f>
        <v>0</v>
      </c>
      <c r="P106" s="141">
        <f t="shared" ref="P106:P111" si="61">N106-K106</f>
        <v>-38.496493943829364</v>
      </c>
      <c r="Q106" s="142">
        <f t="shared" ref="Q106:Q111" si="62">N106/K106</f>
        <v>0.85004006716717728</v>
      </c>
      <c r="R106" s="277"/>
      <c r="S106" s="143">
        <f>S90</f>
        <v>0.25011574074074072</v>
      </c>
      <c r="T106" s="144">
        <f>INDEX(T90:T105,COUNTA(T90:T105))</f>
        <v>0.53263888888888888</v>
      </c>
      <c r="U106" s="145"/>
      <c r="V106" s="156"/>
      <c r="W106" s="135"/>
      <c r="X106" s="139"/>
      <c r="Y106" s="264"/>
      <c r="Z106" s="265"/>
      <c r="AA106" s="157">
        <f t="shared" ref="AA106:AA111" si="63">M106-J106</f>
        <v>-454.25862853718672</v>
      </c>
      <c r="AB106" s="142">
        <f t="shared" ref="AB106:AB111" si="64">M106/J106</f>
        <v>0.85004006716717717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769</v>
      </c>
      <c r="G107" s="159">
        <f t="shared" ref="G107:G111" si="65">E107*F107</f>
        <v>20478.469999999998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2090.936555891235</v>
      </c>
      <c r="N107" s="163">
        <f t="shared" si="59"/>
        <v>348.4894259818725</v>
      </c>
      <c r="O107" s="165">
        <f t="shared" si="60"/>
        <v>0</v>
      </c>
      <c r="P107" s="166">
        <f t="shared" si="61"/>
        <v>-84.843907351460814</v>
      </c>
      <c r="Q107" s="152">
        <f t="shared" si="62"/>
        <v>0.80420636765047504</v>
      </c>
      <c r="R107" s="275">
        <f>Q123</f>
        <v>0.83489370196708701</v>
      </c>
      <c r="S107" s="193">
        <v>0.3208333333333333</v>
      </c>
      <c r="T107" s="194">
        <v>0.3361574074074074</v>
      </c>
      <c r="U107" s="169"/>
      <c r="V107" s="170">
        <v>22.066666666666706</v>
      </c>
      <c r="W107" s="168"/>
      <c r="X107" s="171"/>
      <c r="Y107" s="278"/>
      <c r="Z107" s="279"/>
      <c r="AA107" s="109">
        <f t="shared" si="63"/>
        <v>-509.063444108765</v>
      </c>
      <c r="AB107" s="152">
        <f t="shared" si="64"/>
        <v>0.80420636765047504</v>
      </c>
      <c r="AC107" s="266">
        <f>AB123</f>
        <v>0.8348937019670869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3452</v>
      </c>
      <c r="G108" s="95">
        <f t="shared" si="65"/>
        <v>105631.20000000001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2218.3505890753281</v>
      </c>
      <c r="N108" s="99">
        <f t="shared" si="59"/>
        <v>369.72509817922133</v>
      </c>
      <c r="O108" s="101">
        <f t="shared" si="60"/>
        <v>0</v>
      </c>
      <c r="P108" s="102">
        <f t="shared" si="61"/>
        <v>-63.608235154111981</v>
      </c>
      <c r="Q108" s="103">
        <f t="shared" si="62"/>
        <v>0.85321176502897234</v>
      </c>
      <c r="R108" s="276"/>
      <c r="S108" s="1">
        <v>0.34097222222222218</v>
      </c>
      <c r="T108" s="2">
        <v>0.40581018518518519</v>
      </c>
      <c r="U108" s="104">
        <v>6.9333333333332714</v>
      </c>
      <c r="V108" s="105">
        <v>93.366666666666745</v>
      </c>
      <c r="W108" s="106"/>
      <c r="X108" s="113"/>
      <c r="Y108" s="261"/>
      <c r="Z108" s="262"/>
      <c r="AA108" s="111">
        <f t="shared" si="63"/>
        <v>-381.64941092467188</v>
      </c>
      <c r="AB108" s="103">
        <f t="shared" si="64"/>
        <v>0.85321176502897234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1321</v>
      </c>
      <c r="G109" s="95">
        <f t="shared" si="65"/>
        <v>32668.33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2172.4988579259889</v>
      </c>
      <c r="N109" s="99">
        <f t="shared" si="59"/>
        <v>362.08314298766481</v>
      </c>
      <c r="O109" s="101">
        <f t="shared" si="60"/>
        <v>0</v>
      </c>
      <c r="P109" s="102">
        <f t="shared" si="61"/>
        <v>-71.2501903456685</v>
      </c>
      <c r="Q109" s="103">
        <f t="shared" si="62"/>
        <v>0.83557648381768812</v>
      </c>
      <c r="R109" s="276"/>
      <c r="S109" s="1">
        <v>0.40972222222222215</v>
      </c>
      <c r="T109" s="2">
        <v>0.43505787037037036</v>
      </c>
      <c r="U109" s="104">
        <v>5.6333333333332281</v>
      </c>
      <c r="V109" s="105">
        <v>36.483333333333412</v>
      </c>
      <c r="W109" s="106"/>
      <c r="X109" s="107"/>
      <c r="Y109" s="261"/>
      <c r="Z109" s="262"/>
      <c r="AA109" s="111">
        <f t="shared" si="63"/>
        <v>-427.50114207401111</v>
      </c>
      <c r="AB109" s="103">
        <f t="shared" si="64"/>
        <v>0.83557648381768801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993</v>
      </c>
      <c r="G110" s="95">
        <f t="shared" si="65"/>
        <v>24765.420000000002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2163.9225181598094</v>
      </c>
      <c r="N110" s="99">
        <f t="shared" si="59"/>
        <v>360.65375302663489</v>
      </c>
      <c r="O110" s="101">
        <f t="shared" si="60"/>
        <v>0</v>
      </c>
      <c r="P110" s="102">
        <f t="shared" si="61"/>
        <v>-72.679580306698426</v>
      </c>
      <c r="Q110" s="103">
        <f t="shared" si="62"/>
        <v>0.83227789159992671</v>
      </c>
      <c r="R110" s="276"/>
      <c r="S110" s="1">
        <v>0.44060185185185186</v>
      </c>
      <c r="T110" s="2">
        <v>0.4597222222222222</v>
      </c>
      <c r="U110" s="104">
        <v>7.9833333333333556</v>
      </c>
      <c r="V110" s="105">
        <v>27.533333333333296</v>
      </c>
      <c r="W110" s="106"/>
      <c r="X110" s="113"/>
      <c r="Y110" s="261"/>
      <c r="Z110" s="262"/>
      <c r="AA110" s="111">
        <f t="shared" si="63"/>
        <v>-436.07748184019056</v>
      </c>
      <c r="AB110" s="103">
        <f t="shared" si="64"/>
        <v>0.83227789159992671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1954</v>
      </c>
      <c r="G111" s="95">
        <f t="shared" si="65"/>
        <v>48322.42</v>
      </c>
      <c r="H111" s="113"/>
      <c r="I111" s="97">
        <v>6</v>
      </c>
      <c r="J111" s="98">
        <v>2600</v>
      </c>
      <c r="K111" s="99">
        <f t="shared" si="45"/>
        <v>433.33333333333331</v>
      </c>
      <c r="L111" s="114">
        <v>6</v>
      </c>
      <c r="M111" s="98">
        <f>F111/V111*60</f>
        <v>2207.9096045197675</v>
      </c>
      <c r="N111" s="99">
        <f t="shared" si="59"/>
        <v>367.9849340866279</v>
      </c>
      <c r="O111" s="101">
        <f t="shared" si="60"/>
        <v>0</v>
      </c>
      <c r="P111" s="102">
        <f t="shared" si="61"/>
        <v>-65.348399246705412</v>
      </c>
      <c r="Q111" s="103">
        <f t="shared" si="62"/>
        <v>0.84919600173837206</v>
      </c>
      <c r="R111" s="276"/>
      <c r="S111" s="1">
        <v>0.4638888888888888</v>
      </c>
      <c r="T111" s="2">
        <v>0.5007638888888889</v>
      </c>
      <c r="U111" s="104">
        <v>5.9999999999998987</v>
      </c>
      <c r="V111" s="105">
        <v>53.100000000000151</v>
      </c>
      <c r="W111" s="106"/>
      <c r="X111" s="113"/>
      <c r="Y111" s="261"/>
      <c r="Z111" s="262"/>
      <c r="AA111" s="111">
        <f t="shared" si="63"/>
        <v>-392.09039548023247</v>
      </c>
      <c r="AB111" s="103">
        <f t="shared" si="64"/>
        <v>0.84919600173837217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6">AVERAGE(I107:I122)</f>
        <v>6</v>
      </c>
      <c r="J123" s="138">
        <f t="shared" si="66"/>
        <v>2600</v>
      </c>
      <c r="K123" s="139">
        <f t="shared" ref="K123" si="67">J123/I123</f>
        <v>433.33333333333331</v>
      </c>
      <c r="L123" s="137">
        <f t="shared" ref="L123:M123" si="68">AVERAGE(L107:L122)</f>
        <v>6</v>
      </c>
      <c r="M123" s="138">
        <f t="shared" si="68"/>
        <v>2170.7236251144259</v>
      </c>
      <c r="N123" s="139">
        <f>M123/L123</f>
        <v>361.78727085240433</v>
      </c>
      <c r="O123" s="140">
        <f>L123-I123</f>
        <v>0</v>
      </c>
      <c r="P123" s="141">
        <f>N123-K123</f>
        <v>-71.546062480928981</v>
      </c>
      <c r="Q123" s="142">
        <f>N123/K123</f>
        <v>0.83489370196708701</v>
      </c>
      <c r="R123" s="277"/>
      <c r="S123" s="143">
        <f>S107</f>
        <v>0.3208333333333333</v>
      </c>
      <c r="T123" s="144">
        <f>INDEX(T107:T122,COUNTA(T107:T122))</f>
        <v>0.5007638888888889</v>
      </c>
      <c r="U123" s="145"/>
      <c r="V123" s="156"/>
      <c r="W123" s="135"/>
      <c r="X123" s="139"/>
      <c r="Y123" s="264"/>
      <c r="Z123" s="265"/>
      <c r="AA123" s="157">
        <f>M123-J123</f>
        <v>-429.27637488557411</v>
      </c>
      <c r="AB123" s="142">
        <f>M123/J123</f>
        <v>0.8348937019670869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225</v>
      </c>
      <c r="D124" s="274"/>
      <c r="E124" s="158">
        <v>44.3</v>
      </c>
      <c r="F124" s="169">
        <v>2072</v>
      </c>
      <c r="G124" s="159">
        <f t="shared" ref="G124:G126" si="69">E124*F124</f>
        <v>91789.599999999991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1700.2963300661038</v>
      </c>
      <c r="N124" s="163">
        <f>M124/L124</f>
        <v>100.01743118035904</v>
      </c>
      <c r="O124" s="165">
        <f>L124-I124</f>
        <v>0</v>
      </c>
      <c r="P124" s="166">
        <f>N124-K124</f>
        <v>-17.629627643170366</v>
      </c>
      <c r="Q124" s="152">
        <f>N124/K124</f>
        <v>0.85014816503305191</v>
      </c>
      <c r="R124" s="275">
        <f>Q140</f>
        <v>0.84895718906164575</v>
      </c>
      <c r="S124" s="167">
        <v>0.70833333333333337</v>
      </c>
      <c r="T124" s="168">
        <v>0.75910879629629635</v>
      </c>
      <c r="U124" s="169"/>
      <c r="V124" s="170">
        <v>73.116666666666688</v>
      </c>
      <c r="W124" s="87"/>
      <c r="X124" s="88"/>
      <c r="Y124" s="278"/>
      <c r="Z124" s="279"/>
      <c r="AA124" s="109">
        <f>M124-J124</f>
        <v>-299.70366993389621</v>
      </c>
      <c r="AB124" s="152">
        <f>M124/J124</f>
        <v>0.85014816503305191</v>
      </c>
      <c r="AC124" s="347">
        <f>AB140</f>
        <v>0.84895718906164575</v>
      </c>
    </row>
    <row r="125" spans="1:29" ht="15.75" customHeight="1">
      <c r="A125" s="281"/>
      <c r="B125" s="153" t="s">
        <v>176</v>
      </c>
      <c r="C125" s="259" t="s">
        <v>219</v>
      </c>
      <c r="D125" s="260"/>
      <c r="E125" s="93">
        <v>50.67</v>
      </c>
      <c r="F125" s="104">
        <v>1037</v>
      </c>
      <c r="G125" s="95">
        <f t="shared" si="69"/>
        <v>52544.79</v>
      </c>
      <c r="H125" s="96"/>
      <c r="I125" s="97">
        <v>22</v>
      </c>
      <c r="J125" s="98">
        <v>2000</v>
      </c>
      <c r="K125" s="99">
        <f t="shared" ref="K125:K126" si="70">J125/I125</f>
        <v>90.909090909090907</v>
      </c>
      <c r="L125" s="100">
        <v>22</v>
      </c>
      <c r="M125" s="98">
        <f>F125/V125*60</f>
        <v>1685.4176072234779</v>
      </c>
      <c r="N125" s="99">
        <f>M125/L125</f>
        <v>76.609891237430816</v>
      </c>
      <c r="O125" s="101">
        <f>L125-I125</f>
        <v>0</v>
      </c>
      <c r="P125" s="102">
        <f>N125-K125</f>
        <v>-14.299199671660091</v>
      </c>
      <c r="Q125" s="103">
        <f>N125/K125</f>
        <v>0.84270880361173894</v>
      </c>
      <c r="R125" s="276"/>
      <c r="S125" s="1">
        <v>0.7646412037037037</v>
      </c>
      <c r="T125" s="2">
        <v>0.79027777777777775</v>
      </c>
      <c r="U125" s="104">
        <v>7.9666666666665797</v>
      </c>
      <c r="V125" s="105">
        <v>36.916666666666629</v>
      </c>
      <c r="W125" s="106"/>
      <c r="X125" s="107"/>
      <c r="Y125" s="261"/>
      <c r="Z125" s="262"/>
      <c r="AA125" s="111">
        <f>M125-J125</f>
        <v>-314.58239277652206</v>
      </c>
      <c r="AB125" s="103">
        <f>M125/J125</f>
        <v>0.84270880361173894</v>
      </c>
      <c r="AC125" s="293"/>
    </row>
    <row r="126" spans="1:29" ht="15.75" customHeight="1">
      <c r="A126" s="281"/>
      <c r="B126" s="153" t="s">
        <v>176</v>
      </c>
      <c r="C126" s="259" t="s">
        <v>221</v>
      </c>
      <c r="D126" s="260"/>
      <c r="E126" s="93">
        <v>47.6</v>
      </c>
      <c r="F126" s="104">
        <v>2275</v>
      </c>
      <c r="G126" s="95">
        <f t="shared" si="69"/>
        <v>108290</v>
      </c>
      <c r="H126" s="96"/>
      <c r="I126" s="97">
        <v>23</v>
      </c>
      <c r="J126" s="98">
        <v>2000</v>
      </c>
      <c r="K126" s="99">
        <f t="shared" si="70"/>
        <v>86.956521739130437</v>
      </c>
      <c r="L126" s="100">
        <v>23</v>
      </c>
      <c r="M126" s="98">
        <f>F126/V126*60</f>
        <v>1708.0291970802928</v>
      </c>
      <c r="N126" s="99">
        <f>M126/L126</f>
        <v>74.262139003490987</v>
      </c>
      <c r="O126" s="101">
        <f>L126-I126</f>
        <v>0</v>
      </c>
      <c r="P126" s="102">
        <f>N126-K126</f>
        <v>-12.694382735639451</v>
      </c>
      <c r="Q126" s="103">
        <f>N126/K126</f>
        <v>0.85401459854014627</v>
      </c>
      <c r="R126" s="276"/>
      <c r="S126" s="1">
        <v>0.79450231481481481</v>
      </c>
      <c r="T126" s="2">
        <v>0.85</v>
      </c>
      <c r="U126" s="104">
        <v>6.0833333333333783</v>
      </c>
      <c r="V126" s="105">
        <v>79.916666666666629</v>
      </c>
      <c r="W126" s="106"/>
      <c r="X126" s="107"/>
      <c r="Y126" s="261"/>
      <c r="Z126" s="262"/>
      <c r="AA126" s="111">
        <f>M126-J126</f>
        <v>-291.97080291970724</v>
      </c>
      <c r="AB126" s="103">
        <f>M126/J126</f>
        <v>0.85401459854014639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1">AVERAGE(I124:I139)</f>
        <v>20.666666666666668</v>
      </c>
      <c r="J140" s="138">
        <f t="shared" si="71"/>
        <v>2000</v>
      </c>
      <c r="K140" s="139">
        <f t="shared" ref="K140" si="72">J140/I140</f>
        <v>96.774193548387089</v>
      </c>
      <c r="L140" s="137">
        <f t="shared" ref="L140:M140" si="73">AVERAGE(L124:L139)</f>
        <v>20.666666666666668</v>
      </c>
      <c r="M140" s="138">
        <f t="shared" si="73"/>
        <v>1697.9143781232915</v>
      </c>
      <c r="N140" s="139">
        <f>M140/L140</f>
        <v>82.157147328546358</v>
      </c>
      <c r="O140" s="140">
        <f>L140-I140</f>
        <v>0</v>
      </c>
      <c r="P140" s="141">
        <f>N140-K140</f>
        <v>-14.617046219840731</v>
      </c>
      <c r="Q140" s="142">
        <f>N140/K140</f>
        <v>0.84895718906164575</v>
      </c>
      <c r="R140" s="277"/>
      <c r="S140" s="143">
        <f>S124</f>
        <v>0.70833333333333337</v>
      </c>
      <c r="T140" s="144">
        <f>INDEX(T124:T139,COUNTA(T124:T139))</f>
        <v>0.85</v>
      </c>
      <c r="U140" s="145"/>
      <c r="V140" s="156"/>
      <c r="W140" s="188"/>
      <c r="X140" s="189"/>
      <c r="Y140" s="264"/>
      <c r="Z140" s="265"/>
      <c r="AA140" s="157">
        <f>M140-J140</f>
        <v>-302.0856218767085</v>
      </c>
      <c r="AB140" s="142">
        <f>M140/J140</f>
        <v>0.84895718906164575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223</v>
      </c>
      <c r="D141" s="274"/>
      <c r="E141" s="158">
        <v>49.91</v>
      </c>
      <c r="F141" s="87">
        <v>1447</v>
      </c>
      <c r="G141" s="159">
        <f t="shared" ref="G141:G143" si="74">E141*F141</f>
        <v>72219.76999999999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1692.9476763080952</v>
      </c>
      <c r="N141" s="163">
        <f>M141/L141</f>
        <v>65.113372165695964</v>
      </c>
      <c r="O141" s="165">
        <f>L141-I141</f>
        <v>0</v>
      </c>
      <c r="P141" s="166">
        <f>N141-K141</f>
        <v>-11.809704757380956</v>
      </c>
      <c r="Q141" s="152">
        <f>N141/K141</f>
        <v>0.84647383815404753</v>
      </c>
      <c r="R141" s="275">
        <f>Q157</f>
        <v>0.84969951714071967</v>
      </c>
      <c r="S141" s="167">
        <v>0.70833333333333337</v>
      </c>
      <c r="T141" s="168">
        <v>0.74394675925925924</v>
      </c>
      <c r="U141" s="169"/>
      <c r="V141" s="170">
        <v>51.283333333333246</v>
      </c>
      <c r="W141" s="168"/>
      <c r="X141" s="171"/>
      <c r="Y141" s="278"/>
      <c r="Z141" s="279"/>
      <c r="AA141" s="109">
        <f>M141-J141</f>
        <v>-307.0523236919048</v>
      </c>
      <c r="AB141" s="152">
        <f>M141/J141</f>
        <v>0.84647383815404764</v>
      </c>
      <c r="AC141" s="266">
        <f>AB157</f>
        <v>0.84969951714071967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2158</v>
      </c>
      <c r="G142" s="95">
        <f t="shared" si="74"/>
        <v>122552.81999999999</v>
      </c>
      <c r="H142" s="96"/>
      <c r="I142" s="97">
        <v>23</v>
      </c>
      <c r="J142" s="98">
        <v>2000</v>
      </c>
      <c r="K142" s="99">
        <f t="shared" ref="K142:K143" si="75">J142/I142</f>
        <v>86.956521739130437</v>
      </c>
      <c r="L142" s="100">
        <v>23</v>
      </c>
      <c r="M142" s="98">
        <f>F142/V142*60</f>
        <v>1706.6783831282958</v>
      </c>
      <c r="N142" s="99">
        <f>M142/L142</f>
        <v>74.203407962099817</v>
      </c>
      <c r="O142" s="101">
        <f>L142-I142</f>
        <v>0</v>
      </c>
      <c r="P142" s="102">
        <f>N142-K142</f>
        <v>-12.75311377703062</v>
      </c>
      <c r="Q142" s="103">
        <f>N142/K142</f>
        <v>0.85333919156414784</v>
      </c>
      <c r="R142" s="276"/>
      <c r="S142" s="1">
        <v>0.74942129629629628</v>
      </c>
      <c r="T142" s="2">
        <v>0.80210648148148145</v>
      </c>
      <c r="U142" s="104">
        <v>7.88333333333334</v>
      </c>
      <c r="V142" s="105">
        <v>75.866666666666646</v>
      </c>
      <c r="W142" s="106"/>
      <c r="X142" s="107"/>
      <c r="Y142" s="261"/>
      <c r="Z142" s="262"/>
      <c r="AA142" s="111">
        <f>M142-J142</f>
        <v>-293.32161687170424</v>
      </c>
      <c r="AB142" s="103">
        <f>M142/J142</f>
        <v>0.85333919156414784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1750</v>
      </c>
      <c r="G143" s="95">
        <f t="shared" si="74"/>
        <v>99522.5</v>
      </c>
      <c r="H143" s="96"/>
      <c r="I143" s="97">
        <v>23</v>
      </c>
      <c r="J143" s="98">
        <v>2000</v>
      </c>
      <c r="K143" s="99">
        <f t="shared" si="75"/>
        <v>86.956521739130437</v>
      </c>
      <c r="L143" s="100">
        <v>23</v>
      </c>
      <c r="M143" s="98">
        <f>F143/V143*60</f>
        <v>1698.5710434079263</v>
      </c>
      <c r="N143" s="99">
        <f>M143/L143</f>
        <v>73.850914930779396</v>
      </c>
      <c r="O143" s="101">
        <f>L143-I143</f>
        <v>0</v>
      </c>
      <c r="P143" s="102">
        <f>N143-K143</f>
        <v>-13.105606808351041</v>
      </c>
      <c r="Q143" s="103">
        <f>N143/K143</f>
        <v>0.84928552170396299</v>
      </c>
      <c r="R143" s="276"/>
      <c r="S143" s="1">
        <v>0.80707175925925922</v>
      </c>
      <c r="T143" s="2">
        <v>0.85</v>
      </c>
      <c r="U143" s="104">
        <v>7.1499999999999986</v>
      </c>
      <c r="V143" s="105">
        <v>61.816666666666684</v>
      </c>
      <c r="W143" s="106"/>
      <c r="X143" s="107"/>
      <c r="Y143" s="261"/>
      <c r="Z143" s="262"/>
      <c r="AA143" s="111">
        <f>M143-J143</f>
        <v>-301.42895659207375</v>
      </c>
      <c r="AB143" s="103">
        <f>M143/J143</f>
        <v>0.8492855217039631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6">AVERAGE(I141:I156)</f>
        <v>24</v>
      </c>
      <c r="J157" s="138">
        <f t="shared" si="76"/>
        <v>2000</v>
      </c>
      <c r="K157" s="139">
        <f t="shared" ref="K157" si="77">J157/I157</f>
        <v>83.333333333333329</v>
      </c>
      <c r="L157" s="137">
        <f t="shared" ref="L157:M157" si="78">AVERAGE(L141:L156)</f>
        <v>24</v>
      </c>
      <c r="M157" s="138">
        <f t="shared" si="78"/>
        <v>1699.3990342814393</v>
      </c>
      <c r="N157" s="139">
        <f>M157/L157</f>
        <v>70.808293095059966</v>
      </c>
      <c r="O157" s="140">
        <f>L157-I157</f>
        <v>0</v>
      </c>
      <c r="P157" s="141">
        <f>N157-K157</f>
        <v>-12.525040238273363</v>
      </c>
      <c r="Q157" s="142">
        <f>N157/K157</f>
        <v>0.84969951714071967</v>
      </c>
      <c r="R157" s="277"/>
      <c r="S157" s="143">
        <f>S141</f>
        <v>0.70833333333333337</v>
      </c>
      <c r="T157" s="144">
        <f>INDEX(T141:T156,COUNTA(T141:T156))</f>
        <v>0.85</v>
      </c>
      <c r="U157" s="145"/>
      <c r="V157" s="156"/>
      <c r="W157" s="135"/>
      <c r="X157" s="139"/>
      <c r="Y157" s="264"/>
      <c r="Z157" s="265"/>
      <c r="AA157" s="157">
        <f>M157-J157</f>
        <v>-300.6009657185607</v>
      </c>
      <c r="AB157" s="142">
        <f>M157/J157</f>
        <v>0.84969951714071967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61" priority="3" operator="greaterThan">
      <formula>0</formula>
    </cfRule>
  </conditionalFormatting>
  <conditionalFormatting sqref="P5:P157 AA5:AA157">
    <cfRule type="cellIs" dxfId="460" priority="6" operator="lessThan">
      <formula>0</formula>
    </cfRule>
  </conditionalFormatting>
  <conditionalFormatting sqref="Q5:Q157 AB5:AB157">
    <cfRule type="cellIs" dxfId="459" priority="4" operator="greaterThan">
      <formula>1</formula>
    </cfRule>
    <cfRule type="cellIs" dxfId="458" priority="5" operator="lessThan">
      <formula>0.8</formula>
    </cfRule>
  </conditionalFormatting>
  <conditionalFormatting sqref="R5:R157 AC124">
    <cfRule type="cellIs" dxfId="457" priority="7" operator="lessThan">
      <formula>0.8</formula>
    </cfRule>
  </conditionalFormatting>
  <conditionalFormatting sqref="AC5:AC22 AC56:AC91">
    <cfRule type="cellIs" dxfId="456" priority="9" operator="lessThan">
      <formula>0.8</formula>
    </cfRule>
  </conditionalFormatting>
  <conditionalFormatting sqref="AC39">
    <cfRule type="cellIs" dxfId="455" priority="12" operator="lessThan">
      <formula>0.8</formula>
    </cfRule>
  </conditionalFormatting>
  <conditionalFormatting sqref="AC54">
    <cfRule type="cellIs" dxfId="454" priority="11" operator="lessThan">
      <formula>0.8</formula>
    </cfRule>
  </conditionalFormatting>
  <conditionalFormatting sqref="AC97:AC105">
    <cfRule type="cellIs" dxfId="453" priority="10" operator="lessThan">
      <formula>0.8</formula>
    </cfRule>
  </conditionalFormatting>
  <conditionalFormatting sqref="AC107:AC112">
    <cfRule type="cellIs" dxfId="452" priority="8" operator="lessThan">
      <formula>0.8</formula>
    </cfRule>
  </conditionalFormatting>
  <conditionalFormatting sqref="AC139">
    <cfRule type="cellIs" dxfId="451" priority="2" operator="lessThan">
      <formula>0.8</formula>
    </cfRule>
  </conditionalFormatting>
  <conditionalFormatting sqref="AC141:AC157">
    <cfRule type="cellIs" dxfId="450" priority="1" operator="lessThan">
      <formula>0.8</formula>
    </cfRule>
  </conditionalFormatting>
  <dataValidations count="1">
    <dataValidation type="list" allowBlank="1" showInputMessage="1" showErrorMessage="1" sqref="Y5:Z157" xr:uid="{3989BDA4-4374-447C-B477-E50FB4EA153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BA42-E05C-4F39-9A99-E94F0013B3AB}">
  <sheetPr>
    <tabColor theme="9" tint="0.59999389629810485"/>
  </sheetPr>
  <dimension ref="B1:AR36"/>
  <sheetViews>
    <sheetView zoomScale="70" zoomScaleNormal="70" workbookViewId="0">
      <selection activeCell="N39" sqref="N3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253</v>
      </c>
      <c r="D3" s="248"/>
      <c r="E3" s="7" t="s">
        <v>2</v>
      </c>
      <c r="F3" s="249">
        <f>'0815(18度C)'!D1+'0815(4度C)'!D1</f>
        <v>198328</v>
      </c>
      <c r="G3" s="250"/>
      <c r="H3" s="7" t="s">
        <v>3</v>
      </c>
      <c r="I3" s="251">
        <f>'0815(18度C)'!F1+'0815(4度C)'!F1</f>
        <v>6364780.2199999988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497.35669548914547</v>
      </c>
      <c r="F6" s="226" t="e">
        <f>AVERAGE(#REF!,D13:K13)</f>
        <v>#REF!</v>
      </c>
      <c r="G6" s="227">
        <f>AVERAGE(D13:K13)</f>
        <v>176.9980495718317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751.893509127789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420.16324541714488</v>
      </c>
      <c r="F7" s="230" t="e">
        <f>AVERAGE(#REF!,D14:K14)</f>
        <v>#REF!</v>
      </c>
      <c r="G7" s="217">
        <f>AVERAGE(D14:K14)</f>
        <v>149.41913477321881</v>
      </c>
      <c r="H7" s="218"/>
      <c r="I7" s="217">
        <f>AVERAGE(L14:O14)</f>
        <v>76.510803909554994</v>
      </c>
      <c r="J7" s="218"/>
      <c r="K7" s="217">
        <f>AVERAGE(D28:O28)</f>
        <v>580.73202823608949</v>
      </c>
      <c r="L7" s="218"/>
      <c r="M7" s="217">
        <f>AVERAGE(P28:X28)</f>
        <v>636.49047791232931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0.84623118945565357</v>
      </c>
      <c r="F8" s="222" t="e">
        <f>AVERAGE(D15:K15,#REF!)</f>
        <v>#REF!</v>
      </c>
      <c r="G8" s="223">
        <f>AVERAGE(D15:K15)</f>
        <v>0.84521587964901257</v>
      </c>
      <c r="H8" s="224"/>
      <c r="I8" s="223">
        <f>AVERAGE(L15:O15)</f>
        <v>0.84965289931542676</v>
      </c>
      <c r="J8" s="224"/>
      <c r="K8" s="223">
        <f>AVERAGE(D29:O29)</f>
        <v>0.8444561129815682</v>
      </c>
      <c r="L8" s="224"/>
      <c r="M8" s="223">
        <f>AVERAGE(P29:X29)</f>
        <v>0.84864191624225727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80.924855491329481</v>
      </c>
      <c r="F13" s="24">
        <v>89.908256880733944</v>
      </c>
      <c r="G13" s="24">
        <v>86.956521739130437</v>
      </c>
      <c r="H13" s="24">
        <v>176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96.774193548387089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100.1503908829052</v>
      </c>
      <c r="E14" s="28">
        <v>66.161461165923896</v>
      </c>
      <c r="F14" s="28">
        <v>76.175444222512937</v>
      </c>
      <c r="G14" s="28">
        <v>73.580258164993097</v>
      </c>
      <c r="H14" s="28">
        <v>149.59273567463427</v>
      </c>
      <c r="I14" s="28">
        <v>218.38484808559406</v>
      </c>
      <c r="J14" s="28" t="s">
        <v>37</v>
      </c>
      <c r="K14" s="55">
        <v>361.88880521596838</v>
      </c>
      <c r="L14" s="27" t="s">
        <v>37</v>
      </c>
      <c r="M14" s="67" t="s">
        <v>37</v>
      </c>
      <c r="N14" s="28">
        <v>82.172097119079751</v>
      </c>
      <c r="O14" s="29">
        <v>70.849510700030223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0.86972707871996613</v>
      </c>
      <c r="E15" s="32">
        <f t="shared" si="0"/>
        <v>0.81756662726463103</v>
      </c>
      <c r="F15" s="32">
        <f t="shared" si="0"/>
        <v>0.84725749186264387</v>
      </c>
      <c r="G15" s="32">
        <f t="shared" si="0"/>
        <v>0.84617296889742055</v>
      </c>
      <c r="H15" s="32">
        <f t="shared" si="0"/>
        <v>0.84995872542405837</v>
      </c>
      <c r="I15" s="32">
        <f t="shared" si="0"/>
        <v>0.8507002533375182</v>
      </c>
      <c r="J15" s="32" t="s">
        <v>37</v>
      </c>
      <c r="K15" s="56">
        <f t="shared" ref="K15:O15" si="1">K14/K13</f>
        <v>0.83512801203685016</v>
      </c>
      <c r="L15" s="31" t="s">
        <v>37</v>
      </c>
      <c r="M15" s="68" t="s">
        <v>37</v>
      </c>
      <c r="N15" s="32">
        <f t="shared" si="1"/>
        <v>0.84911167023049083</v>
      </c>
      <c r="O15" s="33">
        <f t="shared" si="1"/>
        <v>0.85019412840036268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0.25017361111111114</v>
      </c>
      <c r="E16" s="2">
        <v>0.25017361111111114</v>
      </c>
      <c r="F16" s="2">
        <v>0.29166666666666669</v>
      </c>
      <c r="G16" s="2">
        <v>0.29168981481481482</v>
      </c>
      <c r="H16" s="2">
        <v>0.16666666666666666</v>
      </c>
      <c r="I16" s="2">
        <v>0.25009259259259259</v>
      </c>
      <c r="J16" s="2" t="s">
        <v>37</v>
      </c>
      <c r="K16" s="3">
        <v>0.32430555555555551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0.53125</v>
      </c>
      <c r="E17" s="2">
        <v>0.67986111111111114</v>
      </c>
      <c r="F17" s="2">
        <v>0.5836689814814815</v>
      </c>
      <c r="G17" s="2">
        <v>0.60631944444444441</v>
      </c>
      <c r="H17" s="2">
        <v>0.68680555555555545</v>
      </c>
      <c r="I17" s="2">
        <v>0.54039351851851847</v>
      </c>
      <c r="J17" s="2" t="s">
        <v>37</v>
      </c>
      <c r="K17" s="3">
        <v>0.51061342592592596</v>
      </c>
      <c r="L17" s="1" t="s">
        <v>37</v>
      </c>
      <c r="M17" s="69" t="s">
        <v>37</v>
      </c>
      <c r="N17" s="2">
        <v>0.82777777777777772</v>
      </c>
      <c r="O17" s="4">
        <v>0.83225694444444442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25.571428571428573</v>
      </c>
      <c r="F18" s="35">
        <v>21.8</v>
      </c>
      <c r="G18" s="35">
        <v>23</v>
      </c>
      <c r="H18" s="35">
        <v>20.454545454545453</v>
      </c>
      <c r="I18" s="35">
        <v>11.8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20.666666666666668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1023.5294117647059</v>
      </c>
    </row>
    <row r="28" spans="2:44" ht="39.6" customHeight="1">
      <c r="B28" s="205"/>
      <c r="C28" s="26" t="s">
        <v>38</v>
      </c>
      <c r="D28" s="28">
        <v>192.46954858457445</v>
      </c>
      <c r="E28" s="28" t="s">
        <v>37</v>
      </c>
      <c r="F28" s="28" t="s">
        <v>37</v>
      </c>
      <c r="G28" s="28">
        <v>232.63120314173511</v>
      </c>
      <c r="H28" s="28">
        <v>354.01804978110425</v>
      </c>
      <c r="I28" s="28" t="s">
        <v>37</v>
      </c>
      <c r="J28" s="28">
        <v>589.68973747016707</v>
      </c>
      <c r="K28" s="28">
        <v>932.60513380666316</v>
      </c>
      <c r="L28" s="28" t="s">
        <v>37</v>
      </c>
      <c r="M28" s="28">
        <v>640.97153615751927</v>
      </c>
      <c r="N28" s="28">
        <v>997.99269430019729</v>
      </c>
      <c r="O28" s="28">
        <v>705.47832264675571</v>
      </c>
      <c r="P28" s="27">
        <v>191.89123479436532</v>
      </c>
      <c r="Q28" s="28" t="s">
        <v>37</v>
      </c>
      <c r="R28" s="28" t="s">
        <v>37</v>
      </c>
      <c r="S28" s="28">
        <v>599.52931461601997</v>
      </c>
      <c r="T28" s="28">
        <v>620.86641871026313</v>
      </c>
      <c r="U28" s="28" t="s">
        <v>37</v>
      </c>
      <c r="V28" s="28">
        <v>702.43118390530617</v>
      </c>
      <c r="W28" s="28">
        <v>852.56158785755997</v>
      </c>
      <c r="X28" s="29">
        <v>851.66312759046082</v>
      </c>
    </row>
    <row r="29" spans="2:44" ht="40.15" customHeight="1">
      <c r="B29" s="205"/>
      <c r="C29" s="30" t="s">
        <v>39</v>
      </c>
      <c r="D29" s="32">
        <f>D28/D27</f>
        <v>0.85107030105936077</v>
      </c>
      <c r="E29" s="32" t="s">
        <v>37</v>
      </c>
      <c r="F29" s="32" t="s">
        <v>37</v>
      </c>
      <c r="G29" s="32">
        <f>G28/G27</f>
        <v>0.85298107818636204</v>
      </c>
      <c r="H29" s="32">
        <f>H28/H27</f>
        <v>0.81696473026408678</v>
      </c>
      <c r="I29" s="32" t="s">
        <v>37</v>
      </c>
      <c r="J29" s="32">
        <f>J28/J27</f>
        <v>0.873614425881729</v>
      </c>
      <c r="K29" s="32">
        <f>K28/K27</f>
        <v>0.84782284891514836</v>
      </c>
      <c r="L29" s="32" t="s">
        <v>37</v>
      </c>
      <c r="M29" s="32">
        <f>M28/M27</f>
        <v>0.84167979495431822</v>
      </c>
      <c r="N29" s="32">
        <f>N28/N27</f>
        <v>0.83166057858349773</v>
      </c>
      <c r="O29" s="32">
        <f>O28/O27</f>
        <v>0.83985514600804256</v>
      </c>
      <c r="P29" s="31">
        <f>P28/P27</f>
        <v>0.84662190917946056</v>
      </c>
      <c r="Q29" s="32" t="s">
        <v>37</v>
      </c>
      <c r="R29" s="32" t="s">
        <v>37</v>
      </c>
      <c r="S29" s="32">
        <f>S28/S27</f>
        <v>0.8881915772089185</v>
      </c>
      <c r="T29" s="32">
        <f>T28/T27</f>
        <v>0.8376769141328948</v>
      </c>
      <c r="U29" s="32" t="s">
        <v>37</v>
      </c>
      <c r="V29" s="32">
        <f>V28/V27</f>
        <v>0.85143173806703776</v>
      </c>
      <c r="W29" s="32">
        <f>W28/W27</f>
        <v>0.83584469397799999</v>
      </c>
      <c r="X29" s="33">
        <f>X28/X27</f>
        <v>0.83208466488723187</v>
      </c>
    </row>
    <row r="30" spans="2:44" ht="17.25" customHeight="1">
      <c r="B30" s="206" t="s">
        <v>40</v>
      </c>
      <c r="C30" s="15" t="s">
        <v>41</v>
      </c>
      <c r="D30" s="2">
        <v>0.38472222222222219</v>
      </c>
      <c r="E30" s="2" t="s">
        <v>37</v>
      </c>
      <c r="F30" s="2" t="s">
        <v>37</v>
      </c>
      <c r="G30" s="2">
        <v>0.30299768518518516</v>
      </c>
      <c r="H30" s="2">
        <v>0.2503009259259259</v>
      </c>
      <c r="I30" s="2" t="s">
        <v>37</v>
      </c>
      <c r="J30" s="2">
        <v>0.25017361111111114</v>
      </c>
      <c r="K30" s="2">
        <v>0.32603009259259258</v>
      </c>
      <c r="L30" s="2" t="s">
        <v>37</v>
      </c>
      <c r="M30" s="2">
        <v>0.25008101851851849</v>
      </c>
      <c r="N30" s="2">
        <v>0.25018518518518518</v>
      </c>
      <c r="O30" s="2">
        <v>0.25005787037037036</v>
      </c>
      <c r="P30" s="1">
        <v>0.70853009259259259</v>
      </c>
      <c r="Q30" s="2" t="s">
        <v>37</v>
      </c>
      <c r="R30" s="2" t="s">
        <v>37</v>
      </c>
      <c r="S30" s="2">
        <v>0.70844907407407409</v>
      </c>
      <c r="T30" s="2">
        <v>0.70847222222222217</v>
      </c>
      <c r="U30" s="2" t="s">
        <v>37</v>
      </c>
      <c r="V30" s="2">
        <v>0.708587962962963</v>
      </c>
      <c r="W30" s="2">
        <v>0.70833333333333337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0.46135416666666668</v>
      </c>
      <c r="E31" s="2" t="s">
        <v>37</v>
      </c>
      <c r="F31" s="2" t="s">
        <v>37</v>
      </c>
      <c r="G31" s="2">
        <v>0.33541666666666664</v>
      </c>
      <c r="H31" s="2">
        <v>0.30420138888888887</v>
      </c>
      <c r="I31" s="2" t="s">
        <v>37</v>
      </c>
      <c r="J31" s="2">
        <v>0.32291666666666669</v>
      </c>
      <c r="K31" s="2">
        <v>0.34722222222222221</v>
      </c>
      <c r="L31" s="2" t="s">
        <v>37</v>
      </c>
      <c r="M31" s="2">
        <v>0.37310185185185185</v>
      </c>
      <c r="N31" s="2">
        <v>0.40555555555555556</v>
      </c>
      <c r="O31" s="2">
        <v>0.40489583333333334</v>
      </c>
      <c r="P31" s="1">
        <v>0.83983796296296298</v>
      </c>
      <c r="Q31" s="2" t="s">
        <v>37</v>
      </c>
      <c r="R31" s="2" t="s">
        <v>37</v>
      </c>
      <c r="S31" s="2">
        <v>0.84861111111111109</v>
      </c>
      <c r="T31" s="2">
        <v>0.85902777777777783</v>
      </c>
      <c r="U31" s="2" t="s">
        <v>37</v>
      </c>
      <c r="V31" s="2">
        <v>0.85358796296296291</v>
      </c>
      <c r="W31" s="2">
        <v>0.94381944444444443</v>
      </c>
      <c r="X31" s="4">
        <v>0.95450231481481485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CB65-E030-4149-81A0-CA96EE804200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N39" sqref="N39"/>
      <selection pane="bottomLeft" activeCell="N39" sqref="N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95674</v>
      </c>
      <c r="E1" s="77" t="s">
        <v>3</v>
      </c>
      <c r="F1" s="78">
        <f>SUM(G5:G242)</f>
        <v>1882341.9899999998</v>
      </c>
      <c r="G1" s="79" t="s">
        <v>74</v>
      </c>
      <c r="H1" s="80">
        <f>L21+L38+L55+L72+L89+L106+L123+L140+L157+L174+L191+L208+L225+L242</f>
        <v>81.900000000000006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45884</v>
      </c>
      <c r="B2" s="325"/>
      <c r="C2" s="82" t="s">
        <v>35</v>
      </c>
      <c r="D2" s="83">
        <f>AVERAGE(N21,N38,N55,N72,N89,N106,N123,N140,N157,N174,N191,N208,N225,N242)</f>
        <v>604.62850666876363</v>
      </c>
      <c r="E2" s="83" t="s">
        <v>81</v>
      </c>
      <c r="F2" s="84">
        <f>F1/D1</f>
        <v>19.674540523026106</v>
      </c>
      <c r="G2" s="85" t="s">
        <v>82</v>
      </c>
      <c r="H2" s="86">
        <f>COUNT(H5:H242)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1693</v>
      </c>
      <c r="G5" s="95">
        <f t="shared" ref="G5:G7" si="0">E5*F5</f>
        <v>50536.05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2791.9377004122716</v>
      </c>
      <c r="N5" s="99">
        <f>M5/L5</f>
        <v>164.23162943601596</v>
      </c>
      <c r="O5" s="101">
        <f>L5-I5</f>
        <v>0</v>
      </c>
      <c r="P5" s="102">
        <f>N5-K5</f>
        <v>-28.297782328689919</v>
      </c>
      <c r="Q5" s="103">
        <f>N5/K5</f>
        <v>0.85302099004346821</v>
      </c>
      <c r="R5" s="276">
        <f>Q21</f>
        <v>0.85107030105936077</v>
      </c>
      <c r="S5" s="1">
        <v>0.38472222222222219</v>
      </c>
      <c r="T5" s="2">
        <v>0.40998842592592594</v>
      </c>
      <c r="U5" s="104">
        <v>4.9999999999999822</v>
      </c>
      <c r="V5" s="105">
        <v>36.383333333333397</v>
      </c>
      <c r="W5" s="106"/>
      <c r="X5" s="107"/>
      <c r="Y5" s="278"/>
      <c r="Z5" s="279"/>
      <c r="AA5" s="109">
        <f>M5-J5</f>
        <v>-481.06229958772838</v>
      </c>
      <c r="AB5" s="110">
        <f>M5/J5</f>
        <v>0.85302099004346821</v>
      </c>
      <c r="AC5" s="291">
        <f>AB21</f>
        <v>0.85107030105936088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1714</v>
      </c>
      <c r="G6" s="95">
        <f t="shared" si="0"/>
        <v>50597.279999999999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2792.0361990950246</v>
      </c>
      <c r="N6" s="99">
        <f>M6/L6</f>
        <v>164.23742347617792</v>
      </c>
      <c r="O6" s="101">
        <f>L6-I6</f>
        <v>0</v>
      </c>
      <c r="P6" s="102">
        <f>N6-K6</f>
        <v>-28.291988288527961</v>
      </c>
      <c r="Q6" s="103">
        <f>N6/K6</f>
        <v>0.85305108435533905</v>
      </c>
      <c r="R6" s="276"/>
      <c r="S6" s="1">
        <v>0.4133101851851852</v>
      </c>
      <c r="T6" s="2">
        <v>0.43888888888888888</v>
      </c>
      <c r="U6" s="104">
        <v>4.783333333333335</v>
      </c>
      <c r="V6" s="105">
        <v>36.833333333333307</v>
      </c>
      <c r="W6" s="106"/>
      <c r="X6" s="107"/>
      <c r="Y6" s="261"/>
      <c r="Z6" s="262"/>
      <c r="AA6" s="111">
        <f>M6-J6</f>
        <v>-480.96380090497541</v>
      </c>
      <c r="AB6" s="112">
        <f>M6/J6</f>
        <v>0.85305108435533905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964</v>
      </c>
      <c r="G7" s="95">
        <f t="shared" si="0"/>
        <v>20832.04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2114.8080438756829</v>
      </c>
      <c r="N7" s="99">
        <f>M7/L7</f>
        <v>352.46800731261379</v>
      </c>
      <c r="O7" s="101">
        <f>L7-I7</f>
        <v>0</v>
      </c>
      <c r="P7" s="102">
        <f>N7-K7</f>
        <v>-64.198659354052893</v>
      </c>
      <c r="Q7" s="103">
        <f>N7/K7</f>
        <v>0.84592321755027311</v>
      </c>
      <c r="R7" s="276"/>
      <c r="S7" s="1">
        <v>0.44236111111111109</v>
      </c>
      <c r="T7" s="2">
        <v>0.46135416666666668</v>
      </c>
      <c r="U7" s="104">
        <v>4.9999999999999822</v>
      </c>
      <c r="V7" s="105">
        <v>27.350000000000037</v>
      </c>
      <c r="W7" s="106">
        <v>0.46135416666666668</v>
      </c>
      <c r="X7" s="107">
        <v>0.50011574074074072</v>
      </c>
      <c r="Y7" s="261"/>
      <c r="Z7" s="262"/>
      <c r="AA7" s="111">
        <f>M7-J7</f>
        <v>-385.19195612431713</v>
      </c>
      <c r="AB7" s="112">
        <f>M7/J7</f>
        <v>0.84592321755027311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2566.2606477943264</v>
      </c>
      <c r="N21" s="139">
        <f>M21/L21</f>
        <v>192.46954858457445</v>
      </c>
      <c r="O21" s="140">
        <f>L21-I21</f>
        <v>0</v>
      </c>
      <c r="P21" s="141">
        <f>N21-K21</f>
        <v>-33.680451415425551</v>
      </c>
      <c r="Q21" s="142">
        <f>N21/K21</f>
        <v>0.85107030105936077</v>
      </c>
      <c r="R21" s="277"/>
      <c r="S21" s="143">
        <f>S5</f>
        <v>0.38472222222222219</v>
      </c>
      <c r="T21" s="144">
        <f>INDEX(T5:T20,COUNTA(T5:T20))</f>
        <v>0.46135416666666668</v>
      </c>
      <c r="U21" s="145"/>
      <c r="V21" s="145"/>
      <c r="W21" s="146"/>
      <c r="X21" s="147"/>
      <c r="Y21" s="264"/>
      <c r="Z21" s="265"/>
      <c r="AA21" s="148">
        <f>M21-J21</f>
        <v>-449.07268553900713</v>
      </c>
      <c r="AB21" s="149">
        <f>M21/J21</f>
        <v>0.85107030105936088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1991</v>
      </c>
      <c r="G22" s="95">
        <f t="shared" ref="G22" si="5">E22*F22</f>
        <v>51049.24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2558.9432345590862</v>
      </c>
      <c r="N22" s="99">
        <f>M22/L22</f>
        <v>232.63120314173511</v>
      </c>
      <c r="O22" s="101">
        <f>L22-I22</f>
        <v>0</v>
      </c>
      <c r="P22" s="102">
        <f>N22-K22</f>
        <v>-40.096069585537634</v>
      </c>
      <c r="Q22" s="103">
        <f>N22/K22</f>
        <v>0.85298107818636204</v>
      </c>
      <c r="R22" s="275">
        <f>Q38</f>
        <v>0.85298107818636204</v>
      </c>
      <c r="S22" s="1">
        <v>0.30299768518518516</v>
      </c>
      <c r="T22" s="2">
        <v>0.33541666666666664</v>
      </c>
      <c r="U22" s="104">
        <v>4.2833333333333368</v>
      </c>
      <c r="V22" s="105">
        <v>46.68333333333333</v>
      </c>
      <c r="W22" s="106"/>
      <c r="X22" s="151"/>
      <c r="Y22" s="278"/>
      <c r="Z22" s="279"/>
      <c r="AA22" s="109">
        <f>M22-J22</f>
        <v>-441.05676544091375</v>
      </c>
      <c r="AB22" s="152">
        <f>M22/J22</f>
        <v>0.85298107818636204</v>
      </c>
      <c r="AC22" s="266">
        <f>AB38</f>
        <v>0.85298107818636204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2558.9432345590862</v>
      </c>
      <c r="N38" s="139">
        <f>M38/L38</f>
        <v>232.63120314173511</v>
      </c>
      <c r="O38" s="140">
        <f>L38-I38</f>
        <v>0</v>
      </c>
      <c r="P38" s="141">
        <f>N38-K38</f>
        <v>-40.096069585537634</v>
      </c>
      <c r="Q38" s="142">
        <f>N38/K38</f>
        <v>0.85298107818636204</v>
      </c>
      <c r="R38" s="277"/>
      <c r="S38" s="143">
        <f>S22</f>
        <v>0.30299768518518516</v>
      </c>
      <c r="T38" s="144">
        <f>INDEX(T22:T37,COUNTA(T22:T37))</f>
        <v>0.33541666666666664</v>
      </c>
      <c r="U38" s="145"/>
      <c r="V38" s="156"/>
      <c r="W38" s="135"/>
      <c r="X38" s="139"/>
      <c r="Y38" s="264"/>
      <c r="Z38" s="265"/>
      <c r="AA38" s="157">
        <f>M38-J38</f>
        <v>-441.05676544091375</v>
      </c>
      <c r="AB38" s="142">
        <f>M38/J38</f>
        <v>0.85298107818636204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806</v>
      </c>
      <c r="G39" s="159">
        <f t="shared" ref="G39:G41" si="9">E39*F39</f>
        <v>11332.36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2142.9837518463773</v>
      </c>
      <c r="N39" s="163">
        <f>M39/L39</f>
        <v>357.16395864106289</v>
      </c>
      <c r="O39" s="165">
        <f>L39-I39</f>
        <v>0</v>
      </c>
      <c r="P39" s="166">
        <f>N39-K39</f>
        <v>-76.169374692270424</v>
      </c>
      <c r="Q39" s="152">
        <f>N39/K39</f>
        <v>0.82422451994091439</v>
      </c>
      <c r="R39" s="275">
        <f>Q55</f>
        <v>0.81696473026408678</v>
      </c>
      <c r="S39" s="167">
        <v>0.2503009259259259</v>
      </c>
      <c r="T39" s="168">
        <v>0.26597222222222222</v>
      </c>
      <c r="U39" s="169"/>
      <c r="V39" s="170">
        <v>22.566666666666706</v>
      </c>
      <c r="W39" s="168"/>
      <c r="X39" s="171"/>
      <c r="Y39" s="278"/>
      <c r="Z39" s="279"/>
      <c r="AA39" s="109">
        <f>M39-J39</f>
        <v>-457.01624815362266</v>
      </c>
      <c r="AB39" s="152">
        <f>M39/J39</f>
        <v>0.82422451994091439</v>
      </c>
      <c r="AC39" s="266">
        <f>AB55</f>
        <v>0.81696473026408667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953</v>
      </c>
      <c r="G40" s="95">
        <f t="shared" si="9"/>
        <v>14113.93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2148.2780212899161</v>
      </c>
      <c r="N40" s="99">
        <f>M40/L40</f>
        <v>358.04633688165268</v>
      </c>
      <c r="O40" s="101">
        <f>L40-I40</f>
        <v>0</v>
      </c>
      <c r="P40" s="102">
        <f>N40-K40</f>
        <v>-75.286996451680636</v>
      </c>
      <c r="Q40" s="103">
        <f>N40/K40</f>
        <v>0.82626077741919857</v>
      </c>
      <c r="R40" s="276"/>
      <c r="S40" s="1">
        <v>0.27109953703703704</v>
      </c>
      <c r="T40" s="2">
        <v>0.28958333333333336</v>
      </c>
      <c r="U40" s="104">
        <v>7.3833333333333417</v>
      </c>
      <c r="V40" s="105">
        <v>26.616666666666696</v>
      </c>
      <c r="W40" s="106"/>
      <c r="X40" s="113"/>
      <c r="Y40" s="261"/>
      <c r="Z40" s="262"/>
      <c r="AA40" s="111">
        <f>M40-J40</f>
        <v>-451.72197871008393</v>
      </c>
      <c r="AB40" s="103">
        <f>M40/J40</f>
        <v>0.82626077741919846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522</v>
      </c>
      <c r="G41" s="95">
        <f t="shared" si="9"/>
        <v>9328.1400000000012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2081.0631229235833</v>
      </c>
      <c r="N41" s="99">
        <f>M41/L41</f>
        <v>346.84385382059719</v>
      </c>
      <c r="O41" s="101">
        <f>L41-I41</f>
        <v>0</v>
      </c>
      <c r="P41" s="102">
        <f>N41-K41</f>
        <v>-86.489479512736125</v>
      </c>
      <c r="Q41" s="103">
        <f>N41/K41</f>
        <v>0.80040889343214738</v>
      </c>
      <c r="R41" s="276"/>
      <c r="S41" s="1">
        <v>0.29374999999999996</v>
      </c>
      <c r="T41" s="2">
        <v>0.30420138888888887</v>
      </c>
      <c r="U41" s="104">
        <v>5.9999999999998987</v>
      </c>
      <c r="V41" s="105">
        <v>15.050000000000034</v>
      </c>
      <c r="W41" s="106"/>
      <c r="X41" s="113"/>
      <c r="Y41" s="261"/>
      <c r="Z41" s="262"/>
      <c r="AA41" s="111">
        <f>M41-J41</f>
        <v>-518.93687707641675</v>
      </c>
      <c r="AB41" s="103">
        <f>M41/J41</f>
        <v>0.80040889343214738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2124.1082986866254</v>
      </c>
      <c r="N55" s="139">
        <f>M55/L55</f>
        <v>354.01804978110425</v>
      </c>
      <c r="O55" s="140">
        <f>L55-I55</f>
        <v>0</v>
      </c>
      <c r="P55" s="141">
        <f>N55-K55</f>
        <v>-79.315283552229062</v>
      </c>
      <c r="Q55" s="142">
        <f>N55/K55</f>
        <v>0.81696473026408678</v>
      </c>
      <c r="R55" s="277"/>
      <c r="S55" s="143">
        <f>S39</f>
        <v>0.2503009259259259</v>
      </c>
      <c r="T55" s="144">
        <f>INDEX(T39:T54,COUNTA(T39:T54))</f>
        <v>0.30420138888888887</v>
      </c>
      <c r="U55" s="145"/>
      <c r="V55" s="156"/>
      <c r="W55" s="135"/>
      <c r="X55" s="139"/>
      <c r="Y55" s="264"/>
      <c r="Z55" s="265"/>
      <c r="AA55" s="157">
        <f>M55-J55</f>
        <v>-475.8917013133746</v>
      </c>
      <c r="AB55" s="142">
        <f>M55/J55</f>
        <v>0.81696473026408667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4118</v>
      </c>
      <c r="G56" s="159">
        <f t="shared" ref="G56" si="14">E56*F56</f>
        <v>57775.54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2358.7589498806683</v>
      </c>
      <c r="N56" s="163">
        <f>M56/L56</f>
        <v>589.68973747016707</v>
      </c>
      <c r="O56" s="165">
        <f>L56-I56</f>
        <v>0</v>
      </c>
      <c r="P56" s="166">
        <f>N56-K56</f>
        <v>-85.310262529832926</v>
      </c>
      <c r="Q56" s="152">
        <f>N56/K56</f>
        <v>0.873614425881729</v>
      </c>
      <c r="R56" s="275">
        <f>Q72</f>
        <v>0.873614425881729</v>
      </c>
      <c r="S56" s="167">
        <v>0.25017361111111114</v>
      </c>
      <c r="T56" s="168">
        <v>0.32291666666666669</v>
      </c>
      <c r="U56" s="169"/>
      <c r="V56" s="170">
        <v>104.74999999999999</v>
      </c>
      <c r="W56" s="173"/>
      <c r="X56" s="151"/>
      <c r="Y56" s="278"/>
      <c r="Z56" s="279"/>
      <c r="AA56" s="109">
        <f>M56-J56</f>
        <v>-341.2410501193317</v>
      </c>
      <c r="AB56" s="152">
        <f>M56/J56</f>
        <v>0.873614425881729</v>
      </c>
      <c r="AC56" s="266">
        <f>AB72</f>
        <v>0.873614425881729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2358.7589498806683</v>
      </c>
      <c r="N72" s="139">
        <f>M72/L72</f>
        <v>589.68973747016707</v>
      </c>
      <c r="O72" s="140">
        <f>L72-I72</f>
        <v>0</v>
      </c>
      <c r="P72" s="141">
        <f>N72-K72</f>
        <v>-85.310262529832926</v>
      </c>
      <c r="Q72" s="142">
        <f>N72/K72</f>
        <v>0.873614425881729</v>
      </c>
      <c r="R72" s="277"/>
      <c r="S72" s="143">
        <f>S56</f>
        <v>0.25017361111111114</v>
      </c>
      <c r="T72" s="144">
        <f>INDEX(T56:T71,COUNTA(T56:T71))</f>
        <v>0.32291666666666669</v>
      </c>
      <c r="U72" s="145"/>
      <c r="V72" s="156"/>
      <c r="W72" s="89"/>
      <c r="X72" s="91"/>
      <c r="Y72" s="264"/>
      <c r="Z72" s="265"/>
      <c r="AA72" s="157">
        <f>M72-J72</f>
        <v>-341.2410501193317</v>
      </c>
      <c r="AB72" s="142">
        <f>M72/J72</f>
        <v>0.873614425881729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1423</v>
      </c>
      <c r="G73" s="159">
        <f t="shared" ref="G73" si="18">E73*F73</f>
        <v>30523.35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2797.8154014199895</v>
      </c>
      <c r="N73" s="163">
        <f>M73/L73</f>
        <v>932.60513380666316</v>
      </c>
      <c r="O73" s="165">
        <f>L73-I73</f>
        <v>0</v>
      </c>
      <c r="P73" s="166">
        <f>N73-K73</f>
        <v>-167.39486619333684</v>
      </c>
      <c r="Q73" s="152">
        <f>N73/K73</f>
        <v>0.84782284891514836</v>
      </c>
      <c r="R73" s="275">
        <f>Q89</f>
        <v>0.84782284891514836</v>
      </c>
      <c r="S73" s="167">
        <v>0.32603009259259258</v>
      </c>
      <c r="T73" s="168">
        <v>0.34722222222222221</v>
      </c>
      <c r="U73" s="169"/>
      <c r="V73" s="170">
        <v>30.516666666666666</v>
      </c>
      <c r="W73" s="168"/>
      <c r="X73" s="171"/>
      <c r="Y73" s="278"/>
      <c r="Z73" s="279"/>
      <c r="AA73" s="109">
        <f>M73-J73</f>
        <v>-502.18459858001052</v>
      </c>
      <c r="AB73" s="152">
        <f>M73/J73</f>
        <v>0.84782284891514836</v>
      </c>
      <c r="AC73" s="266">
        <f>AB89</f>
        <v>0.84782284891514836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2797.8154014199895</v>
      </c>
      <c r="N89" s="139">
        <f>M89/L89</f>
        <v>932.60513380666316</v>
      </c>
      <c r="O89" s="140">
        <f>L89-I89</f>
        <v>0</v>
      </c>
      <c r="P89" s="141">
        <f>N89-K89</f>
        <v>-167.39486619333684</v>
      </c>
      <c r="Q89" s="142">
        <f>N89/K89</f>
        <v>0.84782284891514836</v>
      </c>
      <c r="R89" s="277"/>
      <c r="S89" s="143">
        <f>S73</f>
        <v>0.32603009259259258</v>
      </c>
      <c r="T89" s="144">
        <f>INDEX(T73:T88,COUNTA(T73:T88))</f>
        <v>0.34722222222222221</v>
      </c>
      <c r="U89" s="145"/>
      <c r="V89" s="156"/>
      <c r="W89" s="135"/>
      <c r="X89" s="139"/>
      <c r="Y89" s="264"/>
      <c r="Z89" s="265"/>
      <c r="AA89" s="157">
        <f>M89-J89</f>
        <v>-502.18459858001052</v>
      </c>
      <c r="AB89" s="142">
        <f>M89/J89</f>
        <v>0.84782284891514836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1223</v>
      </c>
      <c r="G90" s="159">
        <f t="shared" ref="G90:G92" si="22">E90*F90</f>
        <v>27248.440000000002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2729.5722256664581</v>
      </c>
      <c r="N90" s="163">
        <f>M90/L90</f>
        <v>545.91444513329157</v>
      </c>
      <c r="O90" s="165">
        <f>L90-I90</f>
        <v>0</v>
      </c>
      <c r="P90" s="166">
        <f>N90-K90</f>
        <v>-114.08555486670843</v>
      </c>
      <c r="Q90" s="152">
        <f>N90/K90</f>
        <v>0.82714309868680536</v>
      </c>
      <c r="R90" s="275">
        <f>Q106</f>
        <v>0.84167979495431822</v>
      </c>
      <c r="S90" s="167">
        <v>0.25008101851851849</v>
      </c>
      <c r="T90" s="168">
        <v>0.26874999999999999</v>
      </c>
      <c r="U90" s="169"/>
      <c r="V90" s="170">
        <v>26.883333333333354</v>
      </c>
      <c r="W90" s="173"/>
      <c r="X90" s="151"/>
      <c r="Y90" s="278"/>
      <c r="Z90" s="279"/>
      <c r="AA90" s="109">
        <f>M90-J90</f>
        <v>-570.42777433354195</v>
      </c>
      <c r="AB90" s="152">
        <f>M90/J90</f>
        <v>0.82714309868680547</v>
      </c>
      <c r="AC90" s="266">
        <f>AB106</f>
        <v>0.84167979495431811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2548</v>
      </c>
      <c r="G91" s="95">
        <f t="shared" si="22"/>
        <v>45583.72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2781.3220133414197</v>
      </c>
      <c r="N91" s="99">
        <f>M91/L91</f>
        <v>695.33050333535493</v>
      </c>
      <c r="O91" s="101">
        <f>L91-I91</f>
        <v>0</v>
      </c>
      <c r="P91" s="102">
        <f>N91-K91</f>
        <v>-129.66949666464507</v>
      </c>
      <c r="Q91" s="103">
        <f>N91/K91</f>
        <v>0.84282485252770289</v>
      </c>
      <c r="R91" s="276"/>
      <c r="S91" s="1">
        <v>0.27293981481481483</v>
      </c>
      <c r="T91" s="2">
        <v>0.31111111111111112</v>
      </c>
      <c r="U91" s="104">
        <v>6.0333333333333705</v>
      </c>
      <c r="V91" s="105">
        <v>54.966666666666654</v>
      </c>
      <c r="W91" s="106"/>
      <c r="X91" s="107"/>
      <c r="Y91" s="261"/>
      <c r="Z91" s="262"/>
      <c r="AA91" s="111">
        <f>M91-J91</f>
        <v>-518.67798665858027</v>
      </c>
      <c r="AB91" s="103">
        <f>M91/J91</f>
        <v>0.84282485252770289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4010</v>
      </c>
      <c r="G92" s="95">
        <f t="shared" si="22"/>
        <v>66806.600000000006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2821.735731039872</v>
      </c>
      <c r="N92" s="99">
        <f>M92/L92</f>
        <v>705.433932759968</v>
      </c>
      <c r="O92" s="101">
        <f>L92-I92</f>
        <v>0</v>
      </c>
      <c r="P92" s="102">
        <f>N92-K92</f>
        <v>-119.566067240032</v>
      </c>
      <c r="Q92" s="103">
        <f>N92/K92</f>
        <v>0.85507143364844607</v>
      </c>
      <c r="R92" s="276"/>
      <c r="S92" s="1">
        <v>0.31388888888888883</v>
      </c>
      <c r="T92" s="2">
        <v>0.37310185185185185</v>
      </c>
      <c r="U92" s="104">
        <v>3.9999999999999059</v>
      </c>
      <c r="V92" s="105">
        <v>85.266666666666751</v>
      </c>
      <c r="W92" s="106"/>
      <c r="X92" s="107"/>
      <c r="Y92" s="261"/>
      <c r="Z92" s="262"/>
      <c r="AA92" s="111">
        <f>M92-J92</f>
        <v>-478.26426896012799</v>
      </c>
      <c r="AB92" s="103">
        <f>M92/J92</f>
        <v>0.85507143364844607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2777.5433233492499</v>
      </c>
      <c r="N106" s="139">
        <f>M106/L106</f>
        <v>640.97153615751927</v>
      </c>
      <c r="O106" s="140">
        <f>L106-I106</f>
        <v>0</v>
      </c>
      <c r="P106" s="141">
        <f>N106-K106</f>
        <v>-120.56692538094228</v>
      </c>
      <c r="Q106" s="142">
        <f>N106/K106</f>
        <v>0.84167979495431822</v>
      </c>
      <c r="R106" s="277"/>
      <c r="S106" s="143">
        <f>S90</f>
        <v>0.25008101851851849</v>
      </c>
      <c r="T106" s="144">
        <f>INDEX(T90:T105,COUNTA(T90:T105))</f>
        <v>0.37310185185185185</v>
      </c>
      <c r="U106" s="145"/>
      <c r="V106" s="156"/>
      <c r="W106" s="89"/>
      <c r="X106" s="91"/>
      <c r="Y106" s="264"/>
      <c r="Z106" s="265"/>
      <c r="AA106" s="157">
        <f>M106-J106</f>
        <v>-522.45667665075007</v>
      </c>
      <c r="AB106" s="142">
        <f>M106/J106</f>
        <v>0.84167979495431811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2278</v>
      </c>
      <c r="G107" s="159">
        <f t="shared" ref="G107:G109" si="27">E107*F107</f>
        <v>41414.04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2988.6297376093289</v>
      </c>
      <c r="N107" s="163">
        <f>M107/L107</f>
        <v>996.20991253644297</v>
      </c>
      <c r="O107" s="165">
        <f>L107-I107</f>
        <v>0</v>
      </c>
      <c r="P107" s="166">
        <f>N107-K107</f>
        <v>-203.79008746355703</v>
      </c>
      <c r="Q107" s="152">
        <f>N107/K107</f>
        <v>0.83017492711370244</v>
      </c>
      <c r="R107" s="275">
        <f>Q123</f>
        <v>0.83166057858349773</v>
      </c>
      <c r="S107" s="167">
        <v>0.25018518518518518</v>
      </c>
      <c r="T107" s="168">
        <v>0.28194444444444444</v>
      </c>
      <c r="U107" s="169"/>
      <c r="V107" s="170">
        <v>45.733333333333341</v>
      </c>
      <c r="W107" s="173"/>
      <c r="X107" s="151"/>
      <c r="Y107" s="278"/>
      <c r="Z107" s="279"/>
      <c r="AA107" s="109">
        <f>M107-J107</f>
        <v>-611.37026239067109</v>
      </c>
      <c r="AB107" s="152">
        <f>M107/J107</f>
        <v>0.83017492711370244</v>
      </c>
      <c r="AC107" s="266">
        <f>AB123</f>
        <v>0.83166057858349773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2271</v>
      </c>
      <c r="G108" s="95">
        <f t="shared" si="27"/>
        <v>41286.78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2989.2504570383926</v>
      </c>
      <c r="N108" s="99">
        <f>M108/L108</f>
        <v>996.41681901279753</v>
      </c>
      <c r="O108" s="101">
        <f>L108-I108</f>
        <v>0</v>
      </c>
      <c r="P108" s="102">
        <f>N108-K108</f>
        <v>-203.58318098720247</v>
      </c>
      <c r="Q108" s="103">
        <f>N108/K108</f>
        <v>0.83034734917733133</v>
      </c>
      <c r="R108" s="276"/>
      <c r="S108" s="1">
        <v>0.29403935185185187</v>
      </c>
      <c r="T108" s="2">
        <v>0.32569444444444445</v>
      </c>
      <c r="U108" s="104">
        <v>17.4166666666667</v>
      </c>
      <c r="V108" s="105">
        <v>45.583333333333314</v>
      </c>
      <c r="W108" s="106"/>
      <c r="X108" s="107"/>
      <c r="Y108" s="261"/>
      <c r="Z108" s="262"/>
      <c r="AA108" s="111">
        <f>M108-J108</f>
        <v>-610.7495429616074</v>
      </c>
      <c r="AB108" s="103">
        <f>M108/J108</f>
        <v>0.83034734917733133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4940</v>
      </c>
      <c r="G109" s="95">
        <f t="shared" si="27"/>
        <v>70543.199999999997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3004.0540540540533</v>
      </c>
      <c r="N109" s="99">
        <f>M109/L109</f>
        <v>1001.3513513513511</v>
      </c>
      <c r="O109" s="101">
        <f>L109-I109</f>
        <v>0</v>
      </c>
      <c r="P109" s="102">
        <f>N109-K109</f>
        <v>-198.64864864864887</v>
      </c>
      <c r="Q109" s="103">
        <f>N109/K109</f>
        <v>0.83445945945945932</v>
      </c>
      <c r="R109" s="276"/>
      <c r="S109" s="1">
        <v>0.33703703703703702</v>
      </c>
      <c r="T109" s="2">
        <v>0.40555555555555556</v>
      </c>
      <c r="U109" s="104">
        <v>16.3333333333333</v>
      </c>
      <c r="V109" s="105">
        <v>98.666666666666686</v>
      </c>
      <c r="W109" s="106"/>
      <c r="X109" s="107"/>
      <c r="Y109" s="261"/>
      <c r="Z109" s="262"/>
      <c r="AA109" s="111">
        <f>M109-J109</f>
        <v>-595.94594594594673</v>
      </c>
      <c r="AB109" s="103">
        <f>M109/J109</f>
        <v>0.83445945945945921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2993.9780829005917</v>
      </c>
      <c r="N123" s="139">
        <f>M123/L123</f>
        <v>997.99269430019729</v>
      </c>
      <c r="O123" s="140">
        <f>L123-I123</f>
        <v>0</v>
      </c>
      <c r="P123" s="141">
        <f>N123-K123</f>
        <v>-202.00730569980271</v>
      </c>
      <c r="Q123" s="142">
        <f>N123/K123</f>
        <v>0.83166057858349773</v>
      </c>
      <c r="R123" s="277"/>
      <c r="S123" s="143">
        <f>S107</f>
        <v>0.25018518518518518</v>
      </c>
      <c r="T123" s="144">
        <f>INDEX(T107:T122,COUNTA(T107:T122))</f>
        <v>0.40555555555555556</v>
      </c>
      <c r="U123" s="145"/>
      <c r="V123" s="156"/>
      <c r="W123" s="89"/>
      <c r="X123" s="91"/>
      <c r="Y123" s="264"/>
      <c r="Z123" s="265"/>
      <c r="AA123" s="157">
        <f>M123-J123</f>
        <v>-606.02191709940826</v>
      </c>
      <c r="AB123" s="142">
        <f>M123/J123</f>
        <v>0.83166057858349773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1977</v>
      </c>
      <c r="G124" s="159">
        <f t="shared" ref="G124:G127" si="32">E124*F124</f>
        <v>49088.909999999996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2761.8160651920834</v>
      </c>
      <c r="N124" s="163">
        <f>M124/L124</f>
        <v>690.45401629802086</v>
      </c>
      <c r="O124" s="165">
        <f>L124-I124</f>
        <v>0</v>
      </c>
      <c r="P124" s="166">
        <f>N124-K124</f>
        <v>-134.54598370197914</v>
      </c>
      <c r="Q124" s="152">
        <f>N124/K124</f>
        <v>0.83691395914911615</v>
      </c>
      <c r="R124" s="275">
        <f>Q140</f>
        <v>0.83985514600804256</v>
      </c>
      <c r="S124" s="167">
        <v>0.25005787037037036</v>
      </c>
      <c r="T124" s="168">
        <v>0.27988425925925925</v>
      </c>
      <c r="U124" s="169"/>
      <c r="V124" s="170">
        <v>42.95</v>
      </c>
      <c r="W124" s="168"/>
      <c r="X124" s="171"/>
      <c r="Y124" s="278"/>
      <c r="Z124" s="279"/>
      <c r="AA124" s="109">
        <f>M124-J124</f>
        <v>-538.18393480791656</v>
      </c>
      <c r="AB124" s="152">
        <f>M124/J124</f>
        <v>0.83691395914911615</v>
      </c>
      <c r="AC124" s="266">
        <f>AB140</f>
        <v>0.83985514600804256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1594</v>
      </c>
      <c r="G125" s="95">
        <f t="shared" si="32"/>
        <v>39897.82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2758.8461538461529</v>
      </c>
      <c r="N125" s="99">
        <f>M125/L125</f>
        <v>689.71153846153823</v>
      </c>
      <c r="O125" s="101">
        <f>L125-I125</f>
        <v>0</v>
      </c>
      <c r="P125" s="102">
        <f>N125-K125</f>
        <v>-135.28846153846177</v>
      </c>
      <c r="Q125" s="103">
        <f>N125/K125</f>
        <v>0.83601398601398569</v>
      </c>
      <c r="R125" s="276"/>
      <c r="S125" s="1">
        <v>0.29259259259259257</v>
      </c>
      <c r="T125" s="2">
        <v>0.31666666666666665</v>
      </c>
      <c r="U125" s="104">
        <v>18.299999999999983</v>
      </c>
      <c r="V125" s="105">
        <v>34.666666666666679</v>
      </c>
      <c r="W125" s="106"/>
      <c r="X125" s="113"/>
      <c r="Y125" s="261"/>
      <c r="Z125" s="262"/>
      <c r="AA125" s="111">
        <f>M125-J125</f>
        <v>-541.1538461538471</v>
      </c>
      <c r="AB125" s="103">
        <f>M125/J125</f>
        <v>0.83601398601398569</v>
      </c>
      <c r="AC125" s="267"/>
    </row>
    <row r="126" spans="1:29" ht="15.75" customHeight="1">
      <c r="A126" s="281"/>
      <c r="B126" s="92" t="s">
        <v>117</v>
      </c>
      <c r="C126" s="259" t="s">
        <v>131</v>
      </c>
      <c r="D126" s="260"/>
      <c r="E126" s="93">
        <v>27.91</v>
      </c>
      <c r="F126" s="94">
        <v>1039</v>
      </c>
      <c r="G126" s="95">
        <f t="shared" si="32"/>
        <v>28998.49</v>
      </c>
      <c r="H126" s="96"/>
      <c r="I126" s="97">
        <v>4</v>
      </c>
      <c r="J126" s="98">
        <v>3000</v>
      </c>
      <c r="K126" s="99">
        <f t="shared" si="28"/>
        <v>750</v>
      </c>
      <c r="L126" s="100">
        <v>4</v>
      </c>
      <c r="M126" s="98">
        <f>F126/V126*60</f>
        <v>2520.4851752021564</v>
      </c>
      <c r="N126" s="99">
        <f>M126/L126</f>
        <v>630.12129380053909</v>
      </c>
      <c r="O126" s="101">
        <f>L126-I126</f>
        <v>0</v>
      </c>
      <c r="P126" s="102">
        <f>N126-K126</f>
        <v>-119.87870619946091</v>
      </c>
      <c r="Q126" s="103">
        <f>N126/K126</f>
        <v>0.84016172506738551</v>
      </c>
      <c r="R126" s="276"/>
      <c r="S126" s="1">
        <v>0.32657407407407407</v>
      </c>
      <c r="T126" s="2">
        <v>0.34375</v>
      </c>
      <c r="U126" s="104">
        <v>14.266666666666685</v>
      </c>
      <c r="V126" s="105">
        <v>24.733333333333334</v>
      </c>
      <c r="W126" s="106"/>
      <c r="X126" s="113"/>
      <c r="Y126" s="261"/>
      <c r="Z126" s="262"/>
      <c r="AA126" s="111">
        <f>M126-J126</f>
        <v>-479.51482479784363</v>
      </c>
      <c r="AB126" s="103">
        <f>M126/J126</f>
        <v>0.84016172506738551</v>
      </c>
      <c r="AC126" s="267"/>
    </row>
    <row r="127" spans="1:29" ht="15.75" customHeight="1">
      <c r="A127" s="281"/>
      <c r="B127" s="92" t="s">
        <v>117</v>
      </c>
      <c r="C127" s="259" t="s">
        <v>130</v>
      </c>
      <c r="D127" s="260"/>
      <c r="E127" s="93">
        <v>30</v>
      </c>
      <c r="F127" s="94">
        <v>3009</v>
      </c>
      <c r="G127" s="95">
        <f t="shared" si="32"/>
        <v>90270</v>
      </c>
      <c r="H127" s="96"/>
      <c r="I127" s="97">
        <v>3</v>
      </c>
      <c r="J127" s="98">
        <v>3000</v>
      </c>
      <c r="K127" s="99">
        <f t="shared" si="28"/>
        <v>1000</v>
      </c>
      <c r="L127" s="100">
        <v>3</v>
      </c>
      <c r="M127" s="98">
        <f>F127/V127*60</f>
        <v>2541.027445460943</v>
      </c>
      <c r="N127" s="99">
        <f>M127/L127</f>
        <v>847.00914848698096</v>
      </c>
      <c r="O127" s="101">
        <f>L127-I127</f>
        <v>0</v>
      </c>
      <c r="P127" s="102">
        <f>N127-K127</f>
        <v>-152.99085151301904</v>
      </c>
      <c r="Q127" s="103">
        <f>N127/K127</f>
        <v>0.84700914848698095</v>
      </c>
      <c r="R127" s="276"/>
      <c r="S127" s="1">
        <v>0.35555555555555557</v>
      </c>
      <c r="T127" s="2">
        <v>0.40489583333333334</v>
      </c>
      <c r="U127" s="104">
        <v>17.000000000000021</v>
      </c>
      <c r="V127" s="105">
        <v>71.05</v>
      </c>
      <c r="W127" s="106"/>
      <c r="X127" s="107"/>
      <c r="Y127" s="261"/>
      <c r="Z127" s="262"/>
      <c r="AA127" s="111">
        <f>M127-J127</f>
        <v>-458.972554539057</v>
      </c>
      <c r="AB127" s="103">
        <f>M127/J127</f>
        <v>0.84700914848698095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2645.543709925334</v>
      </c>
      <c r="N140" s="139">
        <f>M140/L140</f>
        <v>705.47832264675571</v>
      </c>
      <c r="O140" s="140">
        <f>L140-I140</f>
        <v>0</v>
      </c>
      <c r="P140" s="141">
        <f>N140-K140</f>
        <v>-134.52167735324429</v>
      </c>
      <c r="Q140" s="142">
        <f>N140/K140</f>
        <v>0.83985514600804256</v>
      </c>
      <c r="R140" s="277"/>
      <c r="S140" s="143">
        <f>S124</f>
        <v>0.25005787037037036</v>
      </c>
      <c r="T140" s="144">
        <f>INDEX(T124:T139,COUNTA(T124:T139))</f>
        <v>0.40489583333333334</v>
      </c>
      <c r="U140" s="145"/>
      <c r="V140" s="156"/>
      <c r="W140" s="135"/>
      <c r="X140" s="139"/>
      <c r="Y140" s="264"/>
      <c r="Z140" s="265"/>
      <c r="AA140" s="157">
        <f>M140-J140</f>
        <v>-504.45629007466596</v>
      </c>
      <c r="AB140" s="142">
        <f>M140/J140</f>
        <v>0.83985514600804256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1987</v>
      </c>
      <c r="G141" s="159">
        <f t="shared" ref="G141:G144" si="36">E141*F141</f>
        <v>58656.24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2790.9481076863003</v>
      </c>
      <c r="N141" s="163">
        <f>M141/L141</f>
        <v>164.17341809919412</v>
      </c>
      <c r="O141" s="165">
        <f>L141-I141</f>
        <v>0</v>
      </c>
      <c r="P141" s="166">
        <f>N141-K141</f>
        <v>-28.355993665511761</v>
      </c>
      <c r="Q141" s="152">
        <f>N141/K141</f>
        <v>0.85271863968417361</v>
      </c>
      <c r="R141" s="275">
        <f>Q157</f>
        <v>0.84662190917946056</v>
      </c>
      <c r="S141" s="167">
        <v>0.70853009259259259</v>
      </c>
      <c r="T141" s="168">
        <v>0.73819444444444449</v>
      </c>
      <c r="U141" s="169"/>
      <c r="V141" s="170">
        <v>42.71666666666674</v>
      </c>
      <c r="W141" s="168"/>
      <c r="X141" s="171"/>
      <c r="Y141" s="278"/>
      <c r="Z141" s="279"/>
      <c r="AA141" s="109">
        <f>M141-J141</f>
        <v>-482.05189231369968</v>
      </c>
      <c r="AB141" s="152">
        <f>M141/J141</f>
        <v>0.85271863968417361</v>
      </c>
      <c r="AC141" s="266">
        <f>AB157</f>
        <v>0.84662190917946045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2013</v>
      </c>
      <c r="G142" s="95">
        <f t="shared" si="36"/>
        <v>60088.05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2791.5254237288136</v>
      </c>
      <c r="N142" s="99">
        <f>M142/L142</f>
        <v>164.2073778664008</v>
      </c>
      <c r="O142" s="101">
        <f>L142-I142</f>
        <v>0</v>
      </c>
      <c r="P142" s="102">
        <f>N142-K142</f>
        <v>-28.322033898305079</v>
      </c>
      <c r="Q142" s="103">
        <f>N142/K142</f>
        <v>0.85289502710932286</v>
      </c>
      <c r="R142" s="276"/>
      <c r="S142" s="1">
        <v>0.74236111111111114</v>
      </c>
      <c r="T142" s="2">
        <v>0.77240740740740743</v>
      </c>
      <c r="U142" s="104">
        <v>5.9999999999999787</v>
      </c>
      <c r="V142" s="105">
        <v>43.266666666666666</v>
      </c>
      <c r="W142" s="106"/>
      <c r="X142" s="113"/>
      <c r="Y142" s="261"/>
      <c r="Z142" s="262"/>
      <c r="AA142" s="111">
        <f>M142-J142</f>
        <v>-481.47457627118638</v>
      </c>
      <c r="AB142" s="103">
        <f>M142/J142</f>
        <v>0.85289502710932286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1704</v>
      </c>
      <c r="G143" s="95">
        <f t="shared" si="36"/>
        <v>48683.28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2988.0175353141731</v>
      </c>
      <c r="N143" s="99">
        <f>M143/L143</f>
        <v>229.84750271647485</v>
      </c>
      <c r="O143" s="101">
        <f>L143-I143</f>
        <v>0</v>
      </c>
      <c r="P143" s="102">
        <f>N143-K143</f>
        <v>-47.075574206602056</v>
      </c>
      <c r="Q143" s="103">
        <f>N143/K143</f>
        <v>0.83000487092060371</v>
      </c>
      <c r="R143" s="276"/>
      <c r="S143" s="1">
        <v>0.77708333333333335</v>
      </c>
      <c r="T143" s="2">
        <v>0.80084490740740744</v>
      </c>
      <c r="U143" s="104">
        <v>6.7333333333333201</v>
      </c>
      <c r="V143" s="105">
        <v>34.216666666666683</v>
      </c>
      <c r="W143" s="106"/>
      <c r="X143" s="113"/>
      <c r="Y143" s="261"/>
      <c r="Z143" s="262"/>
      <c r="AA143" s="111">
        <f>M143-J143</f>
        <v>-611.98246468582693</v>
      </c>
      <c r="AB143" s="103">
        <f>M143/J143</f>
        <v>0.8300048709206036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2063</v>
      </c>
      <c r="G144" s="95">
        <f t="shared" si="36"/>
        <v>52895.32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2559.2005513439012</v>
      </c>
      <c r="N144" s="99">
        <f>M144/L144</f>
        <v>232.65459557671829</v>
      </c>
      <c r="O144" s="101">
        <f>L144-I144</f>
        <v>0</v>
      </c>
      <c r="P144" s="102">
        <f>N144-K144</f>
        <v>-40.072677150554455</v>
      </c>
      <c r="Q144" s="103">
        <f>N144/K144</f>
        <v>0.85306685044796704</v>
      </c>
      <c r="R144" s="276"/>
      <c r="S144" s="1">
        <v>0.80625000000000002</v>
      </c>
      <c r="T144" s="2">
        <v>0.83983796296296298</v>
      </c>
      <c r="U144" s="104">
        <v>7.7833333333333243</v>
      </c>
      <c r="V144" s="105">
        <v>48.36666666666666</v>
      </c>
      <c r="W144" s="106"/>
      <c r="X144" s="107"/>
      <c r="Y144" s="261"/>
      <c r="Z144" s="262"/>
      <c r="AA144" s="111">
        <f>M144-J144</f>
        <v>-440.79944865609878</v>
      </c>
      <c r="AB144" s="103">
        <f>M144/J144</f>
        <v>0.85306685044796704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2782.4229045182969</v>
      </c>
      <c r="N157" s="139">
        <f>M157/L157</f>
        <v>191.89123479436532</v>
      </c>
      <c r="O157" s="140">
        <f>L157-I157</f>
        <v>0</v>
      </c>
      <c r="P157" s="141">
        <f>N157-K157</f>
        <v>-34.763937619427793</v>
      </c>
      <c r="Q157" s="142">
        <f>N157/K157</f>
        <v>0.84662190917946056</v>
      </c>
      <c r="R157" s="277"/>
      <c r="S157" s="143">
        <f>S141</f>
        <v>0.70853009259259259</v>
      </c>
      <c r="T157" s="144">
        <f>INDEX(T141:T156,COUNTA(T141:T156))</f>
        <v>0.83983796296296298</v>
      </c>
      <c r="U157" s="145"/>
      <c r="V157" s="156"/>
      <c r="W157" s="135"/>
      <c r="X157" s="139"/>
      <c r="Y157" s="264"/>
      <c r="Z157" s="265"/>
      <c r="AA157" s="157">
        <f>M157-J157</f>
        <v>-504.07709548170305</v>
      </c>
      <c r="AB157" s="142">
        <f>M157/J157</f>
        <v>0.84662190917946045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8067</v>
      </c>
      <c r="G158" s="159">
        <f t="shared" ref="G158" si="40">E158*F158</f>
        <v>113180.01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2398.1172584640799</v>
      </c>
      <c r="N158" s="163">
        <f>M158/L158</f>
        <v>599.52931461601997</v>
      </c>
      <c r="O158" s="165">
        <f>L158-I158</f>
        <v>0</v>
      </c>
      <c r="P158" s="166">
        <f>N158-K158</f>
        <v>-75.470685383980026</v>
      </c>
      <c r="Q158" s="152">
        <f>N158/K158</f>
        <v>0.8881915772089185</v>
      </c>
      <c r="R158" s="275">
        <f>Q174</f>
        <v>0.8881915772089185</v>
      </c>
      <c r="S158" s="167">
        <v>0.70844907407407409</v>
      </c>
      <c r="T158" s="168">
        <v>0.84861111111111109</v>
      </c>
      <c r="U158" s="169"/>
      <c r="V158" s="170">
        <v>201.83333333333329</v>
      </c>
      <c r="W158" s="168"/>
      <c r="X158" s="171"/>
      <c r="Y158" s="278"/>
      <c r="Z158" s="279"/>
      <c r="AA158" s="109">
        <f>M158-J158</f>
        <v>-301.8827415359201</v>
      </c>
      <c r="AB158" s="152">
        <f>M158/J158</f>
        <v>0.8881915772089185</v>
      </c>
      <c r="AC158" s="266">
        <f>AB174</f>
        <v>0.8881915772089185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2398.1172584640799</v>
      </c>
      <c r="N174" s="139">
        <f>M174/L174</f>
        <v>599.52931461601997</v>
      </c>
      <c r="O174" s="140">
        <f>L174-I174</f>
        <v>0</v>
      </c>
      <c r="P174" s="141">
        <f>N174-K174</f>
        <v>-75.470685383980026</v>
      </c>
      <c r="Q174" s="142">
        <f>N174/K174</f>
        <v>0.8881915772089185</v>
      </c>
      <c r="R174" s="277"/>
      <c r="S174" s="143">
        <f>S158</f>
        <v>0.70844907407407409</v>
      </c>
      <c r="T174" s="144">
        <f>INDEX(T158:T173,COUNTA(T158:T173))</f>
        <v>0.84861111111111109</v>
      </c>
      <c r="U174" s="145"/>
      <c r="V174" s="156"/>
      <c r="W174" s="135"/>
      <c r="X174" s="139"/>
      <c r="Y174" s="264"/>
      <c r="Z174" s="265"/>
      <c r="AA174" s="157">
        <f>M174-J174</f>
        <v>-301.8827415359201</v>
      </c>
      <c r="AB174" s="142">
        <f>M174/J174</f>
        <v>0.8881915772089185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1105</v>
      </c>
      <c r="G175" s="159">
        <f t="shared" ref="G175:G178" si="44">E175*F175</f>
        <v>26685.75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2473.8805970149224</v>
      </c>
      <c r="N175" s="163">
        <f>M175/L175</f>
        <v>618.4701492537306</v>
      </c>
      <c r="O175" s="165">
        <f>L175-I175</f>
        <v>0</v>
      </c>
      <c r="P175" s="166">
        <f>N175-K175</f>
        <v>-131.5298507462694</v>
      </c>
      <c r="Q175" s="152">
        <f>N175/K175</f>
        <v>0.82462686567164079</v>
      </c>
      <c r="R175" s="275">
        <f>Q191</f>
        <v>0.8376769141328948</v>
      </c>
      <c r="S175" s="167">
        <v>0.70847222222222217</v>
      </c>
      <c r="T175" s="168">
        <v>0.7270833333333333</v>
      </c>
      <c r="U175" s="169"/>
      <c r="V175" s="170">
        <v>26.800000000000033</v>
      </c>
      <c r="W175" s="173"/>
      <c r="X175" s="151"/>
      <c r="Y175" s="278"/>
      <c r="Z175" s="279"/>
      <c r="AA175" s="109">
        <f>M175-J175</f>
        <v>-526.11940298507761</v>
      </c>
      <c r="AB175" s="152">
        <f>M175/J175</f>
        <v>0.82462686567164079</v>
      </c>
      <c r="AC175" s="266">
        <f>AB191</f>
        <v>0.83767691413289458</v>
      </c>
    </row>
    <row r="176" spans="1:29" ht="15.75" customHeight="1">
      <c r="A176" s="270"/>
      <c r="B176" s="92" t="s">
        <v>117</v>
      </c>
      <c r="C176" s="259" t="s">
        <v>142</v>
      </c>
      <c r="D176" s="260"/>
      <c r="E176" s="93">
        <v>27.58</v>
      </c>
      <c r="F176" s="94">
        <v>1400</v>
      </c>
      <c r="G176" s="95">
        <f t="shared" si="44"/>
        <v>38612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2480.3149606299239</v>
      </c>
      <c r="N176" s="99">
        <f>M176/L176</f>
        <v>620.07874015748098</v>
      </c>
      <c r="O176" s="101">
        <f>L176-I176</f>
        <v>0</v>
      </c>
      <c r="P176" s="102">
        <f>N176-K176</f>
        <v>-129.92125984251902</v>
      </c>
      <c r="Q176" s="103">
        <f>N176/K176</f>
        <v>0.82677165354330795</v>
      </c>
      <c r="R176" s="276"/>
      <c r="S176" s="1">
        <v>0.73203703703703704</v>
      </c>
      <c r="T176" s="2">
        <v>0.75555555555555554</v>
      </c>
      <c r="U176" s="104">
        <v>7.1333333333333826</v>
      </c>
      <c r="V176" s="105">
        <v>33.866666666666632</v>
      </c>
      <c r="W176" s="106"/>
      <c r="X176" s="107"/>
      <c r="Y176" s="261"/>
      <c r="Z176" s="262"/>
      <c r="AA176" s="111">
        <f>M176-J176</f>
        <v>-519.68503937007608</v>
      </c>
      <c r="AB176" s="103">
        <f>M176/J176</f>
        <v>0.82677165354330795</v>
      </c>
      <c r="AC176" s="267"/>
    </row>
    <row r="177" spans="1:29" ht="15.75" customHeight="1">
      <c r="A177" s="270"/>
      <c r="B177" s="92" t="s">
        <v>117</v>
      </c>
      <c r="C177" s="259" t="s">
        <v>145</v>
      </c>
      <c r="D177" s="260"/>
      <c r="E177" s="93">
        <v>22.28</v>
      </c>
      <c r="F177" s="94">
        <v>1705</v>
      </c>
      <c r="G177" s="95">
        <f t="shared" si="44"/>
        <v>37987.4</v>
      </c>
      <c r="H177" s="96"/>
      <c r="I177" s="97">
        <v>5</v>
      </c>
      <c r="J177" s="98">
        <v>3300</v>
      </c>
      <c r="K177" s="99">
        <f t="shared" si="45"/>
        <v>660</v>
      </c>
      <c r="L177" s="100">
        <v>5</v>
      </c>
      <c r="M177" s="98">
        <f>F177/V177*60</f>
        <v>2773.6104835065476</v>
      </c>
      <c r="N177" s="99">
        <f>M177/L177</f>
        <v>554.72209670130951</v>
      </c>
      <c r="O177" s="101">
        <f>L177-I177</f>
        <v>0</v>
      </c>
      <c r="P177" s="102">
        <f>N177-K177</f>
        <v>-105.27790329869049</v>
      </c>
      <c r="Q177" s="103">
        <f>N177/K177</f>
        <v>0.84048802530501443</v>
      </c>
      <c r="R177" s="276"/>
      <c r="S177" s="1">
        <v>0.7584143518518518</v>
      </c>
      <c r="T177" s="2">
        <v>0.78402777777777777</v>
      </c>
      <c r="U177" s="104">
        <v>4.1166666666666174</v>
      </c>
      <c r="V177" s="105">
        <v>36.883333333333397</v>
      </c>
      <c r="W177" s="106"/>
      <c r="X177" s="107"/>
      <c r="Y177" s="261"/>
      <c r="Z177" s="262"/>
      <c r="AA177" s="111">
        <f>M177-J177</f>
        <v>-526.38951649345245</v>
      </c>
      <c r="AB177" s="103">
        <f>M177/J177</f>
        <v>0.84048802530501443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4900</v>
      </c>
      <c r="G178" s="95">
        <f t="shared" si="44"/>
        <v>87661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2826.9230769230785</v>
      </c>
      <c r="N178" s="99">
        <f>M178/L178</f>
        <v>706.73076923076962</v>
      </c>
      <c r="O178" s="101">
        <f>L178-I178</f>
        <v>0</v>
      </c>
      <c r="P178" s="102">
        <f>N178-K178</f>
        <v>-118.26923076923038</v>
      </c>
      <c r="Q178" s="103">
        <f>N178/K178</f>
        <v>0.85664335664335711</v>
      </c>
      <c r="R178" s="276"/>
      <c r="S178" s="1">
        <v>0.78680555555555565</v>
      </c>
      <c r="T178" s="2">
        <v>0.85902777777777783</v>
      </c>
      <c r="U178" s="104">
        <v>4.0000000000001457</v>
      </c>
      <c r="V178" s="105">
        <v>103.99999999999994</v>
      </c>
      <c r="W178" s="106"/>
      <c r="X178" s="107"/>
      <c r="Y178" s="261"/>
      <c r="Z178" s="262"/>
      <c r="AA178" s="111">
        <f>M178-J178</f>
        <v>-473.0769230769215</v>
      </c>
      <c r="AB178" s="103">
        <f>M178/J178</f>
        <v>0.85664335664335711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4.25</v>
      </c>
      <c r="J191" s="138">
        <f t="shared" si="46"/>
        <v>3150</v>
      </c>
      <c r="K191" s="139">
        <f t="shared" ref="K191" si="47">J191/I191</f>
        <v>741.17647058823525</v>
      </c>
      <c r="L191" s="137">
        <f t="shared" ref="L191:M191" si="48">AVERAGE(L175:L190)</f>
        <v>4.25</v>
      </c>
      <c r="M191" s="138">
        <f t="shared" si="48"/>
        <v>2638.6822795186181</v>
      </c>
      <c r="N191" s="139">
        <f>M191/L191</f>
        <v>620.86641871026313</v>
      </c>
      <c r="O191" s="140">
        <f>L191-I191</f>
        <v>0</v>
      </c>
      <c r="P191" s="141">
        <f>N191-K191</f>
        <v>-120.31005187797211</v>
      </c>
      <c r="Q191" s="142">
        <f>N191/K191</f>
        <v>0.8376769141328948</v>
      </c>
      <c r="R191" s="277"/>
      <c r="S191" s="143">
        <f>S175</f>
        <v>0.70847222222222217</v>
      </c>
      <c r="T191" s="144">
        <f>INDEX(T175:T190,COUNTA(T175:T190))</f>
        <v>0.85902777777777783</v>
      </c>
      <c r="U191" s="145"/>
      <c r="V191" s="156"/>
      <c r="W191" s="89"/>
      <c r="X191" s="91"/>
      <c r="Y191" s="264"/>
      <c r="Z191" s="265"/>
      <c r="AA191" s="157">
        <f>M191-J191</f>
        <v>-511.31772048138191</v>
      </c>
      <c r="AB191" s="142">
        <f>M191/J191</f>
        <v>0.83767691413289458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2083</v>
      </c>
      <c r="G192" s="159">
        <f t="shared" ref="G192:G193" si="49">E192*F192</f>
        <v>37868.94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2800.1493651979094</v>
      </c>
      <c r="N192" s="163">
        <f>M192/L192</f>
        <v>700.03734129947736</v>
      </c>
      <c r="O192" s="165">
        <f>L192-I192</f>
        <v>0</v>
      </c>
      <c r="P192" s="166">
        <f>N192-K192</f>
        <v>-124.96265870052264</v>
      </c>
      <c r="Q192" s="152">
        <f>N192/K192</f>
        <v>0.84853011066603312</v>
      </c>
      <c r="R192" s="275">
        <f>Q208</f>
        <v>0.85143173806703776</v>
      </c>
      <c r="S192" s="167">
        <v>0.708587962962963</v>
      </c>
      <c r="T192" s="168">
        <v>0.73958333333333337</v>
      </c>
      <c r="U192" s="169"/>
      <c r="V192" s="170">
        <v>44.633333333333326</v>
      </c>
      <c r="W192" s="173"/>
      <c r="X192" s="151"/>
      <c r="Y192" s="278"/>
      <c r="Z192" s="279"/>
      <c r="AA192" s="109">
        <f>M192-J192</f>
        <v>-499.85063480209055</v>
      </c>
      <c r="AB192" s="152">
        <f>M192/J192</f>
        <v>0.84853011066603312</v>
      </c>
      <c r="AC192" s="266">
        <f>AB208</f>
        <v>0.85143173806703776</v>
      </c>
    </row>
    <row r="193" spans="1:29" ht="15.75" customHeight="1">
      <c r="A193" s="281"/>
      <c r="B193" s="92" t="s">
        <v>117</v>
      </c>
      <c r="C193" s="259" t="s">
        <v>147</v>
      </c>
      <c r="D193" s="260"/>
      <c r="E193" s="93">
        <v>16.66</v>
      </c>
      <c r="F193" s="94">
        <v>7385</v>
      </c>
      <c r="G193" s="95">
        <f t="shared" si="49"/>
        <v>123034.1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2819.3001060445404</v>
      </c>
      <c r="N193" s="99">
        <f>M193/L193</f>
        <v>704.82502651113509</v>
      </c>
      <c r="O193" s="101">
        <f>L193-I193</f>
        <v>0</v>
      </c>
      <c r="P193" s="102">
        <f>N193-K193</f>
        <v>-120.17497348886491</v>
      </c>
      <c r="Q193" s="103">
        <f>N193/K193</f>
        <v>0.8543333654680425</v>
      </c>
      <c r="R193" s="276"/>
      <c r="S193" s="1">
        <v>0.74444444444444446</v>
      </c>
      <c r="T193" s="2">
        <v>0.85358796296296291</v>
      </c>
      <c r="U193" s="104">
        <v>6.9999999999999751</v>
      </c>
      <c r="V193" s="105">
        <v>157.16666666666657</v>
      </c>
      <c r="W193" s="106"/>
      <c r="X193" s="107"/>
      <c r="Y193" s="261"/>
      <c r="Z193" s="262"/>
      <c r="AA193" s="111">
        <f>M193-J193</f>
        <v>-480.69989395545963</v>
      </c>
      <c r="AB193" s="103">
        <f>M193/J193</f>
        <v>0.8543333654680425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</v>
      </c>
      <c r="J208" s="138">
        <f t="shared" si="51"/>
        <v>3300</v>
      </c>
      <c r="K208" s="139">
        <f t="shared" ref="K208" si="52">J208/I208</f>
        <v>825</v>
      </c>
      <c r="L208" s="137">
        <f t="shared" ref="L208:M208" si="53">AVERAGE(L192:L207)</f>
        <v>4</v>
      </c>
      <c r="M208" s="138">
        <f t="shared" si="53"/>
        <v>2809.7247356212247</v>
      </c>
      <c r="N208" s="139">
        <f>M208/L208</f>
        <v>702.43118390530617</v>
      </c>
      <c r="O208" s="140">
        <f>L208-I208</f>
        <v>0</v>
      </c>
      <c r="P208" s="141">
        <f>N208-K208</f>
        <v>-122.56881609469383</v>
      </c>
      <c r="Q208" s="142">
        <f>N208/K208</f>
        <v>0.85143173806703776</v>
      </c>
      <c r="R208" s="277"/>
      <c r="S208" s="143">
        <f>S192</f>
        <v>0.708587962962963</v>
      </c>
      <c r="T208" s="144">
        <f>INDEX(T192:T207,COUNTA(T192:T207))</f>
        <v>0.85358796296296291</v>
      </c>
      <c r="U208" s="145"/>
      <c r="V208" s="156"/>
      <c r="W208" s="89"/>
      <c r="X208" s="91"/>
      <c r="Y208" s="264"/>
      <c r="Z208" s="265"/>
      <c r="AA208" s="157">
        <f>M208-J208</f>
        <v>-490.27526437877532</v>
      </c>
      <c r="AB208" s="142">
        <f>M208/J208</f>
        <v>0.85143173806703776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2237</v>
      </c>
      <c r="G209" s="159">
        <f t="shared" ref="G209:G211" si="54">E209*F209</f>
        <v>40668.659999999996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2520.5633802816892</v>
      </c>
      <c r="N209" s="163">
        <f>M209/L209</f>
        <v>630.1408450704223</v>
      </c>
      <c r="O209" s="165">
        <f>L209-I209</f>
        <v>0</v>
      </c>
      <c r="P209" s="166">
        <f>N209-K209</f>
        <v>-119.8591549295777</v>
      </c>
      <c r="Q209" s="152">
        <f>N209/K209</f>
        <v>0.84018779342722971</v>
      </c>
      <c r="R209" s="275">
        <f>Q225</f>
        <v>0.83584469397799999</v>
      </c>
      <c r="S209" s="167">
        <v>0.70833333333333337</v>
      </c>
      <c r="T209" s="168">
        <v>0.74531250000000004</v>
      </c>
      <c r="U209" s="169"/>
      <c r="V209" s="170">
        <v>53.250000000000014</v>
      </c>
      <c r="W209" s="173"/>
      <c r="X209" s="151"/>
      <c r="Y209" s="278"/>
      <c r="Z209" s="279"/>
      <c r="AA209" s="109">
        <f>M209-J209</f>
        <v>-479.43661971831079</v>
      </c>
      <c r="AB209" s="152">
        <f>M209/J209</f>
        <v>0.84018779342722971</v>
      </c>
      <c r="AC209" s="266">
        <f>AB225</f>
        <v>0.83584469397799999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6403</v>
      </c>
      <c r="G210" s="95">
        <f t="shared" si="54"/>
        <v>91434.84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3006.1032863849769</v>
      </c>
      <c r="N210" s="99">
        <f>M210/L210</f>
        <v>1002.0344287949923</v>
      </c>
      <c r="O210" s="101">
        <f>L210-I210</f>
        <v>0</v>
      </c>
      <c r="P210" s="102">
        <f>N210-K210</f>
        <v>-197.96557120500768</v>
      </c>
      <c r="Q210" s="103">
        <f>N210/K210</f>
        <v>0.83502869066249363</v>
      </c>
      <c r="R210" s="276"/>
      <c r="S210" s="1">
        <v>0.75916666666666666</v>
      </c>
      <c r="T210" s="2">
        <v>0.84791666666666665</v>
      </c>
      <c r="U210" s="104">
        <v>19.949999999999921</v>
      </c>
      <c r="V210" s="105">
        <v>127.8</v>
      </c>
      <c r="W210" s="106">
        <v>0.84791666666666665</v>
      </c>
      <c r="X210" s="107">
        <v>0.90416666666666667</v>
      </c>
      <c r="Y210" s="261"/>
      <c r="Z210" s="262"/>
      <c r="AA210" s="111">
        <f>M210-J210</f>
        <v>-593.89671361502315</v>
      </c>
      <c r="AB210" s="103">
        <f>M210/J210</f>
        <v>0.83502869066249352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2854</v>
      </c>
      <c r="G211" s="95">
        <f t="shared" si="54"/>
        <v>40755.119999999995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2998.9492119089332</v>
      </c>
      <c r="N211" s="99">
        <f>M211/L211</f>
        <v>999.64973730297777</v>
      </c>
      <c r="O211" s="101">
        <f>L211-I211</f>
        <v>0</v>
      </c>
      <c r="P211" s="102">
        <f>N211-K211</f>
        <v>-200.35026269702223</v>
      </c>
      <c r="Q211" s="103">
        <f>N211/K211</f>
        <v>0.83304144775248146</v>
      </c>
      <c r="R211" s="276"/>
      <c r="S211" s="1">
        <v>0.90416666666666667</v>
      </c>
      <c r="T211" s="2">
        <v>0.94381944444444443</v>
      </c>
      <c r="U211" s="104">
        <v>81.000000000000028</v>
      </c>
      <c r="V211" s="105">
        <v>57.099999999999973</v>
      </c>
      <c r="W211" s="106"/>
      <c r="X211" s="107"/>
      <c r="Y211" s="261"/>
      <c r="Z211" s="262"/>
      <c r="AA211" s="111">
        <f>M211-J211</f>
        <v>-601.05078809106681</v>
      </c>
      <c r="AB211" s="103">
        <f>M211/J211</f>
        <v>0.83304144775248146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2841.8719595252001</v>
      </c>
      <c r="N225" s="139">
        <f t="shared" ref="N225:N230" si="58">M225/L225</f>
        <v>852.56158785755997</v>
      </c>
      <c r="O225" s="140">
        <f t="shared" ref="O225:O230" si="59">L225-I225</f>
        <v>0</v>
      </c>
      <c r="P225" s="141">
        <f t="shared" ref="P225:P230" si="60">N225-K225</f>
        <v>-167.43841214244003</v>
      </c>
      <c r="Q225" s="142">
        <f t="shared" ref="Q225:Q230" si="61">N225/K225</f>
        <v>0.83584469397799999</v>
      </c>
      <c r="R225" s="277"/>
      <c r="S225" s="143">
        <f>S209</f>
        <v>0.70833333333333337</v>
      </c>
      <c r="T225" s="144">
        <f>INDEX(T209:T224,COUNTA(T209:T224))</f>
        <v>0.94381944444444443</v>
      </c>
      <c r="U225" s="145"/>
      <c r="V225" s="156"/>
      <c r="W225" s="89"/>
      <c r="X225" s="91"/>
      <c r="Y225" s="264"/>
      <c r="Z225" s="265"/>
      <c r="AA225" s="157">
        <f t="shared" ref="AA225:AA230" si="62">M225-J225</f>
        <v>-558.12804047479995</v>
      </c>
      <c r="AB225" s="142">
        <f t="shared" ref="AB225:AB230" si="63">M225/J225</f>
        <v>0.83584469397799999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566</v>
      </c>
      <c r="G226" s="159">
        <f t="shared" ref="G226:G230" si="64">E226*F226</f>
        <v>10289.879999999999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2974.5985401459925</v>
      </c>
      <c r="N226" s="163">
        <f t="shared" si="58"/>
        <v>991.53284671533083</v>
      </c>
      <c r="O226" s="165">
        <f t="shared" si="59"/>
        <v>0</v>
      </c>
      <c r="P226" s="166">
        <f t="shared" si="60"/>
        <v>-208.46715328466917</v>
      </c>
      <c r="Q226" s="152">
        <f t="shared" si="61"/>
        <v>0.82627737226277564</v>
      </c>
      <c r="R226" s="275">
        <f>Q242</f>
        <v>0.83208466488723187</v>
      </c>
      <c r="S226" s="167">
        <v>0.70833333333333337</v>
      </c>
      <c r="T226" s="168">
        <v>0.71626157407407409</v>
      </c>
      <c r="U226" s="169"/>
      <c r="V226" s="170">
        <v>11.416666666666639</v>
      </c>
      <c r="W226" s="168"/>
      <c r="X226" s="171"/>
      <c r="Y226" s="278"/>
      <c r="Z226" s="279"/>
      <c r="AA226" s="174">
        <f t="shared" si="62"/>
        <v>-625.4014598540075</v>
      </c>
      <c r="AB226" s="152">
        <f t="shared" si="63"/>
        <v>0.82627737226277564</v>
      </c>
      <c r="AC226" s="266">
        <f>AB242</f>
        <v>0.83208466488723187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2768</v>
      </c>
      <c r="G227" s="95">
        <f t="shared" si="64"/>
        <v>68729.440000000002</v>
      </c>
      <c r="H227" s="96"/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>F227/V227*60</f>
        <v>2761.0972568578568</v>
      </c>
      <c r="N227" s="99">
        <f t="shared" si="58"/>
        <v>690.2743142144642</v>
      </c>
      <c r="O227" s="101">
        <f t="shared" si="59"/>
        <v>0</v>
      </c>
      <c r="P227" s="102">
        <f t="shared" si="60"/>
        <v>-134.7256857855358</v>
      </c>
      <c r="Q227" s="103">
        <f t="shared" si="61"/>
        <v>0.83669613844177482</v>
      </c>
      <c r="R227" s="276"/>
      <c r="S227" s="1">
        <v>0.72638888888888886</v>
      </c>
      <c r="T227" s="2">
        <v>0.76815972222222217</v>
      </c>
      <c r="U227" s="104">
        <v>14.583333333333268</v>
      </c>
      <c r="V227" s="105">
        <v>60.14999999999997</v>
      </c>
      <c r="W227" s="106"/>
      <c r="X227" s="113"/>
      <c r="Y227" s="261"/>
      <c r="Z227" s="262"/>
      <c r="AA227" s="175">
        <f t="shared" si="62"/>
        <v>-538.90274314214321</v>
      </c>
      <c r="AB227" s="103">
        <f t="shared" si="63"/>
        <v>0.83669613844177482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2209</v>
      </c>
      <c r="G228" s="95">
        <f t="shared" si="64"/>
        <v>40159.620000000003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>F228/V228*60</f>
        <v>2991.8735891647711</v>
      </c>
      <c r="N228" s="99">
        <f t="shared" si="58"/>
        <v>997.29119638825705</v>
      </c>
      <c r="O228" s="101">
        <f t="shared" si="59"/>
        <v>0</v>
      </c>
      <c r="P228" s="102">
        <f t="shared" si="60"/>
        <v>-202.70880361174295</v>
      </c>
      <c r="Q228" s="103">
        <f t="shared" si="61"/>
        <v>0.83107599699021417</v>
      </c>
      <c r="R228" s="276"/>
      <c r="S228" s="1">
        <v>0.77847222222222212</v>
      </c>
      <c r="T228" s="2">
        <v>0.80923611111111116</v>
      </c>
      <c r="U228" s="104">
        <v>14.849999999999923</v>
      </c>
      <c r="V228" s="105">
        <v>44.30000000000021</v>
      </c>
      <c r="W228" s="106"/>
      <c r="X228" s="113"/>
      <c r="Y228" s="261"/>
      <c r="Z228" s="262"/>
      <c r="AA228" s="175">
        <f t="shared" si="62"/>
        <v>-608.12641083522885</v>
      </c>
      <c r="AB228" s="103">
        <f t="shared" si="63"/>
        <v>0.83107599699021417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2053</v>
      </c>
      <c r="G229" s="95">
        <f t="shared" si="64"/>
        <v>51386.590000000004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>F229/V229*60</f>
        <v>2762.9158878504682</v>
      </c>
      <c r="N229" s="99">
        <f t="shared" si="58"/>
        <v>690.72897196261704</v>
      </c>
      <c r="O229" s="101">
        <f t="shared" si="59"/>
        <v>0</v>
      </c>
      <c r="P229" s="102">
        <f t="shared" si="60"/>
        <v>-134.27102803738296</v>
      </c>
      <c r="Q229" s="103">
        <f t="shared" si="61"/>
        <v>0.83724723874256612</v>
      </c>
      <c r="R229" s="276"/>
      <c r="S229" s="1">
        <v>0.82320601851851849</v>
      </c>
      <c r="T229" s="2">
        <v>0.85416666666666663</v>
      </c>
      <c r="U229" s="104">
        <v>20.116666666666561</v>
      </c>
      <c r="V229" s="105">
        <v>44.583333333333321</v>
      </c>
      <c r="W229" s="106">
        <v>0.85416666666666663</v>
      </c>
      <c r="X229" s="107">
        <v>0.91128472222222223</v>
      </c>
      <c r="Y229" s="261"/>
      <c r="Z229" s="262"/>
      <c r="AA229" s="175">
        <f t="shared" si="62"/>
        <v>-537.08411214953185</v>
      </c>
      <c r="AB229" s="103">
        <f t="shared" si="63"/>
        <v>0.83724723874256612</v>
      </c>
      <c r="AC229" s="267"/>
    </row>
    <row r="230" spans="1:29" ht="15.75" customHeight="1">
      <c r="A230" s="281"/>
      <c r="B230" s="92" t="s">
        <v>117</v>
      </c>
      <c r="C230" s="259" t="s">
        <v>152</v>
      </c>
      <c r="D230" s="260"/>
      <c r="E230" s="93">
        <v>18.18</v>
      </c>
      <c r="F230" s="94">
        <v>3099</v>
      </c>
      <c r="G230" s="95">
        <f t="shared" si="64"/>
        <v>56339.82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>F230/V230*60</f>
        <v>2987.7878950187455</v>
      </c>
      <c r="N230" s="99">
        <f t="shared" si="58"/>
        <v>995.92929833958181</v>
      </c>
      <c r="O230" s="101">
        <f t="shared" si="59"/>
        <v>0</v>
      </c>
      <c r="P230" s="102">
        <f t="shared" si="60"/>
        <v>-204.07070166041819</v>
      </c>
      <c r="Q230" s="103">
        <f t="shared" si="61"/>
        <v>0.82994108194965155</v>
      </c>
      <c r="R230" s="276"/>
      <c r="S230" s="1">
        <v>0.91128472222222223</v>
      </c>
      <c r="T230" s="2">
        <v>0.95450231481481485</v>
      </c>
      <c r="U230" s="104">
        <v>82.250000000000071</v>
      </c>
      <c r="V230" s="105">
        <v>62.233333333333363</v>
      </c>
      <c r="W230" s="106"/>
      <c r="X230" s="107"/>
      <c r="Y230" s="261"/>
      <c r="Z230" s="262"/>
      <c r="AA230" s="175">
        <f t="shared" si="62"/>
        <v>-612.21210498125447</v>
      </c>
      <c r="AB230" s="103">
        <f t="shared" si="63"/>
        <v>0.82994108194965155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5">AVERAGE(I226:I241)</f>
        <v>3.4</v>
      </c>
      <c r="J242" s="138">
        <f t="shared" si="65"/>
        <v>3480</v>
      </c>
      <c r="K242" s="139">
        <f t="shared" ref="K242" si="66">J242/I242</f>
        <v>1023.5294117647059</v>
      </c>
      <c r="L242" s="137">
        <f t="shared" ref="L242:M242" si="67">AVERAGE(L226:L241)</f>
        <v>3.4</v>
      </c>
      <c r="M242" s="138">
        <f t="shared" si="67"/>
        <v>2895.6546338075668</v>
      </c>
      <c r="N242" s="139">
        <f>M242/L242</f>
        <v>851.66312759046082</v>
      </c>
      <c r="O242" s="140">
        <f>L242-I242</f>
        <v>0</v>
      </c>
      <c r="P242" s="141">
        <f>N242-K242</f>
        <v>-171.86628417424504</v>
      </c>
      <c r="Q242" s="142">
        <f>N242/K242</f>
        <v>0.83208466488723187</v>
      </c>
      <c r="R242" s="277"/>
      <c r="S242" s="143">
        <f>S226</f>
        <v>0.70833333333333337</v>
      </c>
      <c r="T242" s="144">
        <f>INDEX(T226:T241,COUNTA(T226:T241))</f>
        <v>0.95450231481481485</v>
      </c>
      <c r="U242" s="145"/>
      <c r="V242" s="156"/>
      <c r="W242" s="135"/>
      <c r="X242" s="139"/>
      <c r="Y242" s="264"/>
      <c r="Z242" s="265"/>
      <c r="AA242" s="177">
        <f>M242-J242</f>
        <v>-584.34536619243318</v>
      </c>
      <c r="AB242" s="142">
        <f>M242/J242</f>
        <v>0.83208466488723187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449" priority="1" operator="greaterThan">
      <formula>0</formula>
    </cfRule>
  </conditionalFormatting>
  <conditionalFormatting sqref="P5:P242 AA5:AA242">
    <cfRule type="cellIs" dxfId="448" priority="4" operator="lessThan">
      <formula>0</formula>
    </cfRule>
  </conditionalFormatting>
  <conditionalFormatting sqref="Q5:Q242 AB5:AB242">
    <cfRule type="cellIs" dxfId="447" priority="2" operator="greaterThan">
      <formula>1</formula>
    </cfRule>
    <cfRule type="cellIs" dxfId="446" priority="3" operator="lessThan">
      <formula>0.8</formula>
    </cfRule>
  </conditionalFormatting>
  <conditionalFormatting sqref="AC5:AC23 R5:R242 AC141:AC146">
    <cfRule type="cellIs" dxfId="445" priority="5" operator="lessThan">
      <formula>0.8</formula>
    </cfRule>
  </conditionalFormatting>
  <conditionalFormatting sqref="AC29:AC37">
    <cfRule type="cellIs" dxfId="444" priority="16" operator="lessThan">
      <formula>0.8</formula>
    </cfRule>
  </conditionalFormatting>
  <conditionalFormatting sqref="AC39:AC44">
    <cfRule type="cellIs" dxfId="443" priority="15" operator="lessThan">
      <formula>0.8</formula>
    </cfRule>
  </conditionalFormatting>
  <conditionalFormatting sqref="AC56">
    <cfRule type="cellIs" dxfId="442" priority="17" operator="lessThan">
      <formula>0.8</formula>
    </cfRule>
  </conditionalFormatting>
  <conditionalFormatting sqref="AC73:AC78">
    <cfRule type="cellIs" dxfId="441" priority="13" operator="lessThan">
      <formula>0.8</formula>
    </cfRule>
  </conditionalFormatting>
  <conditionalFormatting sqref="AC90">
    <cfRule type="cellIs" dxfId="440" priority="14" operator="lessThan">
      <formula>0.8</formula>
    </cfRule>
  </conditionalFormatting>
  <conditionalFormatting sqref="AC107">
    <cfRule type="cellIs" dxfId="439" priority="7" operator="lessThan">
      <formula>0.8</formula>
    </cfRule>
  </conditionalFormatting>
  <conditionalFormatting sqref="AC124:AC129">
    <cfRule type="cellIs" dxfId="438" priority="6" operator="lessThan">
      <formula>0.8</formula>
    </cfRule>
  </conditionalFormatting>
  <conditionalFormatting sqref="AC158:AC163">
    <cfRule type="cellIs" dxfId="437" priority="12" operator="lessThan">
      <formula>0.8</formula>
    </cfRule>
  </conditionalFormatting>
  <conditionalFormatting sqref="AC175">
    <cfRule type="cellIs" dxfId="436" priority="11" operator="lessThan">
      <formula>0.8</formula>
    </cfRule>
  </conditionalFormatting>
  <conditionalFormatting sqref="AC192">
    <cfRule type="cellIs" dxfId="435" priority="10" operator="lessThan">
      <formula>0.8</formula>
    </cfRule>
  </conditionalFormatting>
  <conditionalFormatting sqref="AC209">
    <cfRule type="cellIs" dxfId="434" priority="9" operator="lessThan">
      <formula>0.8</formula>
    </cfRule>
  </conditionalFormatting>
  <conditionalFormatting sqref="AC226:AC231">
    <cfRule type="cellIs" dxfId="433" priority="8" operator="lessThan">
      <formula>0.8</formula>
    </cfRule>
  </conditionalFormatting>
  <dataValidations count="1">
    <dataValidation type="list" allowBlank="1" showInputMessage="1" showErrorMessage="1" sqref="Y5:Z242" xr:uid="{BA83DCD7-DD19-4734-8EC9-F35AB7AAABBA}">
      <formula1>$Y$244:$Y$272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2EB5-F371-4DCD-A588-85251903C7E6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N39" sqref="N39"/>
      <selection pane="bottomLeft" activeCell="N39" sqref="N3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102654</v>
      </c>
      <c r="E1" s="77" t="s">
        <v>3</v>
      </c>
      <c r="F1" s="78">
        <f>SUM(G5:G157)</f>
        <v>4482438.2299999995</v>
      </c>
      <c r="G1" s="79" t="s">
        <v>74</v>
      </c>
      <c r="H1" s="80">
        <f>L21+L38+L55+L72+L89+L106+L123+L140+L157</f>
        <v>169.79264069264067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45884</v>
      </c>
      <c r="B2" s="325"/>
      <c r="C2" s="82" t="s">
        <v>35</v>
      </c>
      <c r="D2" s="83">
        <f>AVERAGE(N21,N38,N55,N72,N89,N106,N123,N140,N157)</f>
        <v>133.21728347018242</v>
      </c>
      <c r="E2" s="83" t="s">
        <v>81</v>
      </c>
      <c r="F2" s="84">
        <f>F1/D1</f>
        <v>43.665499931809762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3324</v>
      </c>
      <c r="G5" s="159">
        <f t="shared" ref="G5:G6" si="0">E5*F5</f>
        <v>65482.799999999996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1056.6357615894044</v>
      </c>
      <c r="N5" s="163">
        <f>M5/L5</f>
        <v>81.279673968415722</v>
      </c>
      <c r="O5" s="179">
        <f>L5-I5</f>
        <v>0</v>
      </c>
      <c r="P5" s="180">
        <f>N5-K5</f>
        <v>-11.028018339276585</v>
      </c>
      <c r="Q5" s="132">
        <f>N5/K5</f>
        <v>0.88052980132450365</v>
      </c>
      <c r="R5" s="276">
        <f>Q21</f>
        <v>0.86972707871996613</v>
      </c>
      <c r="S5" s="167">
        <v>0.25017361111111114</v>
      </c>
      <c r="T5" s="168">
        <v>0.38124999999999998</v>
      </c>
      <c r="U5" s="169"/>
      <c r="V5" s="170">
        <v>188.74999999999994</v>
      </c>
      <c r="W5" s="87"/>
      <c r="X5" s="88"/>
      <c r="Y5" s="278"/>
      <c r="Z5" s="279"/>
      <c r="AA5" s="109">
        <f>M5-J5</f>
        <v>-143.36423841059559</v>
      </c>
      <c r="AB5" s="110">
        <f>M5/J5</f>
        <v>0.88052980132450365</v>
      </c>
      <c r="AC5" s="291">
        <f>AB21</f>
        <v>0.86972707871996624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1680</v>
      </c>
      <c r="G6" s="95">
        <f t="shared" si="0"/>
        <v>50349.599999999999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2248.3271375464674</v>
      </c>
      <c r="N6" s="99">
        <f>M6/L6</f>
        <v>112.41635687732337</v>
      </c>
      <c r="O6" s="101">
        <f>L6-I6</f>
        <v>0</v>
      </c>
      <c r="P6" s="102">
        <f>N6-K6</f>
        <v>-17.583643122676634</v>
      </c>
      <c r="Q6" s="103">
        <f>N6/K6</f>
        <v>0.8647412067486413</v>
      </c>
      <c r="R6" s="276"/>
      <c r="S6" s="1">
        <v>0.50011574074074072</v>
      </c>
      <c r="T6" s="2">
        <v>0.53125</v>
      </c>
      <c r="U6" s="104">
        <v>55.816666666666627</v>
      </c>
      <c r="V6" s="105">
        <v>44.833333333333357</v>
      </c>
      <c r="W6" s="106"/>
      <c r="X6" s="107"/>
      <c r="Y6" s="261"/>
      <c r="Z6" s="262"/>
      <c r="AA6" s="111">
        <f>M6-J6</f>
        <v>-351.67286245353262</v>
      </c>
      <c r="AB6" s="112">
        <f>M6/J6</f>
        <v>0.8647412067486413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1652.4814495679359</v>
      </c>
      <c r="N21" s="139">
        <f t="shared" ref="N21:N28" si="5">M21/L21</f>
        <v>100.1503908829052</v>
      </c>
      <c r="O21" s="140">
        <f t="shared" ref="O21:O28" si="6">L21-I21</f>
        <v>0</v>
      </c>
      <c r="P21" s="141">
        <f t="shared" ref="P21:P28" si="7">N21-K21</f>
        <v>-15.001124268609956</v>
      </c>
      <c r="Q21" s="142">
        <f t="shared" ref="Q21:Q28" si="8">N21/K21</f>
        <v>0.86972707871996613</v>
      </c>
      <c r="R21" s="277"/>
      <c r="S21" s="143">
        <f>S5</f>
        <v>0.25017361111111114</v>
      </c>
      <c r="T21" s="144">
        <f>INDEX(T5:T20,COUNTA(T5:T20))</f>
        <v>0.53125</v>
      </c>
      <c r="U21" s="145"/>
      <c r="V21" s="145"/>
      <c r="W21" s="146"/>
      <c r="X21" s="147"/>
      <c r="Y21" s="264"/>
      <c r="Z21" s="265"/>
      <c r="AA21" s="148">
        <f t="shared" ref="AA21:AA28" si="9">M21-J21</f>
        <v>-247.5185504320641</v>
      </c>
      <c r="AB21" s="149">
        <f t="shared" ref="AB21:AB28" si="10">M21/J21</f>
        <v>0.86972707871996624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1946</v>
      </c>
      <c r="G22" s="159">
        <f t="shared" ref="G22:G28" si="11">E22*F22</f>
        <v>139878.47999999998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1698.3272727272738</v>
      </c>
      <c r="N22" s="163">
        <f t="shared" si="5"/>
        <v>65.320279720279757</v>
      </c>
      <c r="O22" s="165">
        <f t="shared" si="6"/>
        <v>0</v>
      </c>
      <c r="P22" s="166">
        <f t="shared" si="7"/>
        <v>-11.602797202797163</v>
      </c>
      <c r="Q22" s="152">
        <f t="shared" si="8"/>
        <v>0.8491636363636369</v>
      </c>
      <c r="R22" s="275">
        <f>Q38</f>
        <v>0.81756662726463103</v>
      </c>
      <c r="S22" s="167">
        <v>0.25017361111111114</v>
      </c>
      <c r="T22" s="168">
        <v>0.29791666666666666</v>
      </c>
      <c r="U22" s="169"/>
      <c r="V22" s="170">
        <v>68.749999999999957</v>
      </c>
      <c r="W22" s="181"/>
      <c r="X22" s="163"/>
      <c r="Y22" s="278"/>
      <c r="Z22" s="279"/>
      <c r="AA22" s="109">
        <f t="shared" si="9"/>
        <v>-301.67272727272621</v>
      </c>
      <c r="AB22" s="152">
        <f t="shared" si="10"/>
        <v>0.8491636363636369</v>
      </c>
      <c r="AC22" s="347">
        <f>AB38</f>
        <v>0.84592153919288404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1528</v>
      </c>
      <c r="G23" s="95">
        <f t="shared" si="11"/>
        <v>79242.080000000002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27</v>
      </c>
      <c r="M23" s="98">
        <f t="shared" si="12"/>
        <v>1651.3959771840291</v>
      </c>
      <c r="N23" s="99">
        <f t="shared" si="5"/>
        <v>61.162813969778853</v>
      </c>
      <c r="O23" s="101">
        <f t="shared" si="6"/>
        <v>1</v>
      </c>
      <c r="P23" s="102">
        <f t="shared" si="7"/>
        <v>-15.760262953298067</v>
      </c>
      <c r="Q23" s="103">
        <f t="shared" si="8"/>
        <v>0.79511658160712517</v>
      </c>
      <c r="R23" s="276"/>
      <c r="S23" s="1">
        <v>0.30380787037037038</v>
      </c>
      <c r="T23" s="2">
        <v>0.34236111111111112</v>
      </c>
      <c r="U23" s="104">
        <v>8.4833333333333538</v>
      </c>
      <c r="V23" s="105">
        <v>55.516666666666659</v>
      </c>
      <c r="W23" s="106"/>
      <c r="X23" s="107"/>
      <c r="Y23" s="261" t="s">
        <v>236</v>
      </c>
      <c r="Z23" s="262"/>
      <c r="AA23" s="111">
        <f t="shared" si="9"/>
        <v>-348.60402281597089</v>
      </c>
      <c r="AB23" s="103">
        <f t="shared" si="10"/>
        <v>0.8256979885920146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4499</v>
      </c>
      <c r="G24" s="95">
        <f t="shared" si="11"/>
        <v>255408.23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1736.1346339371844</v>
      </c>
      <c r="N24" s="99">
        <f t="shared" si="5"/>
        <v>64.30128273841423</v>
      </c>
      <c r="O24" s="101">
        <f t="shared" si="6"/>
        <v>1</v>
      </c>
      <c r="P24" s="102">
        <f t="shared" si="7"/>
        <v>-12.62179418466269</v>
      </c>
      <c r="Q24" s="103">
        <f t="shared" si="8"/>
        <v>0.83591667559938498</v>
      </c>
      <c r="R24" s="276"/>
      <c r="S24" s="1">
        <v>0.34791666666666665</v>
      </c>
      <c r="T24" s="2">
        <v>0.45589120370370373</v>
      </c>
      <c r="U24" s="104">
        <v>7.9999999999999716</v>
      </c>
      <c r="V24" s="105">
        <v>155.48333333333341</v>
      </c>
      <c r="W24" s="106"/>
      <c r="X24" s="107"/>
      <c r="Y24" s="261" t="s">
        <v>236</v>
      </c>
      <c r="Z24" s="262"/>
      <c r="AA24" s="111">
        <f t="shared" si="9"/>
        <v>-263.86536606281561</v>
      </c>
      <c r="AB24" s="103">
        <f t="shared" si="10"/>
        <v>0.86806731696859218</v>
      </c>
      <c r="AC24" s="293"/>
    </row>
    <row r="25" spans="1:43" ht="15.75" customHeight="1">
      <c r="A25" s="281"/>
      <c r="B25" s="92" t="s">
        <v>176</v>
      </c>
      <c r="C25" s="285" t="s">
        <v>250</v>
      </c>
      <c r="D25" s="285"/>
      <c r="E25" s="93">
        <v>56.43</v>
      </c>
      <c r="F25" s="94">
        <v>748</v>
      </c>
      <c r="G25" s="95">
        <f t="shared" si="11"/>
        <v>42209.64</v>
      </c>
      <c r="H25" s="96">
        <v>2</v>
      </c>
      <c r="I25" s="97">
        <v>22</v>
      </c>
      <c r="J25" s="98">
        <v>2000</v>
      </c>
      <c r="K25" s="99">
        <f t="shared" si="13"/>
        <v>90.909090909090907</v>
      </c>
      <c r="L25" s="100">
        <v>23</v>
      </c>
      <c r="M25" s="98">
        <f t="shared" si="12"/>
        <v>1677.7570093457928</v>
      </c>
      <c r="N25" s="99">
        <f t="shared" si="5"/>
        <v>72.945956928077948</v>
      </c>
      <c r="O25" s="101">
        <f t="shared" si="6"/>
        <v>1</v>
      </c>
      <c r="P25" s="102">
        <f t="shared" si="7"/>
        <v>-17.963133981012959</v>
      </c>
      <c r="Q25" s="103">
        <f t="shared" si="8"/>
        <v>0.80240552620885741</v>
      </c>
      <c r="R25" s="276"/>
      <c r="S25" s="1">
        <v>0.46128472222222222</v>
      </c>
      <c r="T25" s="2">
        <v>0.47986111111111113</v>
      </c>
      <c r="U25" s="104">
        <v>7.7666666666666284</v>
      </c>
      <c r="V25" s="105">
        <v>26.750000000000025</v>
      </c>
      <c r="W25" s="106">
        <v>0.47986111111111113</v>
      </c>
      <c r="X25" s="107">
        <v>0.52099537037037036</v>
      </c>
      <c r="Y25" s="261" t="s">
        <v>236</v>
      </c>
      <c r="Z25" s="262"/>
      <c r="AA25" s="111">
        <f t="shared" si="9"/>
        <v>-322.24299065420723</v>
      </c>
      <c r="AB25" s="103">
        <f t="shared" si="10"/>
        <v>0.83887850467289637</v>
      </c>
      <c r="AC25" s="293"/>
    </row>
    <row r="26" spans="1:43" ht="15.75" customHeight="1">
      <c r="A26" s="281"/>
      <c r="B26" s="92" t="s">
        <v>176</v>
      </c>
      <c r="C26" s="285" t="s">
        <v>237</v>
      </c>
      <c r="D26" s="285"/>
      <c r="E26" s="93">
        <v>57.3</v>
      </c>
      <c r="F26" s="94">
        <v>1746</v>
      </c>
      <c r="G26" s="95">
        <f t="shared" si="11"/>
        <v>100045.79999999999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27</v>
      </c>
      <c r="M26" s="98">
        <f t="shared" si="12"/>
        <v>1696.0604425256336</v>
      </c>
      <c r="N26" s="99">
        <f t="shared" si="5"/>
        <v>62.817053426875319</v>
      </c>
      <c r="O26" s="101">
        <f t="shared" si="6"/>
        <v>1</v>
      </c>
      <c r="P26" s="102">
        <f t="shared" si="7"/>
        <v>-14.106023496201601</v>
      </c>
      <c r="Q26" s="103">
        <f t="shared" si="8"/>
        <v>0.81662169454937916</v>
      </c>
      <c r="R26" s="276"/>
      <c r="S26" s="1">
        <v>0.52099537037037036</v>
      </c>
      <c r="T26" s="2">
        <v>0.56388888888888888</v>
      </c>
      <c r="U26" s="104">
        <v>59.233333333333292</v>
      </c>
      <c r="V26" s="105">
        <v>61.76666666666668</v>
      </c>
      <c r="W26" s="106"/>
      <c r="X26" s="107"/>
      <c r="Y26" s="261" t="s">
        <v>236</v>
      </c>
      <c r="Z26" s="262"/>
      <c r="AA26" s="111">
        <f t="shared" si="9"/>
        <v>-303.93955747436644</v>
      </c>
      <c r="AB26" s="103">
        <f t="shared" si="10"/>
        <v>0.8480302212628168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2493</v>
      </c>
      <c r="G27" s="115">
        <f t="shared" si="11"/>
        <v>142848.9</v>
      </c>
      <c r="H27" s="116"/>
      <c r="I27" s="97">
        <v>25</v>
      </c>
      <c r="J27" s="98">
        <v>2000</v>
      </c>
      <c r="K27" s="99">
        <f t="shared" si="13"/>
        <v>80</v>
      </c>
      <c r="L27" s="100">
        <v>26</v>
      </c>
      <c r="M27" s="98">
        <f t="shared" si="12"/>
        <v>1696.5595463138002</v>
      </c>
      <c r="N27" s="99">
        <f t="shared" si="5"/>
        <v>65.25229024283847</v>
      </c>
      <c r="O27" s="101">
        <f t="shared" si="6"/>
        <v>1</v>
      </c>
      <c r="P27" s="102">
        <f t="shared" si="7"/>
        <v>-14.74770975716153</v>
      </c>
      <c r="Q27" s="103">
        <f t="shared" si="8"/>
        <v>0.81565362803548092</v>
      </c>
      <c r="R27" s="276"/>
      <c r="S27" s="1">
        <v>0.56944444444444442</v>
      </c>
      <c r="T27" s="2">
        <v>0.63067129629629626</v>
      </c>
      <c r="U27" s="104">
        <v>7.9999999999999716</v>
      </c>
      <c r="V27" s="105">
        <v>88.166666666666643</v>
      </c>
      <c r="W27" s="106"/>
      <c r="X27" s="107"/>
      <c r="Y27" s="261" t="s">
        <v>236</v>
      </c>
      <c r="Z27" s="262"/>
      <c r="AA27" s="111">
        <f t="shared" si="9"/>
        <v>-303.44045368619982</v>
      </c>
      <c r="AB27" s="103">
        <f t="shared" si="10"/>
        <v>0.84827977315690006</v>
      </c>
      <c r="AC27" s="293"/>
    </row>
    <row r="28" spans="1:43" ht="15.75" customHeight="1">
      <c r="A28" s="281"/>
      <c r="B28" s="92" t="s">
        <v>176</v>
      </c>
      <c r="C28" s="285" t="s">
        <v>250</v>
      </c>
      <c r="D28" s="285"/>
      <c r="E28" s="93">
        <v>56.43</v>
      </c>
      <c r="F28" s="94">
        <v>1771</v>
      </c>
      <c r="G28" s="115">
        <f t="shared" si="11"/>
        <v>99937.53</v>
      </c>
      <c r="H28" s="119"/>
      <c r="I28" s="97">
        <v>22</v>
      </c>
      <c r="J28" s="98">
        <v>2000</v>
      </c>
      <c r="K28" s="99">
        <f t="shared" si="13"/>
        <v>90.909090909090907</v>
      </c>
      <c r="L28" s="114">
        <v>23</v>
      </c>
      <c r="M28" s="98">
        <f t="shared" si="12"/>
        <v>1686.666666666664</v>
      </c>
      <c r="N28" s="99">
        <f t="shared" si="5"/>
        <v>73.333333333333215</v>
      </c>
      <c r="O28" s="120">
        <f t="shared" si="6"/>
        <v>1</v>
      </c>
      <c r="P28" s="121">
        <f t="shared" si="7"/>
        <v>-17.575757575757692</v>
      </c>
      <c r="Q28" s="122">
        <f t="shared" si="8"/>
        <v>0.80666666666666542</v>
      </c>
      <c r="R28" s="276"/>
      <c r="S28" s="1">
        <v>0.63611111111111107</v>
      </c>
      <c r="T28" s="2">
        <v>0.67986111111111114</v>
      </c>
      <c r="U28" s="104">
        <v>7.8333333333333321</v>
      </c>
      <c r="V28" s="105">
        <v>63.000000000000099</v>
      </c>
      <c r="W28" s="106"/>
      <c r="X28" s="107"/>
      <c r="Y28" s="261" t="s">
        <v>236</v>
      </c>
      <c r="Z28" s="262"/>
      <c r="AA28" s="111">
        <f t="shared" si="9"/>
        <v>-313.33333333333599</v>
      </c>
      <c r="AB28" s="103">
        <f t="shared" si="10"/>
        <v>0.84333333333333205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24.714285714285715</v>
      </c>
      <c r="J38" s="138">
        <f t="shared" si="14"/>
        <v>2000</v>
      </c>
      <c r="K38" s="139">
        <f t="shared" ref="K38" si="15">J38/I38</f>
        <v>80.924855491329481</v>
      </c>
      <c r="L38" s="137">
        <f t="shared" ref="L38:M38" si="16">AVERAGE(L22:L37)</f>
        <v>25.571428571428573</v>
      </c>
      <c r="M38" s="138">
        <f t="shared" si="16"/>
        <v>1691.8430783857682</v>
      </c>
      <c r="N38" s="139">
        <f t="shared" ref="N38:N43" si="17">M38/L38</f>
        <v>66.161461165923896</v>
      </c>
      <c r="O38" s="140">
        <f t="shared" ref="O38:O43" si="18">L38-I38</f>
        <v>0.85714285714285765</v>
      </c>
      <c r="P38" s="141">
        <f t="shared" ref="P38:P43" si="19">N38-K38</f>
        <v>-14.763394325405585</v>
      </c>
      <c r="Q38" s="142">
        <f t="shared" ref="Q38:Q43" si="20">N38/K38</f>
        <v>0.81756662726463103</v>
      </c>
      <c r="R38" s="277"/>
      <c r="S38" s="143">
        <f>S22</f>
        <v>0.25017361111111114</v>
      </c>
      <c r="T38" s="144">
        <f>INDEX(T22:T37,COUNTA(T22:T37))</f>
        <v>0.67986111111111114</v>
      </c>
      <c r="U38" s="145"/>
      <c r="V38" s="156"/>
      <c r="W38" s="135"/>
      <c r="X38" s="139"/>
      <c r="Y38" s="264"/>
      <c r="Z38" s="265"/>
      <c r="AA38" s="157">
        <f t="shared" ref="AA38:AA43" si="21">M38-J38</f>
        <v>-308.15692161423181</v>
      </c>
      <c r="AB38" s="142">
        <f t="shared" ref="AB38:AB43" si="22">M38/J38</f>
        <v>0.84592153919288404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2086</v>
      </c>
      <c r="G39" s="159">
        <f t="shared" ref="G39:G43" si="23">E39*F39</f>
        <v>103298.72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1708.6689419795234</v>
      </c>
      <c r="N39" s="163">
        <f t="shared" si="17"/>
        <v>71.194539249146814</v>
      </c>
      <c r="O39" s="165">
        <f t="shared" si="18"/>
        <v>0</v>
      </c>
      <c r="P39" s="166">
        <f t="shared" si="19"/>
        <v>-12.138794084186515</v>
      </c>
      <c r="Q39" s="152">
        <f t="shared" si="20"/>
        <v>0.85433447098976179</v>
      </c>
      <c r="R39" s="275">
        <f>Q55</f>
        <v>0.84725749186264387</v>
      </c>
      <c r="S39" s="167">
        <v>0.29166666666666669</v>
      </c>
      <c r="T39" s="168">
        <v>0.3425347222222222</v>
      </c>
      <c r="U39" s="169"/>
      <c r="V39" s="170">
        <v>73.249999999999943</v>
      </c>
      <c r="W39" s="87"/>
      <c r="X39" s="88"/>
      <c r="Y39" s="278"/>
      <c r="Z39" s="279"/>
      <c r="AA39" s="109">
        <f t="shared" si="21"/>
        <v>-291.33105802047658</v>
      </c>
      <c r="AB39" s="152">
        <f t="shared" si="22"/>
        <v>0.85433447098976167</v>
      </c>
      <c r="AC39" s="347">
        <f>AB55</f>
        <v>0.84725749186264399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821</v>
      </c>
      <c r="G40" s="95">
        <f t="shared" si="23"/>
        <v>49095.799999999996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>F40/V40*60</f>
        <v>1649.3303571428539</v>
      </c>
      <c r="N40" s="99">
        <f t="shared" si="17"/>
        <v>117.80931122448956</v>
      </c>
      <c r="O40" s="101">
        <f t="shared" si="18"/>
        <v>0</v>
      </c>
      <c r="P40" s="102">
        <f t="shared" si="19"/>
        <v>-25.047831632653299</v>
      </c>
      <c r="Q40" s="103">
        <f t="shared" si="20"/>
        <v>0.82466517857142696</v>
      </c>
      <c r="R40" s="276"/>
      <c r="S40" s="1">
        <v>0.34800925925925924</v>
      </c>
      <c r="T40" s="2">
        <v>0.36875000000000002</v>
      </c>
      <c r="U40" s="104">
        <v>7.88333333333334</v>
      </c>
      <c r="V40" s="105">
        <v>29.866666666666724</v>
      </c>
      <c r="W40" s="106"/>
      <c r="X40" s="107"/>
      <c r="Y40" s="261"/>
      <c r="Z40" s="262"/>
      <c r="AA40" s="111">
        <f t="shared" si="21"/>
        <v>-350.66964285714607</v>
      </c>
      <c r="AB40" s="103">
        <f t="shared" si="22"/>
        <v>0.82466517857142696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2184</v>
      </c>
      <c r="G41" s="95">
        <f t="shared" si="23"/>
        <v>113174.88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1534.1268292682907</v>
      </c>
      <c r="N41" s="99">
        <f t="shared" si="17"/>
        <v>66.701166489925683</v>
      </c>
      <c r="O41" s="101">
        <f t="shared" si="18"/>
        <v>0</v>
      </c>
      <c r="P41" s="102">
        <f t="shared" si="19"/>
        <v>-11.559703075291708</v>
      </c>
      <c r="Q41" s="103">
        <f t="shared" si="20"/>
        <v>0.85229268292682814</v>
      </c>
      <c r="R41" s="276"/>
      <c r="S41" s="1">
        <v>0.37361111111111106</v>
      </c>
      <c r="T41" s="2">
        <v>0.43292824074074077</v>
      </c>
      <c r="U41" s="104">
        <v>6.9999999999998952</v>
      </c>
      <c r="V41" s="105">
        <v>85.416666666666771</v>
      </c>
      <c r="W41" s="106"/>
      <c r="X41" s="107"/>
      <c r="Y41" s="261"/>
      <c r="Z41" s="262"/>
      <c r="AA41" s="111">
        <f t="shared" si="21"/>
        <v>-265.87317073170925</v>
      </c>
      <c r="AB41" s="103">
        <f t="shared" si="22"/>
        <v>0.85229268292682825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1564</v>
      </c>
      <c r="G42" s="95">
        <f t="shared" si="23"/>
        <v>92807.760000000009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1691.3187143286243</v>
      </c>
      <c r="N42" s="99">
        <f t="shared" si="17"/>
        <v>70.471613097026008</v>
      </c>
      <c r="O42" s="101">
        <f t="shared" si="18"/>
        <v>0</v>
      </c>
      <c r="P42" s="102">
        <f t="shared" si="19"/>
        <v>-12.86172023630732</v>
      </c>
      <c r="Q42" s="103">
        <f t="shared" si="20"/>
        <v>0.84565935716431218</v>
      </c>
      <c r="R42" s="276"/>
      <c r="S42" s="1">
        <v>0.4368055555555555</v>
      </c>
      <c r="T42" s="2">
        <v>0.47533564814814816</v>
      </c>
      <c r="U42" s="104">
        <v>5.5833333333332202</v>
      </c>
      <c r="V42" s="105">
        <v>55.483333333333427</v>
      </c>
      <c r="W42" s="106">
        <v>0.47533564814814816</v>
      </c>
      <c r="X42" s="107">
        <v>0.51597222222222217</v>
      </c>
      <c r="Y42" s="261"/>
      <c r="Z42" s="262"/>
      <c r="AA42" s="111">
        <f t="shared" si="21"/>
        <v>-308.68128567137569</v>
      </c>
      <c r="AB42" s="103">
        <f t="shared" si="22"/>
        <v>0.84565935716431218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2794</v>
      </c>
      <c r="G43" s="95">
        <f t="shared" si="23"/>
        <v>163923.98000000001</v>
      </c>
      <c r="H43" s="113"/>
      <c r="I43" s="114">
        <v>24</v>
      </c>
      <c r="J43" s="98">
        <v>2000</v>
      </c>
      <c r="K43" s="99">
        <f t="shared" si="13"/>
        <v>83.333333333333329</v>
      </c>
      <c r="L43" s="114">
        <v>24</v>
      </c>
      <c r="M43" s="98">
        <f>F43/V43*60</f>
        <v>1719.6785775346195</v>
      </c>
      <c r="N43" s="99">
        <f t="shared" si="17"/>
        <v>71.653274063942476</v>
      </c>
      <c r="O43" s="101">
        <f t="shared" si="18"/>
        <v>0</v>
      </c>
      <c r="P43" s="102">
        <f t="shared" si="19"/>
        <v>-11.680059269390853</v>
      </c>
      <c r="Q43" s="103">
        <f t="shared" si="20"/>
        <v>0.85983928876730975</v>
      </c>
      <c r="R43" s="276"/>
      <c r="S43" s="1">
        <v>0.51597222222222217</v>
      </c>
      <c r="T43" s="2">
        <v>0.5836689814814815</v>
      </c>
      <c r="U43" s="104">
        <v>58.516666666666566</v>
      </c>
      <c r="V43" s="105">
        <v>97.483333333333434</v>
      </c>
      <c r="W43" s="106"/>
      <c r="X43" s="107"/>
      <c r="Y43" s="261"/>
      <c r="Z43" s="262"/>
      <c r="AA43" s="111">
        <f t="shared" si="21"/>
        <v>-280.32142246538046</v>
      </c>
      <c r="AB43" s="103">
        <f t="shared" si="22"/>
        <v>0.85983928876730975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21.8</v>
      </c>
      <c r="J55" s="138">
        <f t="shared" si="24"/>
        <v>1960</v>
      </c>
      <c r="K55" s="139">
        <f t="shared" ref="K55" si="25">J55/I55</f>
        <v>89.908256880733944</v>
      </c>
      <c r="L55" s="137">
        <f t="shared" ref="L55:M55" si="26">AVERAGE(L39:L54)</f>
        <v>21.8</v>
      </c>
      <c r="M55" s="138">
        <f t="shared" si="26"/>
        <v>1660.6246840507822</v>
      </c>
      <c r="N55" s="139">
        <f t="shared" ref="N55:N61" si="27">M55/L55</f>
        <v>76.175444222512937</v>
      </c>
      <c r="O55" s="140">
        <f t="shared" ref="O55:O61" si="28">L55-I55</f>
        <v>0</v>
      </c>
      <c r="P55" s="141">
        <f t="shared" ref="P55:P61" si="29">N55-K55</f>
        <v>-13.732812658221007</v>
      </c>
      <c r="Q55" s="142">
        <f t="shared" ref="Q55:Q61" si="30">N55/K55</f>
        <v>0.84725749186264387</v>
      </c>
      <c r="R55" s="277"/>
      <c r="S55" s="143">
        <f>S39</f>
        <v>0.29166666666666669</v>
      </c>
      <c r="T55" s="144">
        <f>INDEX(T39:T54,COUNTA(T39:T54))</f>
        <v>0.5836689814814815</v>
      </c>
      <c r="U55" s="145"/>
      <c r="V55" s="156"/>
      <c r="W55" s="188"/>
      <c r="X55" s="189"/>
      <c r="Y55" s="264"/>
      <c r="Z55" s="265"/>
      <c r="AA55" s="157">
        <f t="shared" ref="AA55:AA61" si="31">M55-J55</f>
        <v>-299.37531594921779</v>
      </c>
      <c r="AB55" s="142">
        <f t="shared" ref="AB55:AB61" si="32">M55/J55</f>
        <v>0.84725749186264399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1293</v>
      </c>
      <c r="G56" s="159">
        <f t="shared" ref="G56:G61" si="33">E56*F56</f>
        <v>76752.479999999996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4">F56/V56*60</f>
        <v>1687.7447425670771</v>
      </c>
      <c r="N56" s="163">
        <f t="shared" si="27"/>
        <v>73.380206198568573</v>
      </c>
      <c r="O56" s="165">
        <f t="shared" si="28"/>
        <v>0</v>
      </c>
      <c r="P56" s="166">
        <f t="shared" si="29"/>
        <v>-13.576315540561865</v>
      </c>
      <c r="Q56" s="152">
        <f t="shared" si="30"/>
        <v>0.84387237128353854</v>
      </c>
      <c r="R56" s="275">
        <f>Q72</f>
        <v>0.84617296889742055</v>
      </c>
      <c r="S56" s="167">
        <v>0.29168981481481482</v>
      </c>
      <c r="T56" s="168">
        <v>0.32361111111111113</v>
      </c>
      <c r="U56" s="169"/>
      <c r="V56" s="170">
        <v>45.966666666666683</v>
      </c>
      <c r="W56" s="168"/>
      <c r="X56" s="171"/>
      <c r="Y56" s="278"/>
      <c r="Z56" s="279"/>
      <c r="AA56" s="109">
        <f t="shared" si="31"/>
        <v>-312.25525743292292</v>
      </c>
      <c r="AB56" s="152">
        <f t="shared" si="32"/>
        <v>0.84387237128353854</v>
      </c>
      <c r="AC56" s="266">
        <f>AB72</f>
        <v>0.84617296889742066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1045</v>
      </c>
      <c r="G57" s="95">
        <f t="shared" si="33"/>
        <v>107457.34999999999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34"/>
        <v>1679.4642857142869</v>
      </c>
      <c r="N57" s="99">
        <f t="shared" si="27"/>
        <v>88.39285714285721</v>
      </c>
      <c r="O57" s="101">
        <f t="shared" si="28"/>
        <v>0</v>
      </c>
      <c r="P57" s="102">
        <f t="shared" si="29"/>
        <v>-16.870300751879626</v>
      </c>
      <c r="Q57" s="103">
        <f t="shared" si="30"/>
        <v>0.83973214285714359</v>
      </c>
      <c r="R57" s="276"/>
      <c r="S57" s="1">
        <v>0.32777777777777778</v>
      </c>
      <c r="T57" s="2">
        <v>0.35370370370370369</v>
      </c>
      <c r="U57" s="104">
        <v>5.9999999999999787</v>
      </c>
      <c r="V57" s="105">
        <v>37.333333333333307</v>
      </c>
      <c r="W57" s="106"/>
      <c r="X57" s="107"/>
      <c r="Y57" s="261"/>
      <c r="Z57" s="262"/>
      <c r="AA57" s="111">
        <f t="shared" si="31"/>
        <v>-320.53571428571308</v>
      </c>
      <c r="AB57" s="103">
        <f t="shared" si="32"/>
        <v>0.83973214285714348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1489</v>
      </c>
      <c r="G58" s="95">
        <f t="shared" si="33"/>
        <v>70533.929999999993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34"/>
        <v>1673.5560412113641</v>
      </c>
      <c r="N58" s="99">
        <f t="shared" si="27"/>
        <v>79.693144819588767</v>
      </c>
      <c r="O58" s="101">
        <f t="shared" si="28"/>
        <v>0</v>
      </c>
      <c r="P58" s="102">
        <f t="shared" si="29"/>
        <v>-15.544950418506474</v>
      </c>
      <c r="Q58" s="103">
        <f t="shared" si="30"/>
        <v>0.83677802060568207</v>
      </c>
      <c r="R58" s="276"/>
      <c r="S58" s="1">
        <v>0.3576388888888889</v>
      </c>
      <c r="T58" s="2">
        <v>0.39471064814814816</v>
      </c>
      <c r="U58" s="104">
        <v>5.6666666666666998</v>
      </c>
      <c r="V58" s="105">
        <v>53.38333333333334</v>
      </c>
      <c r="W58" s="106"/>
      <c r="X58" s="107"/>
      <c r="Y58" s="261"/>
      <c r="Z58" s="262"/>
      <c r="AA58" s="111">
        <f t="shared" si="31"/>
        <v>-326.44395878863588</v>
      </c>
      <c r="AB58" s="103">
        <f t="shared" si="32"/>
        <v>0.83677802060568207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864</v>
      </c>
      <c r="G59" s="95">
        <f t="shared" si="33"/>
        <v>46111.68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34"/>
        <v>1676.7654986522921</v>
      </c>
      <c r="N59" s="99">
        <f t="shared" si="27"/>
        <v>67.070619946091682</v>
      </c>
      <c r="O59" s="101">
        <f t="shared" si="28"/>
        <v>0</v>
      </c>
      <c r="P59" s="102">
        <f t="shared" si="29"/>
        <v>-12.929380053908318</v>
      </c>
      <c r="Q59" s="103">
        <f t="shared" si="30"/>
        <v>0.83838274932614598</v>
      </c>
      <c r="R59" s="276"/>
      <c r="S59" s="1">
        <v>0.39797453703703706</v>
      </c>
      <c r="T59" s="2">
        <v>0.41944444444444445</v>
      </c>
      <c r="U59" s="104">
        <v>4.7000000000000153</v>
      </c>
      <c r="V59" s="105">
        <v>30.91666666666665</v>
      </c>
      <c r="W59" s="106"/>
      <c r="X59" s="107"/>
      <c r="Y59" s="261"/>
      <c r="Z59" s="262"/>
      <c r="AA59" s="111">
        <f t="shared" si="31"/>
        <v>-323.23450134770792</v>
      </c>
      <c r="AB59" s="103">
        <f t="shared" si="32"/>
        <v>0.83838274932614609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2050</v>
      </c>
      <c r="G60" s="95">
        <f t="shared" si="33"/>
        <v>158547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 t="shared" si="34"/>
        <v>1696.9418257070565</v>
      </c>
      <c r="N60" s="99">
        <f t="shared" si="27"/>
        <v>67.87767302828226</v>
      </c>
      <c r="O60" s="101">
        <f t="shared" si="28"/>
        <v>0</v>
      </c>
      <c r="P60" s="102">
        <f t="shared" si="29"/>
        <v>-12.12232697171774</v>
      </c>
      <c r="Q60" s="103">
        <f t="shared" si="30"/>
        <v>0.84847091285352827</v>
      </c>
      <c r="R60" s="276"/>
      <c r="S60" s="1">
        <v>0.42291666666666661</v>
      </c>
      <c r="T60" s="2">
        <v>0.47325231481481483</v>
      </c>
      <c r="U60" s="104">
        <v>4.9999999999999023</v>
      </c>
      <c r="V60" s="105">
        <v>72.483333333333448</v>
      </c>
      <c r="W60" s="106">
        <v>0.47325231481481483</v>
      </c>
      <c r="X60" s="107">
        <v>0.51180555555555551</v>
      </c>
      <c r="Y60" s="261"/>
      <c r="Z60" s="262"/>
      <c r="AA60" s="111">
        <f t="shared" si="31"/>
        <v>-303.05817429294348</v>
      </c>
      <c r="AB60" s="103">
        <f t="shared" si="32"/>
        <v>0.84847091285352827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3946</v>
      </c>
      <c r="G61" s="115">
        <f t="shared" si="33"/>
        <v>234865.92000000001</v>
      </c>
      <c r="H61" s="116"/>
      <c r="I61" s="97">
        <v>25</v>
      </c>
      <c r="J61" s="98">
        <v>2000</v>
      </c>
      <c r="K61" s="99">
        <f t="shared" si="13"/>
        <v>80</v>
      </c>
      <c r="L61" s="100">
        <v>25</v>
      </c>
      <c r="M61" s="98">
        <f t="shared" si="34"/>
        <v>1739.6032329169725</v>
      </c>
      <c r="N61" s="99">
        <f t="shared" si="27"/>
        <v>69.584129316678897</v>
      </c>
      <c r="O61" s="101">
        <f t="shared" si="28"/>
        <v>0</v>
      </c>
      <c r="P61" s="102">
        <f t="shared" si="29"/>
        <v>-10.415870683321103</v>
      </c>
      <c r="Q61" s="103">
        <f t="shared" si="30"/>
        <v>0.86980161645848619</v>
      </c>
      <c r="R61" s="276"/>
      <c r="S61" s="1">
        <v>0.51180555555555551</v>
      </c>
      <c r="T61" s="2">
        <v>0.60631944444444441</v>
      </c>
      <c r="U61" s="104">
        <v>55.51666666666658</v>
      </c>
      <c r="V61" s="105">
        <v>136.10000000000002</v>
      </c>
      <c r="W61" s="106"/>
      <c r="X61" s="107"/>
      <c r="Y61" s="261"/>
      <c r="Z61" s="262"/>
      <c r="AA61" s="111">
        <f t="shared" si="31"/>
        <v>-260.3967670830275</v>
      </c>
      <c r="AB61" s="103">
        <f t="shared" si="32"/>
        <v>0.8698016164584863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5">AVERAGE(I56:I71)</f>
        <v>23</v>
      </c>
      <c r="J72" s="138">
        <f t="shared" si="35"/>
        <v>2000</v>
      </c>
      <c r="K72" s="139">
        <f t="shared" ref="K72" si="36">J72/I72</f>
        <v>86.956521739130437</v>
      </c>
      <c r="L72" s="137">
        <f t="shared" ref="L72:M72" si="37">AVERAGE(L56:L71)</f>
        <v>23</v>
      </c>
      <c r="M72" s="138">
        <f t="shared" si="37"/>
        <v>1692.3459377948413</v>
      </c>
      <c r="N72" s="139">
        <f t="shared" ref="N72:N83" si="38">M72/L72</f>
        <v>73.580258164993097</v>
      </c>
      <c r="O72" s="140">
        <f t="shared" ref="O72:O83" si="39">L72-I72</f>
        <v>0</v>
      </c>
      <c r="P72" s="141">
        <f t="shared" ref="P72:P83" si="40">N72-K72</f>
        <v>-13.37626357413734</v>
      </c>
      <c r="Q72" s="142">
        <f t="shared" ref="Q72:Q83" si="41">N72/K72</f>
        <v>0.84617296889742055</v>
      </c>
      <c r="R72" s="277"/>
      <c r="S72" s="143">
        <f>S56</f>
        <v>0.29168981481481482</v>
      </c>
      <c r="T72" s="144">
        <f>INDEX(T56:T71,COUNTA(T56:T71))</f>
        <v>0.60631944444444441</v>
      </c>
      <c r="U72" s="145"/>
      <c r="V72" s="156"/>
      <c r="W72" s="135"/>
      <c r="X72" s="139"/>
      <c r="Y72" s="264"/>
      <c r="Z72" s="265"/>
      <c r="AA72" s="157">
        <f t="shared" ref="AA72:AA83" si="42">M72-J72</f>
        <v>-307.65406220515865</v>
      </c>
      <c r="AB72" s="142">
        <f t="shared" ref="AB72:AB83" si="43">M72/J72</f>
        <v>0.84617296889742066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3916</v>
      </c>
      <c r="G73" s="159">
        <f t="shared" ref="G73:G83" si="44">E73*F73</f>
        <v>148573.03999999998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3" si="45">F73/V73*60</f>
        <v>2998.8513082322902</v>
      </c>
      <c r="N73" s="163">
        <f t="shared" si="38"/>
        <v>142.80244324915668</v>
      </c>
      <c r="O73" s="165">
        <f t="shared" si="39"/>
        <v>0</v>
      </c>
      <c r="P73" s="166">
        <f t="shared" si="40"/>
        <v>-28.626128179414735</v>
      </c>
      <c r="Q73" s="152">
        <f t="shared" si="41"/>
        <v>0.83301425228674741</v>
      </c>
      <c r="R73" s="275">
        <f>Q89</f>
        <v>0.84995872542405837</v>
      </c>
      <c r="S73" s="167">
        <v>0.16666666666666666</v>
      </c>
      <c r="T73" s="168">
        <v>0.22107638888888889</v>
      </c>
      <c r="U73" s="169"/>
      <c r="V73" s="170">
        <v>78.350000000000023</v>
      </c>
      <c r="W73" s="168"/>
      <c r="X73" s="171"/>
      <c r="Y73" s="278"/>
      <c r="Z73" s="279"/>
      <c r="AA73" s="109">
        <f t="shared" si="42"/>
        <v>-601.14869176770981</v>
      </c>
      <c r="AB73" s="152">
        <f t="shared" si="43"/>
        <v>0.8330142522867473</v>
      </c>
      <c r="AC73" s="266">
        <f>AB89</f>
        <v>0.84995872542405826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545</v>
      </c>
      <c r="G74" s="95">
        <f t="shared" si="44"/>
        <v>20764.5</v>
      </c>
      <c r="H74" s="96"/>
      <c r="I74" s="97">
        <v>21</v>
      </c>
      <c r="J74" s="98">
        <v>3600</v>
      </c>
      <c r="K74" s="99">
        <f t="shared" ref="K74:K111" si="46">J74/I74</f>
        <v>171.42857142857142</v>
      </c>
      <c r="L74" s="100">
        <v>21</v>
      </c>
      <c r="M74" s="98">
        <f t="shared" si="45"/>
        <v>2885.2941176470622</v>
      </c>
      <c r="N74" s="99">
        <f t="shared" si="38"/>
        <v>137.39495798319345</v>
      </c>
      <c r="O74" s="101">
        <f t="shared" si="39"/>
        <v>0</v>
      </c>
      <c r="P74" s="102">
        <f t="shared" si="40"/>
        <v>-34.033613445377966</v>
      </c>
      <c r="Q74" s="103">
        <f t="shared" si="41"/>
        <v>0.80147058823529516</v>
      </c>
      <c r="R74" s="276"/>
      <c r="S74" s="1">
        <v>0.22708333333333333</v>
      </c>
      <c r="T74" s="2">
        <v>0.23495370370370369</v>
      </c>
      <c r="U74" s="104">
        <v>8.6499999999999932</v>
      </c>
      <c r="V74" s="105">
        <v>11.33333333333332</v>
      </c>
      <c r="W74" s="106"/>
      <c r="X74" s="107"/>
      <c r="Y74" s="261"/>
      <c r="Z74" s="262"/>
      <c r="AA74" s="111">
        <f t="shared" si="42"/>
        <v>-714.70588235293781</v>
      </c>
      <c r="AB74" s="103">
        <f t="shared" si="43"/>
        <v>0.80147058823529505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2877</v>
      </c>
      <c r="G75" s="95">
        <f t="shared" si="44"/>
        <v>92236.62000000001</v>
      </c>
      <c r="H75" s="96"/>
      <c r="I75" s="97">
        <v>21</v>
      </c>
      <c r="J75" s="98">
        <v>3600</v>
      </c>
      <c r="K75" s="99">
        <f t="shared" si="46"/>
        <v>171.42857142857142</v>
      </c>
      <c r="L75" s="100">
        <v>21</v>
      </c>
      <c r="M75" s="98">
        <f t="shared" si="45"/>
        <v>2991.6811091854406</v>
      </c>
      <c r="N75" s="99">
        <f t="shared" si="38"/>
        <v>142.4610051993067</v>
      </c>
      <c r="O75" s="101">
        <f t="shared" si="39"/>
        <v>0</v>
      </c>
      <c r="P75" s="102">
        <f t="shared" si="40"/>
        <v>-28.967566229264719</v>
      </c>
      <c r="Q75" s="103">
        <f t="shared" si="41"/>
        <v>0.83102253032928908</v>
      </c>
      <c r="R75" s="276"/>
      <c r="S75" s="1">
        <v>0.23909722222222221</v>
      </c>
      <c r="T75" s="2">
        <v>0.27916666666666667</v>
      </c>
      <c r="U75" s="104">
        <v>5.9666666666666668</v>
      </c>
      <c r="V75" s="105">
        <v>57.700000000000024</v>
      </c>
      <c r="W75" s="106"/>
      <c r="X75" s="107"/>
      <c r="Y75" s="261"/>
      <c r="Z75" s="262"/>
      <c r="AA75" s="111">
        <f t="shared" si="42"/>
        <v>-608.31889081455938</v>
      </c>
      <c r="AB75" s="103">
        <f t="shared" si="43"/>
        <v>0.83102253032928908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3831</v>
      </c>
      <c r="G76" s="95">
        <f t="shared" si="44"/>
        <v>108378.98999999999</v>
      </c>
      <c r="H76" s="96"/>
      <c r="I76" s="97">
        <v>19</v>
      </c>
      <c r="J76" s="98">
        <v>3600</v>
      </c>
      <c r="K76" s="99">
        <f t="shared" si="46"/>
        <v>189.47368421052633</v>
      </c>
      <c r="L76" s="100">
        <v>19</v>
      </c>
      <c r="M76" s="98">
        <f t="shared" si="45"/>
        <v>2999.4780339277963</v>
      </c>
      <c r="N76" s="99">
        <f t="shared" si="38"/>
        <v>157.86726494356822</v>
      </c>
      <c r="O76" s="101">
        <f t="shared" si="39"/>
        <v>0</v>
      </c>
      <c r="P76" s="102">
        <f t="shared" si="40"/>
        <v>-31.606419266958113</v>
      </c>
      <c r="Q76" s="103">
        <f t="shared" si="41"/>
        <v>0.83318834275772113</v>
      </c>
      <c r="R76" s="276"/>
      <c r="S76" s="1">
        <v>0.2842824074074074</v>
      </c>
      <c r="T76" s="2">
        <v>0.33749999999999997</v>
      </c>
      <c r="U76" s="104">
        <v>7.3666666666666458</v>
      </c>
      <c r="V76" s="105">
        <v>76.633333333333297</v>
      </c>
      <c r="W76" s="106"/>
      <c r="X76" s="107"/>
      <c r="Y76" s="261"/>
      <c r="Z76" s="262"/>
      <c r="AA76" s="191">
        <f t="shared" si="42"/>
        <v>-600.52196607220367</v>
      </c>
      <c r="AB76" s="192">
        <f t="shared" si="43"/>
        <v>0.83318834275772125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2171</v>
      </c>
      <c r="G77" s="95">
        <f t="shared" si="44"/>
        <v>84647.290000000008</v>
      </c>
      <c r="H77" s="113"/>
      <c r="I77" s="97">
        <v>19</v>
      </c>
      <c r="J77" s="98">
        <v>3600</v>
      </c>
      <c r="K77" s="99">
        <f t="shared" si="46"/>
        <v>189.47368421052633</v>
      </c>
      <c r="L77" s="114">
        <v>19</v>
      </c>
      <c r="M77" s="98">
        <f t="shared" si="45"/>
        <v>2980.778032036616</v>
      </c>
      <c r="N77" s="99">
        <f t="shared" si="38"/>
        <v>156.88305431771664</v>
      </c>
      <c r="O77" s="101">
        <f t="shared" si="39"/>
        <v>0</v>
      </c>
      <c r="P77" s="102">
        <f t="shared" si="40"/>
        <v>-32.590629892809687</v>
      </c>
      <c r="Q77" s="103">
        <f t="shared" si="41"/>
        <v>0.82799389778794885</v>
      </c>
      <c r="R77" s="276"/>
      <c r="S77" s="1">
        <v>0.34256944444444443</v>
      </c>
      <c r="T77" s="2">
        <v>0.37291666666666662</v>
      </c>
      <c r="U77" s="104">
        <v>7.300000000000022</v>
      </c>
      <c r="V77" s="105">
        <v>43.69999999999996</v>
      </c>
      <c r="W77" s="106"/>
      <c r="X77" s="107"/>
      <c r="Y77" s="261"/>
      <c r="Z77" s="262"/>
      <c r="AA77" s="191">
        <f t="shared" si="42"/>
        <v>-619.22196796338403</v>
      </c>
      <c r="AB77" s="192">
        <f t="shared" si="43"/>
        <v>0.82799389778794885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3333</v>
      </c>
      <c r="G78" s="115">
        <f t="shared" si="44"/>
        <v>104222.91</v>
      </c>
      <c r="H78" s="116"/>
      <c r="I78" s="97">
        <v>19</v>
      </c>
      <c r="J78" s="98">
        <v>3600</v>
      </c>
      <c r="K78" s="99">
        <f t="shared" si="46"/>
        <v>189.47368421052633</v>
      </c>
      <c r="L78" s="100">
        <v>19</v>
      </c>
      <c r="M78" s="98">
        <f t="shared" si="45"/>
        <v>2995.9550561797801</v>
      </c>
      <c r="N78" s="99">
        <f t="shared" si="38"/>
        <v>157.68184506209369</v>
      </c>
      <c r="O78" s="101">
        <f t="shared" si="39"/>
        <v>0</v>
      </c>
      <c r="P78" s="102">
        <f t="shared" si="40"/>
        <v>-31.791839148432643</v>
      </c>
      <c r="Q78" s="103">
        <f t="shared" si="41"/>
        <v>0.83220973782771657</v>
      </c>
      <c r="R78" s="276"/>
      <c r="S78" s="1">
        <v>0.37864583333333335</v>
      </c>
      <c r="T78" s="2">
        <v>0.42499999999999993</v>
      </c>
      <c r="U78" s="104">
        <v>8.2500000000000906</v>
      </c>
      <c r="V78" s="105">
        <v>66.749999999999886</v>
      </c>
      <c r="W78" s="106"/>
      <c r="X78" s="107"/>
      <c r="Y78" s="261"/>
      <c r="Z78" s="262"/>
      <c r="AA78" s="191">
        <f t="shared" si="42"/>
        <v>-604.04494382021994</v>
      </c>
      <c r="AB78" s="192">
        <f t="shared" si="43"/>
        <v>0.83220973782771668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1115</v>
      </c>
      <c r="G79" s="115">
        <f t="shared" si="44"/>
        <v>48625.15</v>
      </c>
      <c r="H79" s="119"/>
      <c r="I79" s="97">
        <v>22</v>
      </c>
      <c r="J79" s="98">
        <v>3600</v>
      </c>
      <c r="K79" s="99">
        <f t="shared" si="46"/>
        <v>163.63636363636363</v>
      </c>
      <c r="L79" s="114">
        <v>22</v>
      </c>
      <c r="M79" s="98">
        <f t="shared" si="45"/>
        <v>3131.0452418096593</v>
      </c>
      <c r="N79" s="99">
        <f t="shared" si="38"/>
        <v>142.32023826407541</v>
      </c>
      <c r="O79" s="120">
        <f t="shared" si="39"/>
        <v>0</v>
      </c>
      <c r="P79" s="121">
        <f t="shared" si="40"/>
        <v>-21.316125372288212</v>
      </c>
      <c r="Q79" s="122">
        <f t="shared" si="41"/>
        <v>0.86973478939157201</v>
      </c>
      <c r="R79" s="276"/>
      <c r="S79" s="1">
        <v>0.42986111111111103</v>
      </c>
      <c r="T79" s="2">
        <v>0.44469907407407405</v>
      </c>
      <c r="U79" s="104">
        <v>6.9999999999999751</v>
      </c>
      <c r="V79" s="105">
        <v>21.366666666666756</v>
      </c>
      <c r="W79" s="106"/>
      <c r="X79" s="107"/>
      <c r="Y79" s="261"/>
      <c r="Z79" s="262"/>
      <c r="AA79" s="191">
        <f t="shared" si="42"/>
        <v>-468.95475819034073</v>
      </c>
      <c r="AB79" s="192">
        <f t="shared" si="43"/>
        <v>0.86973478939157201</v>
      </c>
      <c r="AC79" s="267"/>
    </row>
    <row r="80" spans="1:29" ht="15.75" customHeight="1">
      <c r="A80" s="271"/>
      <c r="B80" s="92" t="s">
        <v>189</v>
      </c>
      <c r="C80" s="285" t="s">
        <v>206</v>
      </c>
      <c r="D80" s="285"/>
      <c r="E80" s="93">
        <v>36.86</v>
      </c>
      <c r="F80" s="98">
        <v>2956</v>
      </c>
      <c r="G80" s="115">
        <f t="shared" si="44"/>
        <v>108958.16</v>
      </c>
      <c r="H80" s="119"/>
      <c r="I80" s="97">
        <v>21</v>
      </c>
      <c r="J80" s="98">
        <v>3600</v>
      </c>
      <c r="K80" s="99">
        <f t="shared" si="46"/>
        <v>171.42857142857142</v>
      </c>
      <c r="L80" s="114">
        <v>21</v>
      </c>
      <c r="M80" s="98">
        <f t="shared" si="45"/>
        <v>3167.1428571428501</v>
      </c>
      <c r="N80" s="99">
        <f t="shared" si="38"/>
        <v>150.81632653061192</v>
      </c>
      <c r="O80" s="120">
        <f t="shared" si="39"/>
        <v>0</v>
      </c>
      <c r="P80" s="121">
        <f t="shared" si="40"/>
        <v>-20.612244897959499</v>
      </c>
      <c r="Q80" s="122">
        <f t="shared" si="41"/>
        <v>0.87976190476190286</v>
      </c>
      <c r="R80" s="276"/>
      <c r="S80" s="1">
        <v>0.44791666666666657</v>
      </c>
      <c r="T80" s="2">
        <v>0.48680555555555555</v>
      </c>
      <c r="U80" s="104">
        <v>4.6333333333332316</v>
      </c>
      <c r="V80" s="105">
        <v>56.000000000000121</v>
      </c>
      <c r="W80" s="106">
        <v>0.48680555555555555</v>
      </c>
      <c r="X80" s="107">
        <v>0.52777777777777768</v>
      </c>
      <c r="Y80" s="261"/>
      <c r="Z80" s="262"/>
      <c r="AA80" s="191">
        <f t="shared" si="42"/>
        <v>-432.85714285714994</v>
      </c>
      <c r="AB80" s="192">
        <f t="shared" si="43"/>
        <v>0.87976190476190275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1815</v>
      </c>
      <c r="G81" s="115">
        <f t="shared" si="44"/>
        <v>68970</v>
      </c>
      <c r="H81" s="119">
        <v>2</v>
      </c>
      <c r="I81" s="97">
        <v>21</v>
      </c>
      <c r="J81" s="98">
        <v>3600</v>
      </c>
      <c r="K81" s="99">
        <f t="shared" si="46"/>
        <v>171.42857142857142</v>
      </c>
      <c r="L81" s="114">
        <v>21</v>
      </c>
      <c r="M81" s="98">
        <f t="shared" si="45"/>
        <v>3159.5744680850867</v>
      </c>
      <c r="N81" s="99">
        <f t="shared" si="38"/>
        <v>150.45592705167078</v>
      </c>
      <c r="O81" s="120">
        <f t="shared" si="39"/>
        <v>0</v>
      </c>
      <c r="P81" s="121">
        <f t="shared" si="40"/>
        <v>-20.972644376900632</v>
      </c>
      <c r="Q81" s="122">
        <f t="shared" si="41"/>
        <v>0.87765957446807963</v>
      </c>
      <c r="R81" s="276"/>
      <c r="S81" s="1">
        <v>0.52777777777777768</v>
      </c>
      <c r="T81" s="2">
        <v>0.55171296296296302</v>
      </c>
      <c r="U81" s="104">
        <v>58.999999999999872</v>
      </c>
      <c r="V81" s="105">
        <v>34.466666666666882</v>
      </c>
      <c r="W81" s="106"/>
      <c r="X81" s="107"/>
      <c r="Y81" s="261"/>
      <c r="Z81" s="262"/>
      <c r="AA81" s="191">
        <f t="shared" si="42"/>
        <v>-440.42553191491334</v>
      </c>
      <c r="AB81" s="192">
        <f t="shared" si="43"/>
        <v>0.87765957446807963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4804</v>
      </c>
      <c r="G82" s="115">
        <f t="shared" si="44"/>
        <v>185578.52000000002</v>
      </c>
      <c r="H82" s="119"/>
      <c r="I82" s="97">
        <v>20</v>
      </c>
      <c r="J82" s="98">
        <v>3600</v>
      </c>
      <c r="K82" s="99">
        <f t="shared" si="46"/>
        <v>180</v>
      </c>
      <c r="L82" s="114">
        <v>20</v>
      </c>
      <c r="M82" s="98">
        <f t="shared" si="45"/>
        <v>3173.2844036697238</v>
      </c>
      <c r="N82" s="99">
        <f t="shared" si="38"/>
        <v>158.66422018348618</v>
      </c>
      <c r="O82" s="120">
        <f t="shared" si="39"/>
        <v>0</v>
      </c>
      <c r="P82" s="121">
        <f t="shared" si="40"/>
        <v>-21.335779816513821</v>
      </c>
      <c r="Q82" s="122">
        <f t="shared" si="41"/>
        <v>0.88146788990825653</v>
      </c>
      <c r="R82" s="276"/>
      <c r="S82" s="1">
        <v>0.55706018518518519</v>
      </c>
      <c r="T82" s="2">
        <v>0.62013888888888891</v>
      </c>
      <c r="U82" s="104">
        <v>7.6999999999999247</v>
      </c>
      <c r="V82" s="105">
        <v>90.833333333333357</v>
      </c>
      <c r="W82" s="106"/>
      <c r="X82" s="107"/>
      <c r="Y82" s="261"/>
      <c r="Z82" s="262"/>
      <c r="AA82" s="191">
        <f t="shared" si="42"/>
        <v>-426.71559633027618</v>
      </c>
      <c r="AB82" s="192">
        <f t="shared" si="43"/>
        <v>0.88146788990825664</v>
      </c>
      <c r="AC82" s="267"/>
    </row>
    <row r="83" spans="1:29" ht="15.75" customHeight="1">
      <c r="A83" s="271"/>
      <c r="B83" s="92" t="s">
        <v>189</v>
      </c>
      <c r="C83" s="285" t="s">
        <v>209</v>
      </c>
      <c r="D83" s="285"/>
      <c r="E83" s="93">
        <v>38</v>
      </c>
      <c r="F83" s="98">
        <v>4710</v>
      </c>
      <c r="G83" s="115">
        <f t="shared" si="44"/>
        <v>178980</v>
      </c>
      <c r="H83" s="119"/>
      <c r="I83" s="97">
        <v>21</v>
      </c>
      <c r="J83" s="98">
        <v>3600</v>
      </c>
      <c r="K83" s="99">
        <f t="shared" si="46"/>
        <v>171.42857142857142</v>
      </c>
      <c r="L83" s="114">
        <v>21</v>
      </c>
      <c r="M83" s="98">
        <f t="shared" si="45"/>
        <v>3175.2808988764045</v>
      </c>
      <c r="N83" s="99">
        <f t="shared" si="38"/>
        <v>151.20385232744783</v>
      </c>
      <c r="O83" s="120">
        <f t="shared" si="39"/>
        <v>0</v>
      </c>
      <c r="P83" s="121">
        <f t="shared" si="40"/>
        <v>-20.224719101123583</v>
      </c>
      <c r="Q83" s="122">
        <f t="shared" si="41"/>
        <v>0.8820224719101124</v>
      </c>
      <c r="R83" s="276"/>
      <c r="S83" s="1">
        <v>0.62499999999999989</v>
      </c>
      <c r="T83" s="2">
        <v>0.68680555555555545</v>
      </c>
      <c r="U83" s="104">
        <v>6.9999999999998153</v>
      </c>
      <c r="V83" s="105">
        <v>89</v>
      </c>
      <c r="W83" s="106"/>
      <c r="X83" s="107"/>
      <c r="Y83" s="261"/>
      <c r="Z83" s="262"/>
      <c r="AA83" s="191">
        <f t="shared" si="42"/>
        <v>-424.71910112359546</v>
      </c>
      <c r="AB83" s="192">
        <f t="shared" si="43"/>
        <v>0.8820224719101124</v>
      </c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7">AVERAGE(I73:I88)</f>
        <v>20.454545454545453</v>
      </c>
      <c r="J89" s="138">
        <f t="shared" si="47"/>
        <v>3600</v>
      </c>
      <c r="K89" s="139">
        <f t="shared" ref="K89" si="48">J89/I89</f>
        <v>176</v>
      </c>
      <c r="L89" s="137">
        <f t="shared" ref="L89:M89" si="49">AVERAGE(L73:L88)</f>
        <v>20.454545454545453</v>
      </c>
      <c r="M89" s="138">
        <f t="shared" si="49"/>
        <v>3059.8514115266098</v>
      </c>
      <c r="N89" s="139">
        <f t="shared" ref="N89:N94" si="50">M89/L89</f>
        <v>149.59273567463427</v>
      </c>
      <c r="O89" s="140">
        <f t="shared" ref="O89:O94" si="51">L89-I89</f>
        <v>0</v>
      </c>
      <c r="P89" s="141">
        <f t="shared" ref="P89:P94" si="52">N89-K89</f>
        <v>-26.40726432536573</v>
      </c>
      <c r="Q89" s="142">
        <f t="shared" ref="Q89:Q94" si="53">N89/K89</f>
        <v>0.84995872542405837</v>
      </c>
      <c r="R89" s="277"/>
      <c r="S89" s="143">
        <f>S73</f>
        <v>0.16666666666666666</v>
      </c>
      <c r="T89" s="144">
        <f>INDEX(T73:T88,COUNTA(T73:T88))</f>
        <v>0.68680555555555545</v>
      </c>
      <c r="U89" s="145"/>
      <c r="V89" s="156"/>
      <c r="W89" s="135"/>
      <c r="X89" s="139"/>
      <c r="Y89" s="264"/>
      <c r="Z89" s="265"/>
      <c r="AA89" s="157">
        <f t="shared" ref="AA89:AA94" si="54">M89-J89</f>
        <v>-540.14858847339019</v>
      </c>
      <c r="AB89" s="142">
        <f t="shared" ref="AB89:AB94" si="55">M89/J89</f>
        <v>0.84995872542405826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1507</v>
      </c>
      <c r="G90" s="159">
        <f t="shared" ref="G90:G94" si="56">E90*F90</f>
        <v>51584.609999999993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2521.0037174721165</v>
      </c>
      <c r="N90" s="163">
        <f t="shared" si="50"/>
        <v>157.56273234200728</v>
      </c>
      <c r="O90" s="165">
        <f t="shared" si="51"/>
        <v>0</v>
      </c>
      <c r="P90" s="166">
        <f t="shared" si="52"/>
        <v>-29.93726765799272</v>
      </c>
      <c r="Q90" s="152">
        <f t="shared" si="53"/>
        <v>0.84033457249070553</v>
      </c>
      <c r="R90" s="275">
        <f>Q106</f>
        <v>0.8507002533375182</v>
      </c>
      <c r="S90" s="167">
        <v>0.25009259259259259</v>
      </c>
      <c r="T90" s="168">
        <v>0.27500000000000002</v>
      </c>
      <c r="U90" s="169"/>
      <c r="V90" s="170">
        <v>35.866666666666703</v>
      </c>
      <c r="W90" s="173"/>
      <c r="X90" s="151"/>
      <c r="Y90" s="278"/>
      <c r="Z90" s="279"/>
      <c r="AA90" s="109">
        <f t="shared" si="54"/>
        <v>-478.99628252788352</v>
      </c>
      <c r="AB90" s="152">
        <f t="shared" si="55"/>
        <v>0.84033457249070553</v>
      </c>
      <c r="AC90" s="266">
        <f>AB106</f>
        <v>0.8507002533375182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1207</v>
      </c>
      <c r="G91" s="95">
        <f t="shared" si="56"/>
        <v>41967.390000000007</v>
      </c>
      <c r="H91" s="96"/>
      <c r="I91" s="97">
        <v>11</v>
      </c>
      <c r="J91" s="98">
        <v>3000</v>
      </c>
      <c r="K91" s="99">
        <f t="shared" si="46"/>
        <v>272.72727272727275</v>
      </c>
      <c r="L91" s="100">
        <v>11</v>
      </c>
      <c r="M91" s="98">
        <f>F91/V91*60</f>
        <v>2511.6763005780413</v>
      </c>
      <c r="N91" s="99">
        <f t="shared" si="50"/>
        <v>228.33420914345831</v>
      </c>
      <c r="O91" s="101">
        <f t="shared" si="51"/>
        <v>0</v>
      </c>
      <c r="P91" s="102">
        <f t="shared" si="52"/>
        <v>-44.393063583814438</v>
      </c>
      <c r="Q91" s="103">
        <f t="shared" si="53"/>
        <v>0.83722543352601375</v>
      </c>
      <c r="R91" s="276"/>
      <c r="S91" s="1">
        <v>0.28000000000000003</v>
      </c>
      <c r="T91" s="2">
        <v>0.30002314814814812</v>
      </c>
      <c r="U91" s="104">
        <v>7.2000000000000064</v>
      </c>
      <c r="V91" s="105">
        <v>28.833333333333258</v>
      </c>
      <c r="W91" s="106"/>
      <c r="X91" s="107"/>
      <c r="Y91" s="261"/>
      <c r="Z91" s="262"/>
      <c r="AA91" s="111">
        <f t="shared" si="54"/>
        <v>-488.32369942195874</v>
      </c>
      <c r="AB91" s="103">
        <f t="shared" si="55"/>
        <v>0.83722543352601375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2652</v>
      </c>
      <c r="G92" s="95">
        <f t="shared" si="56"/>
        <v>70622.759999999995</v>
      </c>
      <c r="H92" s="96"/>
      <c r="I92" s="97">
        <v>9</v>
      </c>
      <c r="J92" s="98">
        <v>2600</v>
      </c>
      <c r="K92" s="99">
        <f t="shared" si="46"/>
        <v>288.88888888888891</v>
      </c>
      <c r="L92" s="100">
        <v>9</v>
      </c>
      <c r="M92" s="98">
        <f>F92/V92*60</f>
        <v>2211.0236220472439</v>
      </c>
      <c r="N92" s="99">
        <f t="shared" si="50"/>
        <v>245.66929133858264</v>
      </c>
      <c r="O92" s="101">
        <f t="shared" si="51"/>
        <v>0</v>
      </c>
      <c r="P92" s="102">
        <f t="shared" si="52"/>
        <v>-43.219597550306275</v>
      </c>
      <c r="Q92" s="103">
        <f t="shared" si="53"/>
        <v>0.8503937007874014</v>
      </c>
      <c r="R92" s="276"/>
      <c r="S92" s="1">
        <v>0.33891203703703704</v>
      </c>
      <c r="T92" s="2">
        <v>0.3888888888888889</v>
      </c>
      <c r="U92" s="104">
        <v>5.0333333333333741</v>
      </c>
      <c r="V92" s="105">
        <v>71.966666666666669</v>
      </c>
      <c r="W92" s="106"/>
      <c r="X92" s="107"/>
      <c r="Y92" s="261"/>
      <c r="Z92" s="262"/>
      <c r="AA92" s="111">
        <f t="shared" si="54"/>
        <v>-388.97637795275614</v>
      </c>
      <c r="AB92" s="103">
        <f t="shared" si="55"/>
        <v>0.85039370078740151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4017</v>
      </c>
      <c r="G93" s="95">
        <f t="shared" si="56"/>
        <v>143929.10999999999</v>
      </c>
      <c r="H93" s="113"/>
      <c r="I93" s="97">
        <v>12</v>
      </c>
      <c r="J93" s="98">
        <v>3273</v>
      </c>
      <c r="K93" s="99">
        <f t="shared" si="46"/>
        <v>272.75</v>
      </c>
      <c r="L93" s="114">
        <v>12</v>
      </c>
      <c r="M93" s="98">
        <f>F93/V93*60</f>
        <v>2841.1001964636553</v>
      </c>
      <c r="N93" s="99">
        <f t="shared" si="50"/>
        <v>236.7583497053046</v>
      </c>
      <c r="O93" s="101">
        <f t="shared" si="51"/>
        <v>0</v>
      </c>
      <c r="P93" s="102">
        <f t="shared" si="52"/>
        <v>-35.991650294695404</v>
      </c>
      <c r="Q93" s="103">
        <f t="shared" si="53"/>
        <v>0.86804161211844033</v>
      </c>
      <c r="R93" s="276"/>
      <c r="S93" s="1">
        <v>0.39386574074074077</v>
      </c>
      <c r="T93" s="2">
        <v>0.45277777777777778</v>
      </c>
      <c r="U93" s="104">
        <v>7.1666666666666945</v>
      </c>
      <c r="V93" s="105">
        <v>84.8333333333333</v>
      </c>
      <c r="W93" s="106">
        <v>0.45277777777777778</v>
      </c>
      <c r="X93" s="107">
        <v>0.49305555555555547</v>
      </c>
      <c r="Y93" s="261"/>
      <c r="Z93" s="262"/>
      <c r="AA93" s="111">
        <f t="shared" si="54"/>
        <v>-431.89980353634473</v>
      </c>
      <c r="AB93" s="103">
        <f t="shared" si="55"/>
        <v>0.86804161211844033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3181</v>
      </c>
      <c r="G94" s="115">
        <f t="shared" si="56"/>
        <v>115820.20999999999</v>
      </c>
      <c r="H94" s="116"/>
      <c r="I94" s="97">
        <v>11</v>
      </c>
      <c r="J94" s="98">
        <v>3273</v>
      </c>
      <c r="K94" s="99">
        <f t="shared" si="46"/>
        <v>297.54545454545456</v>
      </c>
      <c r="L94" s="100">
        <v>11</v>
      </c>
      <c r="M94" s="98">
        <f>F94/V94*60</f>
        <v>2799.9022004889953</v>
      </c>
      <c r="N94" s="99">
        <f t="shared" si="50"/>
        <v>254.53656368081775</v>
      </c>
      <c r="O94" s="101">
        <f t="shared" si="51"/>
        <v>0</v>
      </c>
      <c r="P94" s="102">
        <f t="shared" si="52"/>
        <v>-43.008890864636811</v>
      </c>
      <c r="Q94" s="103">
        <f t="shared" si="53"/>
        <v>0.85545438450626188</v>
      </c>
      <c r="R94" s="276"/>
      <c r="S94" s="1">
        <v>0.49305555555555547</v>
      </c>
      <c r="T94" s="2">
        <v>0.54039351851851847</v>
      </c>
      <c r="U94" s="104">
        <v>57.999999999999872</v>
      </c>
      <c r="V94" s="105">
        <v>68.166666666666714</v>
      </c>
      <c r="W94" s="106"/>
      <c r="X94" s="107"/>
      <c r="Y94" s="261"/>
      <c r="Z94" s="262"/>
      <c r="AA94" s="111">
        <f t="shared" si="54"/>
        <v>-473.09779951100472</v>
      </c>
      <c r="AB94" s="103">
        <f t="shared" si="55"/>
        <v>0.85545438450626188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7">AVERAGE(I90:I105)</f>
        <v>11.8</v>
      </c>
      <c r="J106" s="138">
        <f t="shared" si="57"/>
        <v>3029.2</v>
      </c>
      <c r="K106" s="139">
        <f t="shared" ref="K106" si="58">J106/I106</f>
        <v>256.71186440677963</v>
      </c>
      <c r="L106" s="137">
        <f t="shared" ref="L106:M106" si="59">AVERAGE(L90:L105)</f>
        <v>11.8</v>
      </c>
      <c r="M106" s="138">
        <f t="shared" si="59"/>
        <v>2576.9412074100101</v>
      </c>
      <c r="N106" s="139">
        <f t="shared" ref="N106:N111" si="60">M106/L106</f>
        <v>218.38484808559406</v>
      </c>
      <c r="O106" s="140">
        <f t="shared" ref="O106:O111" si="61">L106-I106</f>
        <v>0</v>
      </c>
      <c r="P106" s="141">
        <f t="shared" ref="P106:P111" si="62">N106-K106</f>
        <v>-38.327016321185567</v>
      </c>
      <c r="Q106" s="142">
        <f t="shared" ref="Q106:Q111" si="63">N106/K106</f>
        <v>0.8507002533375182</v>
      </c>
      <c r="R106" s="277"/>
      <c r="S106" s="143">
        <f>S90</f>
        <v>0.25009259259259259</v>
      </c>
      <c r="T106" s="144">
        <f>INDEX(T90:T105,COUNTA(T90:T105))</f>
        <v>0.54039351851851847</v>
      </c>
      <c r="U106" s="145"/>
      <c r="V106" s="156"/>
      <c r="W106" s="135"/>
      <c r="X106" s="139"/>
      <c r="Y106" s="264"/>
      <c r="Z106" s="265"/>
      <c r="AA106" s="157">
        <f t="shared" ref="AA106:AA111" si="64">M106-J106</f>
        <v>-452.25879258998975</v>
      </c>
      <c r="AB106" s="142">
        <f t="shared" ref="AB106:AB111" si="65">M106/J106</f>
        <v>0.8507002533375182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749</v>
      </c>
      <c r="G107" s="159">
        <f t="shared" ref="G107:G111" si="66">E107*F107</f>
        <v>19945.87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2091.8541505042617</v>
      </c>
      <c r="N107" s="163">
        <f t="shared" si="60"/>
        <v>348.64235841737695</v>
      </c>
      <c r="O107" s="165">
        <f t="shared" si="61"/>
        <v>0</v>
      </c>
      <c r="P107" s="166">
        <f t="shared" si="62"/>
        <v>-84.69097491595636</v>
      </c>
      <c r="Q107" s="152">
        <f t="shared" si="63"/>
        <v>0.80455928865548532</v>
      </c>
      <c r="R107" s="275">
        <f>Q123</f>
        <v>0.83512801203685016</v>
      </c>
      <c r="S107" s="193">
        <v>0.32430555555555551</v>
      </c>
      <c r="T107" s="194">
        <v>0.33922453703703703</v>
      </c>
      <c r="U107" s="169"/>
      <c r="V107" s="170">
        <v>21.483333333333388</v>
      </c>
      <c r="W107" s="168"/>
      <c r="X107" s="171"/>
      <c r="Y107" s="278"/>
      <c r="Z107" s="279"/>
      <c r="AA107" s="109">
        <f t="shared" si="64"/>
        <v>-508.14584949573828</v>
      </c>
      <c r="AB107" s="152">
        <f t="shared" si="65"/>
        <v>0.80455928865548532</v>
      </c>
      <c r="AC107" s="266">
        <f>AB123</f>
        <v>0.83512801203685005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3678</v>
      </c>
      <c r="G108" s="95">
        <f t="shared" si="66"/>
        <v>112546.8</v>
      </c>
      <c r="H108" s="96"/>
      <c r="I108" s="97">
        <v>6</v>
      </c>
      <c r="J108" s="98">
        <v>2600</v>
      </c>
      <c r="K108" s="99">
        <f t="shared" si="46"/>
        <v>433.33333333333331</v>
      </c>
      <c r="L108" s="100">
        <v>6</v>
      </c>
      <c r="M108" s="98">
        <f>F108/V108*60</f>
        <v>2218.2610152454326</v>
      </c>
      <c r="N108" s="99">
        <f t="shared" si="60"/>
        <v>369.71016920757211</v>
      </c>
      <c r="O108" s="101">
        <f t="shared" si="61"/>
        <v>0</v>
      </c>
      <c r="P108" s="102">
        <f t="shared" si="62"/>
        <v>-63.623164125761207</v>
      </c>
      <c r="Q108" s="103">
        <f t="shared" si="63"/>
        <v>0.85317731355593562</v>
      </c>
      <c r="R108" s="276"/>
      <c r="S108" s="1">
        <v>0.3430555555555555</v>
      </c>
      <c r="T108" s="2">
        <v>0.41214120370370372</v>
      </c>
      <c r="U108" s="104">
        <v>5.5166666666665964</v>
      </c>
      <c r="V108" s="105">
        <v>99.483333333333434</v>
      </c>
      <c r="W108" s="106"/>
      <c r="X108" s="113"/>
      <c r="Y108" s="261"/>
      <c r="Z108" s="262"/>
      <c r="AA108" s="111">
        <f t="shared" si="64"/>
        <v>-381.73898475456735</v>
      </c>
      <c r="AB108" s="103">
        <f t="shared" si="65"/>
        <v>0.85317731355593562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1287</v>
      </c>
      <c r="G109" s="95">
        <f t="shared" si="66"/>
        <v>31827.510000000002</v>
      </c>
      <c r="H109" s="96"/>
      <c r="I109" s="97">
        <v>6</v>
      </c>
      <c r="J109" s="98">
        <v>2600</v>
      </c>
      <c r="K109" s="99">
        <f t="shared" si="46"/>
        <v>433.33333333333331</v>
      </c>
      <c r="L109" s="100">
        <v>6</v>
      </c>
      <c r="M109" s="98">
        <f>F109/V109*60</f>
        <v>2172.1518987341792</v>
      </c>
      <c r="N109" s="99">
        <f t="shared" si="60"/>
        <v>362.02531645569655</v>
      </c>
      <c r="O109" s="101">
        <f t="shared" si="61"/>
        <v>0</v>
      </c>
      <c r="P109" s="102">
        <f t="shared" si="62"/>
        <v>-71.30801687763676</v>
      </c>
      <c r="Q109" s="103">
        <f t="shared" si="63"/>
        <v>0.83544303797468444</v>
      </c>
      <c r="R109" s="276"/>
      <c r="S109" s="1">
        <v>0.41697916666666668</v>
      </c>
      <c r="T109" s="2">
        <v>0.44166666666666665</v>
      </c>
      <c r="U109" s="104">
        <v>6.9666666666666632</v>
      </c>
      <c r="V109" s="105">
        <v>35.549999999999962</v>
      </c>
      <c r="W109" s="106"/>
      <c r="X109" s="107"/>
      <c r="Y109" s="261"/>
      <c r="Z109" s="262"/>
      <c r="AA109" s="111">
        <f t="shared" si="64"/>
        <v>-427.84810126582079</v>
      </c>
      <c r="AB109" s="103">
        <f t="shared" si="65"/>
        <v>0.83544303797468433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975</v>
      </c>
      <c r="G110" s="95">
        <f t="shared" si="66"/>
        <v>24316.5</v>
      </c>
      <c r="H110" s="96"/>
      <c r="I110" s="97">
        <v>6</v>
      </c>
      <c r="J110" s="98">
        <v>2600</v>
      </c>
      <c r="K110" s="99">
        <f t="shared" si="46"/>
        <v>433.33333333333331</v>
      </c>
      <c r="L110" s="100">
        <v>6</v>
      </c>
      <c r="M110" s="98">
        <f>F110/V110*60</f>
        <v>2163.995067817506</v>
      </c>
      <c r="N110" s="99">
        <f t="shared" si="60"/>
        <v>360.66584463625099</v>
      </c>
      <c r="O110" s="101">
        <f t="shared" si="61"/>
        <v>0</v>
      </c>
      <c r="P110" s="102">
        <f t="shared" si="62"/>
        <v>-72.66748869708232</v>
      </c>
      <c r="Q110" s="103">
        <f t="shared" si="63"/>
        <v>0.83230579531442539</v>
      </c>
      <c r="R110" s="276"/>
      <c r="S110" s="1">
        <v>0.44513888888888886</v>
      </c>
      <c r="T110" s="2">
        <v>0.46391203703703704</v>
      </c>
      <c r="U110" s="104">
        <v>4.9999999999999822</v>
      </c>
      <c r="V110" s="105">
        <v>27.033333333333374</v>
      </c>
      <c r="W110" s="106"/>
      <c r="X110" s="113"/>
      <c r="Y110" s="261"/>
      <c r="Z110" s="262"/>
      <c r="AA110" s="111">
        <f t="shared" si="64"/>
        <v>-436.00493218249403</v>
      </c>
      <c r="AB110" s="103">
        <f t="shared" si="65"/>
        <v>0.83230579531442539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2184</v>
      </c>
      <c r="G111" s="95">
        <f t="shared" si="66"/>
        <v>54010.32</v>
      </c>
      <c r="H111" s="113"/>
      <c r="I111" s="97">
        <v>6</v>
      </c>
      <c r="J111" s="98">
        <v>2600</v>
      </c>
      <c r="K111" s="99">
        <f t="shared" si="46"/>
        <v>433.33333333333331</v>
      </c>
      <c r="L111" s="114">
        <v>6</v>
      </c>
      <c r="M111" s="98">
        <f>F111/V111*60</f>
        <v>2210.402024177673</v>
      </c>
      <c r="N111" s="99">
        <f t="shared" si="60"/>
        <v>368.40033736294549</v>
      </c>
      <c r="O111" s="101">
        <f t="shared" si="61"/>
        <v>0</v>
      </c>
      <c r="P111" s="102">
        <f t="shared" si="62"/>
        <v>-64.932995970387822</v>
      </c>
      <c r="Q111" s="103">
        <f t="shared" si="63"/>
        <v>0.85015462468372038</v>
      </c>
      <c r="R111" s="276"/>
      <c r="S111" s="1">
        <v>0.46944444444444439</v>
      </c>
      <c r="T111" s="2">
        <v>0.51061342592592596</v>
      </c>
      <c r="U111" s="104">
        <v>7.9666666666665797</v>
      </c>
      <c r="V111" s="105">
        <v>59.283333333333459</v>
      </c>
      <c r="W111" s="106"/>
      <c r="X111" s="113"/>
      <c r="Y111" s="261"/>
      <c r="Z111" s="262"/>
      <c r="AA111" s="111">
        <f t="shared" si="64"/>
        <v>-389.59797582232704</v>
      </c>
      <c r="AB111" s="103">
        <f t="shared" si="65"/>
        <v>0.85015462468372038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7">AVERAGE(I107:I122)</f>
        <v>6</v>
      </c>
      <c r="J123" s="138">
        <f t="shared" si="67"/>
        <v>2600</v>
      </c>
      <c r="K123" s="139">
        <f t="shared" ref="K123" si="68">J123/I123</f>
        <v>433.33333333333331</v>
      </c>
      <c r="L123" s="137">
        <f t="shared" ref="L123:M123" si="69">AVERAGE(L107:L122)</f>
        <v>6</v>
      </c>
      <c r="M123" s="138">
        <f t="shared" si="69"/>
        <v>2171.3328312958101</v>
      </c>
      <c r="N123" s="139">
        <f>M123/L123</f>
        <v>361.88880521596838</v>
      </c>
      <c r="O123" s="140">
        <f>L123-I123</f>
        <v>0</v>
      </c>
      <c r="P123" s="141">
        <f>N123-K123</f>
        <v>-71.444528117364939</v>
      </c>
      <c r="Q123" s="142">
        <f>N123/K123</f>
        <v>0.83512801203685016</v>
      </c>
      <c r="R123" s="277"/>
      <c r="S123" s="143">
        <f>S107</f>
        <v>0.32430555555555551</v>
      </c>
      <c r="T123" s="144">
        <f>INDEX(T107:T122,COUNTA(T107:T122))</f>
        <v>0.51061342592592596</v>
      </c>
      <c r="U123" s="145"/>
      <c r="V123" s="156"/>
      <c r="W123" s="135"/>
      <c r="X123" s="139"/>
      <c r="Y123" s="264"/>
      <c r="Z123" s="265"/>
      <c r="AA123" s="157">
        <f>M123-J123</f>
        <v>-428.66716870418986</v>
      </c>
      <c r="AB123" s="142">
        <f>M123/J123</f>
        <v>0.83512801203685005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225</v>
      </c>
      <c r="D124" s="274"/>
      <c r="E124" s="158">
        <v>44.3</v>
      </c>
      <c r="F124" s="169">
        <v>1646</v>
      </c>
      <c r="G124" s="159">
        <f t="shared" ref="G124:G126" si="70">E124*F124</f>
        <v>72917.799999999988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1700.3156384505014</v>
      </c>
      <c r="N124" s="163">
        <f>M124/L124</f>
        <v>100.01856696767655</v>
      </c>
      <c r="O124" s="165">
        <f>L124-I124</f>
        <v>0</v>
      </c>
      <c r="P124" s="166">
        <f>N124-K124</f>
        <v>-17.628491855852857</v>
      </c>
      <c r="Q124" s="152">
        <f>N124/K124</f>
        <v>0.85015781922525069</v>
      </c>
      <c r="R124" s="275">
        <f>Q140</f>
        <v>0.84911167023049083</v>
      </c>
      <c r="S124" s="167">
        <v>0.70833333333333337</v>
      </c>
      <c r="T124" s="168">
        <v>0.74866898148148153</v>
      </c>
      <c r="U124" s="169"/>
      <c r="V124" s="170">
        <v>58.083333333333357</v>
      </c>
      <c r="W124" s="87"/>
      <c r="X124" s="88"/>
      <c r="Y124" s="278"/>
      <c r="Z124" s="279"/>
      <c r="AA124" s="109">
        <f>M124-J124</f>
        <v>-299.68436154949859</v>
      </c>
      <c r="AB124" s="152">
        <f>M124/J124</f>
        <v>0.85015781922525069</v>
      </c>
      <c r="AC124" s="347">
        <f>AB140</f>
        <v>0.84911167023049072</v>
      </c>
    </row>
    <row r="125" spans="1:29" ht="15.75" customHeight="1">
      <c r="A125" s="281"/>
      <c r="B125" s="153" t="s">
        <v>176</v>
      </c>
      <c r="C125" s="259" t="s">
        <v>219</v>
      </c>
      <c r="D125" s="260"/>
      <c r="E125" s="93">
        <v>50.67</v>
      </c>
      <c r="F125" s="104">
        <v>910</v>
      </c>
      <c r="G125" s="95">
        <f t="shared" si="70"/>
        <v>46109.700000000004</v>
      </c>
      <c r="H125" s="96"/>
      <c r="I125" s="97">
        <v>22</v>
      </c>
      <c r="J125" s="98">
        <v>2000</v>
      </c>
      <c r="K125" s="99">
        <f t="shared" ref="K125:K126" si="71">J125/I125</f>
        <v>90.909090909090907</v>
      </c>
      <c r="L125" s="100">
        <v>22</v>
      </c>
      <c r="M125" s="98">
        <f>F125/V125*60</f>
        <v>1686.0524961399897</v>
      </c>
      <c r="N125" s="99">
        <f>M125/L125</f>
        <v>76.638749824544988</v>
      </c>
      <c r="O125" s="101">
        <f>L125-I125</f>
        <v>0</v>
      </c>
      <c r="P125" s="102">
        <f>N125-K125</f>
        <v>-14.270341084545919</v>
      </c>
      <c r="Q125" s="103">
        <f>N125/K125</f>
        <v>0.84302624806999493</v>
      </c>
      <c r="R125" s="276"/>
      <c r="S125" s="1">
        <v>0.75208333333333333</v>
      </c>
      <c r="T125" s="2">
        <v>0.77457175925925925</v>
      </c>
      <c r="U125" s="104">
        <v>4.9166666666665826</v>
      </c>
      <c r="V125" s="105">
        <v>32.383333333333333</v>
      </c>
      <c r="W125" s="106"/>
      <c r="X125" s="107"/>
      <c r="Y125" s="261"/>
      <c r="Z125" s="262"/>
      <c r="AA125" s="111">
        <f>M125-J125</f>
        <v>-313.94750386001033</v>
      </c>
      <c r="AB125" s="103">
        <f>M125/J125</f>
        <v>0.84302624806999482</v>
      </c>
      <c r="AC125" s="293"/>
    </row>
    <row r="126" spans="1:29" ht="15.75" customHeight="1">
      <c r="A126" s="281"/>
      <c r="B126" s="153" t="s">
        <v>176</v>
      </c>
      <c r="C126" s="259" t="s">
        <v>221</v>
      </c>
      <c r="D126" s="260"/>
      <c r="E126" s="93">
        <v>47.6</v>
      </c>
      <c r="F126" s="104">
        <v>2012</v>
      </c>
      <c r="G126" s="95">
        <f t="shared" si="70"/>
        <v>95771.199999999997</v>
      </c>
      <c r="H126" s="96"/>
      <c r="I126" s="97">
        <v>23</v>
      </c>
      <c r="J126" s="98">
        <v>2000</v>
      </c>
      <c r="K126" s="99">
        <f t="shared" si="71"/>
        <v>86.956521739130437</v>
      </c>
      <c r="L126" s="100">
        <v>23</v>
      </c>
      <c r="M126" s="98">
        <f>F126/V126*60</f>
        <v>1708.3018867924538</v>
      </c>
      <c r="N126" s="99">
        <f>M126/L126</f>
        <v>74.273995077932781</v>
      </c>
      <c r="O126" s="101">
        <f>L126-I126</f>
        <v>0</v>
      </c>
      <c r="P126" s="102">
        <f>N126-K126</f>
        <v>-12.682526661197656</v>
      </c>
      <c r="Q126" s="103">
        <f>N126/K126</f>
        <v>0.85415094339622699</v>
      </c>
      <c r="R126" s="276"/>
      <c r="S126" s="1">
        <v>0.77870370370370368</v>
      </c>
      <c r="T126" s="2">
        <v>0.82777777777777772</v>
      </c>
      <c r="U126" s="104">
        <v>5.9499999999999709</v>
      </c>
      <c r="V126" s="105">
        <v>70.666666666666629</v>
      </c>
      <c r="W126" s="106"/>
      <c r="X126" s="107"/>
      <c r="Y126" s="261"/>
      <c r="Z126" s="262"/>
      <c r="AA126" s="111">
        <f>M126-J126</f>
        <v>-291.69811320754616</v>
      </c>
      <c r="AB126" s="103">
        <f>M126/J126</f>
        <v>0.85415094339622688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2">AVERAGE(I124:I139)</f>
        <v>20.666666666666668</v>
      </c>
      <c r="J140" s="138">
        <f t="shared" si="72"/>
        <v>2000</v>
      </c>
      <c r="K140" s="139">
        <f t="shared" ref="K140" si="73">J140/I140</f>
        <v>96.774193548387089</v>
      </c>
      <c r="L140" s="137">
        <f t="shared" ref="L140:M140" si="74">AVERAGE(L124:L139)</f>
        <v>20.666666666666668</v>
      </c>
      <c r="M140" s="138">
        <f t="shared" si="74"/>
        <v>1698.2233404609815</v>
      </c>
      <c r="N140" s="139">
        <f>M140/L140</f>
        <v>82.172097119079751</v>
      </c>
      <c r="O140" s="140">
        <f>L140-I140</f>
        <v>0</v>
      </c>
      <c r="P140" s="141">
        <f>N140-K140</f>
        <v>-14.602096429307338</v>
      </c>
      <c r="Q140" s="142">
        <f>N140/K140</f>
        <v>0.84911167023049083</v>
      </c>
      <c r="R140" s="277"/>
      <c r="S140" s="143">
        <f>S124</f>
        <v>0.70833333333333337</v>
      </c>
      <c r="T140" s="144">
        <f>INDEX(T124:T139,COUNTA(T124:T139))</f>
        <v>0.82777777777777772</v>
      </c>
      <c r="U140" s="145"/>
      <c r="V140" s="156"/>
      <c r="W140" s="188"/>
      <c r="X140" s="189"/>
      <c r="Y140" s="264"/>
      <c r="Z140" s="265"/>
      <c r="AA140" s="157">
        <f>M140-J140</f>
        <v>-301.77665953901851</v>
      </c>
      <c r="AB140" s="142">
        <f>M140/J140</f>
        <v>0.84911167023049072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223</v>
      </c>
      <c r="D141" s="274"/>
      <c r="E141" s="158">
        <v>49.91</v>
      </c>
      <c r="F141" s="87">
        <v>1186</v>
      </c>
      <c r="G141" s="159">
        <f t="shared" ref="G141:G143" si="75">E141*F141</f>
        <v>59193.259999999995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1692.9421094369584</v>
      </c>
      <c r="N141" s="163">
        <f>M141/L141</f>
        <v>65.113158055267633</v>
      </c>
      <c r="O141" s="165">
        <f>L141-I141</f>
        <v>0</v>
      </c>
      <c r="P141" s="166">
        <f>N141-K141</f>
        <v>-11.809918867809287</v>
      </c>
      <c r="Q141" s="152">
        <f>N141/K141</f>
        <v>0.84647105471847928</v>
      </c>
      <c r="R141" s="275">
        <f>Q157</f>
        <v>0.85019412840036268</v>
      </c>
      <c r="S141" s="167">
        <v>0.70833333333333337</v>
      </c>
      <c r="T141" s="168">
        <v>0.73752314814814812</v>
      </c>
      <c r="U141" s="169"/>
      <c r="V141" s="170">
        <v>42.033333333333246</v>
      </c>
      <c r="W141" s="168"/>
      <c r="X141" s="171"/>
      <c r="Y141" s="278"/>
      <c r="Z141" s="279"/>
      <c r="AA141" s="109">
        <f>M141-J141</f>
        <v>-307.05789056304161</v>
      </c>
      <c r="AB141" s="152">
        <f>M141/J141</f>
        <v>0.84647105471847917</v>
      </c>
      <c r="AC141" s="266">
        <f>AB157</f>
        <v>0.85019412840036268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1976</v>
      </c>
      <c r="G142" s="95">
        <f t="shared" si="75"/>
        <v>112217.04</v>
      </c>
      <c r="H142" s="96"/>
      <c r="I142" s="97">
        <v>23</v>
      </c>
      <c r="J142" s="98">
        <v>2000</v>
      </c>
      <c r="K142" s="99">
        <f t="shared" ref="K142:K143" si="76">J142/I142</f>
        <v>86.956521739130437</v>
      </c>
      <c r="L142" s="100">
        <v>23</v>
      </c>
      <c r="M142" s="98">
        <f>F142/V142*60</f>
        <v>1707.9471788715502</v>
      </c>
      <c r="N142" s="99">
        <f>M142/L142</f>
        <v>74.258572994415232</v>
      </c>
      <c r="O142" s="101">
        <f>L142-I142</f>
        <v>0</v>
      </c>
      <c r="P142" s="102">
        <f>N142-K142</f>
        <v>-12.697948744715205</v>
      </c>
      <c r="Q142" s="103">
        <f>N142/K142</f>
        <v>0.85397358943577517</v>
      </c>
      <c r="R142" s="276"/>
      <c r="S142" s="1">
        <v>0.7416666666666667</v>
      </c>
      <c r="T142" s="2">
        <v>0.78987268518518516</v>
      </c>
      <c r="U142" s="104">
        <v>5.9666666666667467</v>
      </c>
      <c r="V142" s="105">
        <v>69.4166666666666</v>
      </c>
      <c r="W142" s="106"/>
      <c r="X142" s="107"/>
      <c r="Y142" s="261"/>
      <c r="Z142" s="262"/>
      <c r="AA142" s="111">
        <f>M142-J142</f>
        <v>-292.05282112844975</v>
      </c>
      <c r="AB142" s="103">
        <f>M142/J142</f>
        <v>0.85397358943577517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1543</v>
      </c>
      <c r="G143" s="95">
        <f t="shared" si="75"/>
        <v>87750.409999999989</v>
      </c>
      <c r="H143" s="96"/>
      <c r="I143" s="97">
        <v>23</v>
      </c>
      <c r="J143" s="98">
        <v>2000</v>
      </c>
      <c r="K143" s="99">
        <f t="shared" si="76"/>
        <v>86.956521739130437</v>
      </c>
      <c r="L143" s="100">
        <v>23</v>
      </c>
      <c r="M143" s="98">
        <f>F143/V143*60</f>
        <v>1700.275482093668</v>
      </c>
      <c r="N143" s="99">
        <f>M143/L143</f>
        <v>73.925020960594253</v>
      </c>
      <c r="O143" s="101">
        <f>L143-I143</f>
        <v>0</v>
      </c>
      <c r="P143" s="102">
        <f>N143-K143</f>
        <v>-13.031500778536184</v>
      </c>
      <c r="Q143" s="103">
        <f>N143/K143</f>
        <v>0.85013774104683393</v>
      </c>
      <c r="R143" s="276"/>
      <c r="S143" s="1">
        <v>0.79444444444444451</v>
      </c>
      <c r="T143" s="2">
        <v>0.83225694444444442</v>
      </c>
      <c r="U143" s="104">
        <v>6.5833333333334565</v>
      </c>
      <c r="V143" s="105">
        <v>54.449999999999875</v>
      </c>
      <c r="W143" s="106"/>
      <c r="X143" s="107"/>
      <c r="Y143" s="261"/>
      <c r="Z143" s="262"/>
      <c r="AA143" s="111">
        <f>M143-J143</f>
        <v>-299.72451790633204</v>
      </c>
      <c r="AB143" s="103">
        <f>M143/J143</f>
        <v>0.85013774104683393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7">AVERAGE(I141:I156)</f>
        <v>24</v>
      </c>
      <c r="J157" s="138">
        <f t="shared" si="77"/>
        <v>2000</v>
      </c>
      <c r="K157" s="139">
        <f t="shared" ref="K157" si="78">J157/I157</f>
        <v>83.333333333333329</v>
      </c>
      <c r="L157" s="137">
        <f t="shared" ref="L157:M157" si="79">AVERAGE(L141:L156)</f>
        <v>24</v>
      </c>
      <c r="M157" s="138">
        <f t="shared" si="79"/>
        <v>1700.3882568007255</v>
      </c>
      <c r="N157" s="139">
        <f>M157/L157</f>
        <v>70.849510700030223</v>
      </c>
      <c r="O157" s="140">
        <f>L157-I157</f>
        <v>0</v>
      </c>
      <c r="P157" s="141">
        <f>N157-K157</f>
        <v>-12.483822633303106</v>
      </c>
      <c r="Q157" s="142">
        <f>N157/K157</f>
        <v>0.85019412840036268</v>
      </c>
      <c r="R157" s="277"/>
      <c r="S157" s="143">
        <f>S141</f>
        <v>0.70833333333333337</v>
      </c>
      <c r="T157" s="144">
        <f>INDEX(T141:T156,COUNTA(T141:T156))</f>
        <v>0.83225694444444442</v>
      </c>
      <c r="U157" s="145"/>
      <c r="V157" s="156"/>
      <c r="W157" s="135"/>
      <c r="X157" s="139"/>
      <c r="Y157" s="264"/>
      <c r="Z157" s="265"/>
      <c r="AA157" s="157">
        <f>M157-J157</f>
        <v>-299.61174319927454</v>
      </c>
      <c r="AB157" s="142">
        <f>M157/J157</f>
        <v>0.85019412840036268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32" priority="3" operator="greaterThan">
      <formula>0</formula>
    </cfRule>
  </conditionalFormatting>
  <conditionalFormatting sqref="P5:P157 AA5:AA157">
    <cfRule type="cellIs" dxfId="431" priority="6" operator="lessThan">
      <formula>0</formula>
    </cfRule>
  </conditionalFormatting>
  <conditionalFormatting sqref="Q5:Q157 AB5:AB157">
    <cfRule type="cellIs" dxfId="430" priority="4" operator="greaterThan">
      <formula>1</formula>
    </cfRule>
    <cfRule type="cellIs" dxfId="429" priority="5" operator="lessThan">
      <formula>0.8</formula>
    </cfRule>
  </conditionalFormatting>
  <conditionalFormatting sqref="R5:R157 AC124">
    <cfRule type="cellIs" dxfId="428" priority="7" operator="lessThan">
      <formula>0.8</formula>
    </cfRule>
  </conditionalFormatting>
  <conditionalFormatting sqref="AC5:AC22 AC56:AC91">
    <cfRule type="cellIs" dxfId="427" priority="9" operator="lessThan">
      <formula>0.8</formula>
    </cfRule>
  </conditionalFormatting>
  <conditionalFormatting sqref="AC39">
    <cfRule type="cellIs" dxfId="426" priority="12" operator="lessThan">
      <formula>0.8</formula>
    </cfRule>
  </conditionalFormatting>
  <conditionalFormatting sqref="AC54">
    <cfRule type="cellIs" dxfId="425" priority="11" operator="lessThan">
      <formula>0.8</formula>
    </cfRule>
  </conditionalFormatting>
  <conditionalFormatting sqref="AC97:AC105">
    <cfRule type="cellIs" dxfId="424" priority="10" operator="lessThan">
      <formula>0.8</formula>
    </cfRule>
  </conditionalFormatting>
  <conditionalFormatting sqref="AC107:AC112">
    <cfRule type="cellIs" dxfId="423" priority="8" operator="lessThan">
      <formula>0.8</formula>
    </cfRule>
  </conditionalFormatting>
  <conditionalFormatting sqref="AC139">
    <cfRule type="cellIs" dxfId="422" priority="2" operator="lessThan">
      <formula>0.8</formula>
    </cfRule>
  </conditionalFormatting>
  <conditionalFormatting sqref="AC141:AC157">
    <cfRule type="cellIs" dxfId="421" priority="1" operator="lessThan">
      <formula>0.8</formula>
    </cfRule>
  </conditionalFormatting>
  <dataValidations count="1">
    <dataValidation type="list" allowBlank="1" showInputMessage="1" showErrorMessage="1" sqref="Y5:Z157" xr:uid="{3C4B4C84-B8B0-4AB5-A90F-20F85E5FA2DD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2703-24DD-47A5-A56A-342FFE0E4B4E}">
  <sheetPr>
    <tabColor theme="8" tint="0.59999389629810485"/>
  </sheetPr>
  <dimension ref="B1:AR36"/>
  <sheetViews>
    <sheetView zoomScale="70" zoomScaleNormal="70" workbookViewId="0">
      <selection activeCell="K40" sqref="K4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252</v>
      </c>
      <c r="D3" s="248"/>
      <c r="E3" s="7" t="s">
        <v>2</v>
      </c>
      <c r="F3" s="249">
        <f>'0814(18度C)'!D1+'0814(4度C)'!D1</f>
        <v>233538</v>
      </c>
      <c r="G3" s="250"/>
      <c r="H3" s="7" t="s">
        <v>3</v>
      </c>
      <c r="I3" s="251">
        <f>'0814(18度C)'!F1+'0814(4度C)'!F1</f>
        <v>7479649.0499999989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495.64522800118442</v>
      </c>
      <c r="F6" s="226" t="e">
        <f>AVERAGE(#REF!,D13:K13)</f>
        <v>#REF!</v>
      </c>
      <c r="G6" s="227">
        <f>AVERAGE(D13:K13)</f>
        <v>176.77681726144831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745.59098811938566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418.61209372605043</v>
      </c>
      <c r="F7" s="230" t="e">
        <f>AVERAGE(#REF!,D14:K14)</f>
        <v>#REF!</v>
      </c>
      <c r="G7" s="217">
        <f>AVERAGE(D14:K14)</f>
        <v>149.01736968197412</v>
      </c>
      <c r="H7" s="218"/>
      <c r="I7" s="217">
        <f>AVERAGE(L14:O14)</f>
        <v>76.539202095306621</v>
      </c>
      <c r="J7" s="218"/>
      <c r="K7" s="217">
        <f>AVERAGE(D28:O28)</f>
        <v>580.64510603051019</v>
      </c>
      <c r="L7" s="218"/>
      <c r="M7" s="217">
        <f>AVERAGE(P28:X28)</f>
        <v>631.11955258177431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0.84557244029605239</v>
      </c>
      <c r="F8" s="222" t="e">
        <f>AVERAGE(D15:K15,#REF!)</f>
        <v>#REF!</v>
      </c>
      <c r="G8" s="223">
        <f>AVERAGE(D15:K15)</f>
        <v>0.84311880437957298</v>
      </c>
      <c r="H8" s="224"/>
      <c r="I8" s="223">
        <f>AVERAGE(L15:O15)</f>
        <v>0.84996681708213673</v>
      </c>
      <c r="J8" s="224"/>
      <c r="K8" s="223">
        <f>AVERAGE(D29:O29)</f>
        <v>0.84440132930143852</v>
      </c>
      <c r="L8" s="224"/>
      <c r="M8" s="223">
        <f>AVERAGE(P29:X29)</f>
        <v>0.84853170459606808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79.365079365079367</v>
      </c>
      <c r="F13" s="24">
        <v>81.666666666666671</v>
      </c>
      <c r="G13" s="24">
        <v>86.956521739130437</v>
      </c>
      <c r="H13" s="24">
        <v>176</v>
      </c>
      <c r="I13" s="24">
        <v>256.71186440677963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>
        <v>96.774193548387089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105.55210583793021</v>
      </c>
      <c r="E14" s="28">
        <v>64.993081254494541</v>
      </c>
      <c r="F14" s="28">
        <v>69.003146588678121</v>
      </c>
      <c r="G14" s="28">
        <v>73.607155652292818</v>
      </c>
      <c r="H14" s="28">
        <v>149.59774281468123</v>
      </c>
      <c r="I14" s="28">
        <v>218.46673481542598</v>
      </c>
      <c r="J14" s="28" t="s">
        <v>37</v>
      </c>
      <c r="K14" s="55">
        <v>361.90162081031599</v>
      </c>
      <c r="L14" s="27" t="s">
        <v>37</v>
      </c>
      <c r="M14" s="67">
        <v>70.874074516762022</v>
      </c>
      <c r="N14" s="28">
        <v>82.204329673851205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0.85533603006598624</v>
      </c>
      <c r="E15" s="32">
        <f t="shared" si="0"/>
        <v>0.81891282380663122</v>
      </c>
      <c r="F15" s="32">
        <f t="shared" si="0"/>
        <v>0.84493648884095651</v>
      </c>
      <c r="G15" s="32">
        <f t="shared" si="0"/>
        <v>0.84648229000136743</v>
      </c>
      <c r="H15" s="32">
        <f t="shared" si="0"/>
        <v>0.84998717508341604</v>
      </c>
      <c r="I15" s="32">
        <f t="shared" si="0"/>
        <v>0.85101923637330879</v>
      </c>
      <c r="J15" s="32" t="s">
        <v>37</v>
      </c>
      <c r="K15" s="56">
        <f t="shared" ref="K15:N15" si="1">K14/K13</f>
        <v>0.83515758648534466</v>
      </c>
      <c r="L15" s="31" t="s">
        <v>37</v>
      </c>
      <c r="M15" s="68">
        <f t="shared" ref="M15" si="2">M14/M13</f>
        <v>0.85048889420114426</v>
      </c>
      <c r="N15" s="32">
        <f t="shared" si="1"/>
        <v>0.84944473996312919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0.25011574074074072</v>
      </c>
      <c r="E16" s="2">
        <v>0.25</v>
      </c>
      <c r="F16" s="2">
        <v>0.25006944444444446</v>
      </c>
      <c r="G16" s="2">
        <v>0.25</v>
      </c>
      <c r="H16" s="2">
        <v>0.16695601851851852</v>
      </c>
      <c r="I16" s="2">
        <v>0.25</v>
      </c>
      <c r="J16" s="2" t="s">
        <v>37</v>
      </c>
      <c r="K16" s="3">
        <v>0.33351851851851849</v>
      </c>
      <c r="L16" s="1" t="s">
        <v>37</v>
      </c>
      <c r="M16" s="69">
        <v>0.70833333333333337</v>
      </c>
      <c r="N16" s="2">
        <v>0.70833333333333337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0.58900462962962963</v>
      </c>
      <c r="E17" s="2">
        <v>0.65442129629629631</v>
      </c>
      <c r="F17" s="2">
        <v>0.64444444444444449</v>
      </c>
      <c r="G17" s="2">
        <v>0.63549768518518523</v>
      </c>
      <c r="H17" s="2">
        <v>0.73194444444444418</v>
      </c>
      <c r="I17" s="2">
        <v>0.58472222222222225</v>
      </c>
      <c r="J17" s="2" t="s">
        <v>37</v>
      </c>
      <c r="K17" s="3">
        <v>0.59797453703703707</v>
      </c>
      <c r="L17" s="1" t="s">
        <v>37</v>
      </c>
      <c r="M17" s="69">
        <v>0.83688657407407407</v>
      </c>
      <c r="N17" s="2">
        <v>0.83125000000000004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26</v>
      </c>
      <c r="F18" s="35">
        <v>24.2</v>
      </c>
      <c r="G18" s="35">
        <v>23</v>
      </c>
      <c r="H18" s="35">
        <v>20.454545454545453</v>
      </c>
      <c r="I18" s="35">
        <v>11.8</v>
      </c>
      <c r="J18" s="35" t="s">
        <v>37</v>
      </c>
      <c r="K18" s="57">
        <v>6</v>
      </c>
      <c r="L18" s="34" t="s">
        <v>37</v>
      </c>
      <c r="M18" s="70">
        <v>24</v>
      </c>
      <c r="N18" s="35">
        <v>20.666666666666668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192.58780363917282</v>
      </c>
      <c r="E28" s="28" t="s">
        <v>37</v>
      </c>
      <c r="F28" s="28" t="s">
        <v>37</v>
      </c>
      <c r="G28" s="28">
        <v>232.61183261183263</v>
      </c>
      <c r="H28" s="28">
        <v>354.02452123339702</v>
      </c>
      <c r="I28" s="28" t="s">
        <v>37</v>
      </c>
      <c r="J28" s="28">
        <v>589.64054213317627</v>
      </c>
      <c r="K28" s="28">
        <v>932.39104829210657</v>
      </c>
      <c r="L28" s="28" t="s">
        <v>37</v>
      </c>
      <c r="M28" s="28">
        <v>640.88231305723434</v>
      </c>
      <c r="N28" s="28">
        <v>997.95576259674147</v>
      </c>
      <c r="O28" s="28">
        <v>705.0670246804209</v>
      </c>
      <c r="P28" s="27">
        <v>191.92788486965065</v>
      </c>
      <c r="Q28" s="28" t="s">
        <v>37</v>
      </c>
      <c r="R28" s="28" t="s">
        <v>37</v>
      </c>
      <c r="S28" s="28">
        <v>599.53281423804196</v>
      </c>
      <c r="T28" s="28">
        <v>621.09851525803583</v>
      </c>
      <c r="U28" s="28" t="s">
        <v>37</v>
      </c>
      <c r="V28" s="28">
        <v>701.87588028289576</v>
      </c>
      <c r="W28" s="28">
        <v>852.09773432285215</v>
      </c>
      <c r="X28" s="29">
        <v>820.18448651916947</v>
      </c>
    </row>
    <row r="29" spans="2:44" ht="40.15" customHeight="1">
      <c r="B29" s="205"/>
      <c r="C29" s="30" t="s">
        <v>39</v>
      </c>
      <c r="D29" s="32">
        <f>D28/D27</f>
        <v>0.85159320645223446</v>
      </c>
      <c r="E29" s="32" t="s">
        <v>37</v>
      </c>
      <c r="F29" s="32" t="s">
        <v>37</v>
      </c>
      <c r="G29" s="32">
        <f>G28/G27</f>
        <v>0.85291005291005284</v>
      </c>
      <c r="H29" s="32">
        <f>H28/H27</f>
        <v>0.81697966438476244</v>
      </c>
      <c r="I29" s="32" t="s">
        <v>37</v>
      </c>
      <c r="J29" s="32">
        <f>J28/J27</f>
        <v>0.87354154390100192</v>
      </c>
      <c r="K29" s="32">
        <f>K28/K27</f>
        <v>0.84762822572009688</v>
      </c>
      <c r="L29" s="32" t="s">
        <v>37</v>
      </c>
      <c r="M29" s="32">
        <f>M28/M27</f>
        <v>0.84156263330747938</v>
      </c>
      <c r="N29" s="32">
        <f>N28/N27</f>
        <v>0.83162980216395122</v>
      </c>
      <c r="O29" s="32">
        <f>O28/O27</f>
        <v>0.83936550557192968</v>
      </c>
      <c r="P29" s="31">
        <f>P28/P27</f>
        <v>0.84678360888785464</v>
      </c>
      <c r="Q29" s="32" t="s">
        <v>37</v>
      </c>
      <c r="R29" s="32" t="s">
        <v>37</v>
      </c>
      <c r="S29" s="32">
        <f>S28/S27</f>
        <v>0.88819676183413621</v>
      </c>
      <c r="T29" s="32">
        <f>T28/T27</f>
        <v>0.83799006026877854</v>
      </c>
      <c r="U29" s="32" t="s">
        <v>37</v>
      </c>
      <c r="V29" s="32">
        <f>V28/V27</f>
        <v>0.85075864276714641</v>
      </c>
      <c r="W29" s="32">
        <f>W28/W27</f>
        <v>0.83538993561063934</v>
      </c>
      <c r="X29" s="33">
        <f>X28/X27</f>
        <v>0.83207121820785312</v>
      </c>
    </row>
    <row r="30" spans="2:44" ht="17.25" customHeight="1">
      <c r="B30" s="206" t="s">
        <v>40</v>
      </c>
      <c r="C30" s="15" t="s">
        <v>41</v>
      </c>
      <c r="D30" s="2">
        <v>0.38958333333333328</v>
      </c>
      <c r="E30" s="2" t="s">
        <v>37</v>
      </c>
      <c r="F30" s="2" t="s">
        <v>37</v>
      </c>
      <c r="G30" s="2">
        <v>0.31131944444444443</v>
      </c>
      <c r="H30" s="2">
        <v>0.25</v>
      </c>
      <c r="I30" s="2" t="s">
        <v>37</v>
      </c>
      <c r="J30" s="2">
        <v>0.25</v>
      </c>
      <c r="K30" s="2">
        <v>0.35277777777777775</v>
      </c>
      <c r="L30" s="2" t="s">
        <v>37</v>
      </c>
      <c r="M30" s="2">
        <v>0.25</v>
      </c>
      <c r="N30" s="2">
        <v>0.25006944444444446</v>
      </c>
      <c r="O30" s="2">
        <v>0.25028935185185186</v>
      </c>
      <c r="P30" s="1">
        <v>0.70862268518518523</v>
      </c>
      <c r="Q30" s="2" t="s">
        <v>37</v>
      </c>
      <c r="R30" s="2" t="s">
        <v>37</v>
      </c>
      <c r="S30" s="2">
        <v>0.7085069444444444</v>
      </c>
      <c r="T30" s="2">
        <v>0.70833333333333337</v>
      </c>
      <c r="U30" s="2" t="s">
        <v>37</v>
      </c>
      <c r="V30" s="2">
        <v>0.70833333333333337</v>
      </c>
      <c r="W30" s="2">
        <v>0.70833333333333337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0.48554398148148148</v>
      </c>
      <c r="E31" s="2" t="s">
        <v>37</v>
      </c>
      <c r="F31" s="2" t="s">
        <v>37</v>
      </c>
      <c r="G31" s="2">
        <v>0.35069444444444442</v>
      </c>
      <c r="H31" s="2">
        <v>0.31458333333333333</v>
      </c>
      <c r="I31" s="2" t="s">
        <v>37</v>
      </c>
      <c r="J31" s="2">
        <v>0.34820601851851851</v>
      </c>
      <c r="K31" s="2">
        <v>0.38225694444444447</v>
      </c>
      <c r="L31" s="2" t="s">
        <v>37</v>
      </c>
      <c r="M31" s="2">
        <v>0.4152777777777778</v>
      </c>
      <c r="N31" s="2">
        <v>0.45172453703703702</v>
      </c>
      <c r="O31" s="2">
        <v>0.44686342592592593</v>
      </c>
      <c r="P31" s="1">
        <v>0.8503356481481481</v>
      </c>
      <c r="Q31" s="2" t="s">
        <v>37</v>
      </c>
      <c r="R31" s="2" t="s">
        <v>37</v>
      </c>
      <c r="S31" s="2">
        <v>0.86458333333333337</v>
      </c>
      <c r="T31" s="2">
        <v>0.87240740740740741</v>
      </c>
      <c r="U31" s="2" t="s">
        <v>37</v>
      </c>
      <c r="V31" s="2">
        <v>0.86978009259259259</v>
      </c>
      <c r="W31" s="2">
        <v>0.95978009259259256</v>
      </c>
      <c r="X31" s="4">
        <v>0.98078703703703707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549A-3496-48FB-8D07-19DE7060C08B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K40" sqref="K40"/>
      <selection pane="bottomLeft" activeCell="K40" sqref="K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114230</v>
      </c>
      <c r="E1" s="77" t="s">
        <v>3</v>
      </c>
      <c r="F1" s="78">
        <f>SUM(G5:G242)</f>
        <v>2248284.8699999996</v>
      </c>
      <c r="G1" s="79" t="s">
        <v>74</v>
      </c>
      <c r="H1" s="80">
        <f>L21+L38+L55+L72+L89+L106+L123+L140+L157+L174+L191+L208+L225+L242</f>
        <v>82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45883</v>
      </c>
      <c r="B2" s="325"/>
      <c r="C2" s="82" t="s">
        <v>35</v>
      </c>
      <c r="D2" s="83">
        <f>AVERAGE(N21,N38,N55,N72,N89,N106,N123,N140,N157,N174,N191,N208,N225,N242)</f>
        <v>602.27701169533771</v>
      </c>
      <c r="E2" s="83" t="s">
        <v>81</v>
      </c>
      <c r="F2" s="84">
        <f>F1/D1</f>
        <v>19.68208763021973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2145</v>
      </c>
      <c r="G5" s="95">
        <f t="shared" ref="G5:G7" si="0">E5*F5</f>
        <v>64028.25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2791.7570498915343</v>
      </c>
      <c r="N5" s="99">
        <f>M5/L5</f>
        <v>164.22100293479613</v>
      </c>
      <c r="O5" s="101">
        <f>L5-I5</f>
        <v>0</v>
      </c>
      <c r="P5" s="102">
        <f>N5-K5</f>
        <v>-28.308408829909752</v>
      </c>
      <c r="Q5" s="103">
        <f>N5/K5</f>
        <v>0.85296579587275723</v>
      </c>
      <c r="R5" s="276">
        <f>Q21</f>
        <v>0.85159320645223446</v>
      </c>
      <c r="S5" s="1">
        <v>0.38958333333333328</v>
      </c>
      <c r="T5" s="2">
        <v>0.42159722222222223</v>
      </c>
      <c r="U5" s="104">
        <v>7.9999999999999716</v>
      </c>
      <c r="V5" s="105">
        <v>46.100000000000094</v>
      </c>
      <c r="W5" s="106"/>
      <c r="X5" s="107"/>
      <c r="Y5" s="278"/>
      <c r="Z5" s="279"/>
      <c r="AA5" s="109">
        <f>M5-J5</f>
        <v>-481.24295010846572</v>
      </c>
      <c r="AB5" s="110">
        <f>M5/J5</f>
        <v>0.85296579587275723</v>
      </c>
      <c r="AC5" s="291">
        <f>AB21</f>
        <v>0.85159320645223446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2206</v>
      </c>
      <c r="G6" s="95">
        <f t="shared" si="0"/>
        <v>65121.120000000003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2791.4235500878685</v>
      </c>
      <c r="N6" s="99">
        <f>M6/L6</f>
        <v>164.20138529928639</v>
      </c>
      <c r="O6" s="101">
        <f>L6-I6</f>
        <v>0</v>
      </c>
      <c r="P6" s="102">
        <f>N6-K6</f>
        <v>-28.328026465419498</v>
      </c>
      <c r="Q6" s="103">
        <f>N6/K6</f>
        <v>0.852863901646156</v>
      </c>
      <c r="R6" s="276"/>
      <c r="S6" s="1">
        <v>0.42569444444444438</v>
      </c>
      <c r="T6" s="2">
        <v>0.45862268518518517</v>
      </c>
      <c r="U6" s="104">
        <v>5.8999999999998831</v>
      </c>
      <c r="V6" s="105">
        <v>47.41666666666675</v>
      </c>
      <c r="W6" s="106"/>
      <c r="X6" s="107"/>
      <c r="Y6" s="261"/>
      <c r="Z6" s="262"/>
      <c r="AA6" s="111">
        <f>M6-J6</f>
        <v>-481.57644991213147</v>
      </c>
      <c r="AB6" s="112">
        <f>M6/J6</f>
        <v>0.852863901646156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1208</v>
      </c>
      <c r="G7" s="95">
        <f t="shared" si="0"/>
        <v>26104.880000000001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2120.3315455875108</v>
      </c>
      <c r="N7" s="99">
        <f>M7/L7</f>
        <v>353.38859093125183</v>
      </c>
      <c r="O7" s="101">
        <f>L7-I7</f>
        <v>0</v>
      </c>
      <c r="P7" s="102">
        <f>N7-K7</f>
        <v>-63.278075735414859</v>
      </c>
      <c r="Q7" s="103">
        <f>N7/K7</f>
        <v>0.8481326182350043</v>
      </c>
      <c r="R7" s="276"/>
      <c r="S7" s="1">
        <v>0.46180555555555547</v>
      </c>
      <c r="T7" s="2">
        <v>0.48554398148148148</v>
      </c>
      <c r="U7" s="104">
        <v>4.5833333333332238</v>
      </c>
      <c r="V7" s="105">
        <v>34.183333333333451</v>
      </c>
      <c r="W7" s="106">
        <v>0.48554398148148148</v>
      </c>
      <c r="X7" s="107">
        <v>0.52596064814814814</v>
      </c>
      <c r="Y7" s="261"/>
      <c r="Z7" s="262"/>
      <c r="AA7" s="111">
        <f>M7-J7</f>
        <v>-379.66845441248915</v>
      </c>
      <c r="AB7" s="112">
        <f>M7/J7</f>
        <v>0.8481326182350043</v>
      </c>
      <c r="AC7" s="292"/>
    </row>
    <row r="8" spans="1:29" ht="15.75" customHeight="1">
      <c r="A8" s="270"/>
      <c r="B8" s="92"/>
      <c r="C8" s="283"/>
      <c r="D8" s="284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2567.8373818556379</v>
      </c>
      <c r="N21" s="139">
        <f>M21/L21</f>
        <v>192.58780363917282</v>
      </c>
      <c r="O21" s="140">
        <f>L21-I21</f>
        <v>0</v>
      </c>
      <c r="P21" s="141">
        <f>N21-K21</f>
        <v>-33.562196360827187</v>
      </c>
      <c r="Q21" s="142">
        <f>N21/K21</f>
        <v>0.85159320645223446</v>
      </c>
      <c r="R21" s="277"/>
      <c r="S21" s="143">
        <f>S5</f>
        <v>0.38958333333333328</v>
      </c>
      <c r="T21" s="144">
        <f>INDEX(T5:T20,COUNTA(T5:T20))</f>
        <v>0.48554398148148148</v>
      </c>
      <c r="U21" s="145"/>
      <c r="V21" s="145"/>
      <c r="W21" s="146"/>
      <c r="X21" s="147"/>
      <c r="Y21" s="264"/>
      <c r="Z21" s="265"/>
      <c r="AA21" s="148">
        <f>M21-J21</f>
        <v>-447.4959514776956</v>
      </c>
      <c r="AB21" s="149">
        <f>M21/J21</f>
        <v>0.85159320645223446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2418</v>
      </c>
      <c r="G22" s="95">
        <f t="shared" ref="G22" si="5">E22*F22</f>
        <v>61997.520000000004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2558.730158730159</v>
      </c>
      <c r="N22" s="99">
        <f>M22/L22</f>
        <v>232.61183261183263</v>
      </c>
      <c r="O22" s="101">
        <f>L22-I22</f>
        <v>0</v>
      </c>
      <c r="P22" s="102">
        <f>N22-K22</f>
        <v>-40.115440115440123</v>
      </c>
      <c r="Q22" s="103">
        <f>N22/K22</f>
        <v>0.85291005291005284</v>
      </c>
      <c r="R22" s="275">
        <f>Q38</f>
        <v>0.85291005291005284</v>
      </c>
      <c r="S22" s="1">
        <v>0.31131944444444443</v>
      </c>
      <c r="T22" s="2">
        <v>0.35069444444444442</v>
      </c>
      <c r="U22" s="104">
        <v>7.8999999999999559</v>
      </c>
      <c r="V22" s="105">
        <v>56.699999999999989</v>
      </c>
      <c r="W22" s="106"/>
      <c r="X22" s="151"/>
      <c r="Y22" s="278"/>
      <c r="Z22" s="279"/>
      <c r="AA22" s="109">
        <f>M22-J22</f>
        <v>-441.26984126984098</v>
      </c>
      <c r="AB22" s="152">
        <f>M22/J22</f>
        <v>0.85291005291005295</v>
      </c>
      <c r="AC22" s="266">
        <f>AB38</f>
        <v>0.85291005291005295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2558.730158730159</v>
      </c>
      <c r="N38" s="139">
        <f>M38/L38</f>
        <v>232.61183261183263</v>
      </c>
      <c r="O38" s="140">
        <f>L38-I38</f>
        <v>0</v>
      </c>
      <c r="P38" s="141">
        <f>N38-K38</f>
        <v>-40.115440115440123</v>
      </c>
      <c r="Q38" s="142">
        <f>N38/K38</f>
        <v>0.85291005291005284</v>
      </c>
      <c r="R38" s="277"/>
      <c r="S38" s="143">
        <f>S22</f>
        <v>0.31131944444444443</v>
      </c>
      <c r="T38" s="144">
        <f>INDEX(T22:T37,COUNTA(T22:T37))</f>
        <v>0.35069444444444442</v>
      </c>
      <c r="U38" s="145"/>
      <c r="V38" s="156"/>
      <c r="W38" s="135"/>
      <c r="X38" s="139"/>
      <c r="Y38" s="264"/>
      <c r="Z38" s="265"/>
      <c r="AA38" s="157">
        <f>M38-J38</f>
        <v>-441.26984126984098</v>
      </c>
      <c r="AB38" s="142">
        <f>M38/J38</f>
        <v>0.85291005291005295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1000</v>
      </c>
      <c r="G39" s="159">
        <f t="shared" ref="G39:G41" si="9">E39*F39</f>
        <v>14060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2142.8571428571445</v>
      </c>
      <c r="N39" s="163">
        <f>M39/L39</f>
        <v>357.14285714285739</v>
      </c>
      <c r="O39" s="165">
        <f>L39-I39</f>
        <v>0</v>
      </c>
      <c r="P39" s="166">
        <f>N39-K39</f>
        <v>-76.19047619047592</v>
      </c>
      <c r="Q39" s="152">
        <f>N39/K39</f>
        <v>0.8241758241758248</v>
      </c>
      <c r="R39" s="275">
        <f>Q55</f>
        <v>0.81697966438476244</v>
      </c>
      <c r="S39" s="167">
        <v>0.25</v>
      </c>
      <c r="T39" s="168">
        <v>0.26944444444444443</v>
      </c>
      <c r="U39" s="169"/>
      <c r="V39" s="170">
        <v>27.999999999999979</v>
      </c>
      <c r="W39" s="168"/>
      <c r="X39" s="171"/>
      <c r="Y39" s="278"/>
      <c r="Z39" s="279"/>
      <c r="AA39" s="109">
        <f>M39-J39</f>
        <v>-457.14285714285552</v>
      </c>
      <c r="AB39" s="152">
        <f>M39/J39</f>
        <v>0.8241758241758248</v>
      </c>
      <c r="AC39" s="266">
        <f>AB55</f>
        <v>0.81697966438476233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1199</v>
      </c>
      <c r="G40" s="95">
        <f t="shared" si="9"/>
        <v>17757.190000000002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2148.5316077650564</v>
      </c>
      <c r="N40" s="99">
        <f>M40/L40</f>
        <v>358.08860129417604</v>
      </c>
      <c r="O40" s="101">
        <f>L40-I40</f>
        <v>0</v>
      </c>
      <c r="P40" s="102">
        <f>N40-K40</f>
        <v>-75.24473203915727</v>
      </c>
      <c r="Q40" s="103">
        <f>N40/K40</f>
        <v>0.82635831067886778</v>
      </c>
      <c r="R40" s="276"/>
      <c r="S40" s="1">
        <v>0.27361111111111108</v>
      </c>
      <c r="T40" s="2">
        <v>0.29686342592592591</v>
      </c>
      <c r="U40" s="104">
        <v>5.9999999999999787</v>
      </c>
      <c r="V40" s="105">
        <v>33.483333333333348</v>
      </c>
      <c r="W40" s="106"/>
      <c r="X40" s="113"/>
      <c r="Y40" s="261"/>
      <c r="Z40" s="262"/>
      <c r="AA40" s="111">
        <f>M40-J40</f>
        <v>-451.46839223494362</v>
      </c>
      <c r="AB40" s="103">
        <f>M40/J40</f>
        <v>0.82635831067886789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659</v>
      </c>
      <c r="G41" s="95">
        <f t="shared" si="9"/>
        <v>11776.33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2081.0526315789461</v>
      </c>
      <c r="N41" s="99">
        <f>M41/L41</f>
        <v>346.84210526315769</v>
      </c>
      <c r="O41" s="101">
        <f>L41-I41</f>
        <v>0</v>
      </c>
      <c r="P41" s="102">
        <f>N41-K41</f>
        <v>-86.491228070175623</v>
      </c>
      <c r="Q41" s="103">
        <f>N41/K41</f>
        <v>0.80040485829959473</v>
      </c>
      <c r="R41" s="276"/>
      <c r="S41" s="1">
        <v>0.30138888888888887</v>
      </c>
      <c r="T41" s="2">
        <v>0.31458333333333333</v>
      </c>
      <c r="U41" s="104">
        <v>6.5166666666666728</v>
      </c>
      <c r="V41" s="105">
        <v>19.000000000000014</v>
      </c>
      <c r="W41" s="106"/>
      <c r="X41" s="113"/>
      <c r="Y41" s="261"/>
      <c r="Z41" s="262"/>
      <c r="AA41" s="111">
        <f>M41-J41</f>
        <v>-518.94736842105385</v>
      </c>
      <c r="AB41" s="103">
        <f>M41/J41</f>
        <v>0.80040485829959462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2124.147127400382</v>
      </c>
      <c r="N55" s="139">
        <f>M55/L55</f>
        <v>354.02452123339702</v>
      </c>
      <c r="O55" s="140">
        <f>L55-I55</f>
        <v>0</v>
      </c>
      <c r="P55" s="141">
        <f>N55-K55</f>
        <v>-79.30881209993629</v>
      </c>
      <c r="Q55" s="142">
        <f>N55/K55</f>
        <v>0.81697966438476244</v>
      </c>
      <c r="R55" s="277"/>
      <c r="S55" s="143">
        <f>S39</f>
        <v>0.25</v>
      </c>
      <c r="T55" s="144">
        <f>INDEX(T39:T54,COUNTA(T39:T54))</f>
        <v>0.31458333333333333</v>
      </c>
      <c r="U55" s="145"/>
      <c r="V55" s="156"/>
      <c r="W55" s="135"/>
      <c r="X55" s="139"/>
      <c r="Y55" s="264"/>
      <c r="Z55" s="265"/>
      <c r="AA55" s="157">
        <f>M55-J55</f>
        <v>-475.85287259961797</v>
      </c>
      <c r="AB55" s="142">
        <f>M55/J55</f>
        <v>0.81697966438476233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5559</v>
      </c>
      <c r="G56" s="159">
        <f t="shared" ref="G56" si="14">E56*F56</f>
        <v>77992.76999999999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2358.5621685327051</v>
      </c>
      <c r="N56" s="163">
        <f>M56/L56</f>
        <v>589.64054213317627</v>
      </c>
      <c r="O56" s="165">
        <f>L56-I56</f>
        <v>0</v>
      </c>
      <c r="P56" s="166">
        <f>N56-K56</f>
        <v>-85.359457866823732</v>
      </c>
      <c r="Q56" s="152">
        <f>N56/K56</f>
        <v>0.87354154390100192</v>
      </c>
      <c r="R56" s="275">
        <f>Q72</f>
        <v>0.87354154390100192</v>
      </c>
      <c r="S56" s="167">
        <v>0.25</v>
      </c>
      <c r="T56" s="168">
        <v>0.34820601851851851</v>
      </c>
      <c r="U56" s="169"/>
      <c r="V56" s="170">
        <v>141.41666666666666</v>
      </c>
      <c r="W56" s="173"/>
      <c r="X56" s="151"/>
      <c r="Y56" s="278"/>
      <c r="Z56" s="279"/>
      <c r="AA56" s="109">
        <f>M56-J56</f>
        <v>-341.43783146729493</v>
      </c>
      <c r="AB56" s="152">
        <f>M56/J56</f>
        <v>0.87354154390100192</v>
      </c>
      <c r="AC56" s="266">
        <f>AB72</f>
        <v>0.87354154390100192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2358.5621685327051</v>
      </c>
      <c r="N72" s="139">
        <f>M72/L72</f>
        <v>589.64054213317627</v>
      </c>
      <c r="O72" s="140">
        <f>L72-I72</f>
        <v>0</v>
      </c>
      <c r="P72" s="141">
        <f>N72-K72</f>
        <v>-85.359457866823732</v>
      </c>
      <c r="Q72" s="142">
        <f>N72/K72</f>
        <v>0.87354154390100192</v>
      </c>
      <c r="R72" s="277"/>
      <c r="S72" s="143">
        <f>S56</f>
        <v>0.25</v>
      </c>
      <c r="T72" s="144">
        <f>INDEX(T56:T71,COUNTA(T56:T71))</f>
        <v>0.34820601851851851</v>
      </c>
      <c r="U72" s="145"/>
      <c r="V72" s="156"/>
      <c r="W72" s="89"/>
      <c r="X72" s="91"/>
      <c r="Y72" s="264"/>
      <c r="Z72" s="265"/>
      <c r="AA72" s="157">
        <f>M72-J72</f>
        <v>-341.43783146729493</v>
      </c>
      <c r="AB72" s="142">
        <f>M72/J72</f>
        <v>0.87354154390100192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1979</v>
      </c>
      <c r="G73" s="159">
        <f t="shared" ref="G73" si="18">E73*F73</f>
        <v>42449.549999999996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2797.1731448763198</v>
      </c>
      <c r="N73" s="163">
        <f>M73/L73</f>
        <v>932.39104829210657</v>
      </c>
      <c r="O73" s="165">
        <f>L73-I73</f>
        <v>0</v>
      </c>
      <c r="P73" s="166">
        <f>N73-K73</f>
        <v>-167.60895170789343</v>
      </c>
      <c r="Q73" s="152">
        <f>N73/K73</f>
        <v>0.84762822572009688</v>
      </c>
      <c r="R73" s="275">
        <f>Q89</f>
        <v>0.84762822572009688</v>
      </c>
      <c r="S73" s="167">
        <v>0.35277777777777775</v>
      </c>
      <c r="T73" s="168">
        <v>0.38225694444444447</v>
      </c>
      <c r="U73" s="169"/>
      <c r="V73" s="170">
        <v>42.450000000000081</v>
      </c>
      <c r="W73" s="168"/>
      <c r="X73" s="171"/>
      <c r="Y73" s="278"/>
      <c r="Z73" s="279"/>
      <c r="AA73" s="109">
        <f>M73-J73</f>
        <v>-502.82685512368016</v>
      </c>
      <c r="AB73" s="152">
        <f>M73/J73</f>
        <v>0.84762822572009688</v>
      </c>
      <c r="AC73" s="266">
        <f>AB89</f>
        <v>0.84762822572009688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2797.1731448763198</v>
      </c>
      <c r="N89" s="139">
        <f>M89/L89</f>
        <v>932.39104829210657</v>
      </c>
      <c r="O89" s="140">
        <f>L89-I89</f>
        <v>0</v>
      </c>
      <c r="P89" s="141">
        <f>N89-K89</f>
        <v>-167.60895170789343</v>
      </c>
      <c r="Q89" s="142">
        <f>N89/K89</f>
        <v>0.84762822572009688</v>
      </c>
      <c r="R89" s="277"/>
      <c r="S89" s="143">
        <f>S73</f>
        <v>0.35277777777777775</v>
      </c>
      <c r="T89" s="144">
        <f>INDEX(T73:T88,COUNTA(T73:T88))</f>
        <v>0.38225694444444447</v>
      </c>
      <c r="U89" s="145"/>
      <c r="V89" s="156"/>
      <c r="W89" s="135"/>
      <c r="X89" s="139"/>
      <c r="Y89" s="264"/>
      <c r="Z89" s="265"/>
      <c r="AA89" s="157">
        <f>M89-J89</f>
        <v>-502.82685512368016</v>
      </c>
      <c r="AB89" s="142">
        <f>M89/J89</f>
        <v>0.84762822572009688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1523</v>
      </c>
      <c r="G90" s="159">
        <f t="shared" ref="G90:G92" si="22">E90*F90</f>
        <v>33932.44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2729.1189646590333</v>
      </c>
      <c r="N90" s="163">
        <f>M90/L90</f>
        <v>545.82379293180668</v>
      </c>
      <c r="O90" s="165">
        <f>L90-I90</f>
        <v>0</v>
      </c>
      <c r="P90" s="166">
        <f>N90-K90</f>
        <v>-114.17620706819332</v>
      </c>
      <c r="Q90" s="152">
        <f>N90/K90</f>
        <v>0.82700574686637374</v>
      </c>
      <c r="R90" s="275">
        <f>Q106</f>
        <v>0.84156263330747938</v>
      </c>
      <c r="S90" s="167">
        <v>0.25</v>
      </c>
      <c r="T90" s="168">
        <v>0.27325231481481482</v>
      </c>
      <c r="U90" s="169"/>
      <c r="V90" s="170">
        <v>33.483333333333348</v>
      </c>
      <c r="W90" s="173"/>
      <c r="X90" s="151"/>
      <c r="Y90" s="278"/>
      <c r="Z90" s="279"/>
      <c r="AA90" s="109">
        <f>M90-J90</f>
        <v>-570.88103534096672</v>
      </c>
      <c r="AB90" s="152">
        <f>M90/J90</f>
        <v>0.82700574686637374</v>
      </c>
      <c r="AC90" s="266">
        <f>AB106</f>
        <v>0.84156263330747938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3352</v>
      </c>
      <c r="G91" s="95">
        <f t="shared" si="22"/>
        <v>59967.28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2781.1016363217313</v>
      </c>
      <c r="N91" s="99">
        <f>M91/L91</f>
        <v>695.27540908043284</v>
      </c>
      <c r="O91" s="101">
        <f>L91-I91</f>
        <v>0</v>
      </c>
      <c r="P91" s="102">
        <f>N91-K91</f>
        <v>-129.72459091956716</v>
      </c>
      <c r="Q91" s="103">
        <f>N91/K91</f>
        <v>0.84275807161264582</v>
      </c>
      <c r="R91" s="276"/>
      <c r="S91" s="1">
        <v>0.27777777777777773</v>
      </c>
      <c r="T91" s="2">
        <v>0.32799768518518518</v>
      </c>
      <c r="U91" s="104">
        <v>6.5166666666665929</v>
      </c>
      <c r="V91" s="105">
        <v>72.31666666666672</v>
      </c>
      <c r="W91" s="106"/>
      <c r="X91" s="107"/>
      <c r="Y91" s="261"/>
      <c r="Z91" s="262"/>
      <c r="AA91" s="111">
        <f>M91-J91</f>
        <v>-518.89836367826865</v>
      </c>
      <c r="AB91" s="103">
        <f>M91/J91</f>
        <v>0.84275807161264582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5532</v>
      </c>
      <c r="G92" s="95">
        <f t="shared" si="22"/>
        <v>92163.12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2821.2494687632807</v>
      </c>
      <c r="N92" s="99">
        <f>M92/L92</f>
        <v>705.31236719082017</v>
      </c>
      <c r="O92" s="101">
        <f>L92-I92</f>
        <v>0</v>
      </c>
      <c r="P92" s="102">
        <f>N92-K92</f>
        <v>-119.68763280917983</v>
      </c>
      <c r="Q92" s="103">
        <f>N92/K92</f>
        <v>0.85492408144341836</v>
      </c>
      <c r="R92" s="276"/>
      <c r="S92" s="1">
        <v>0.33357638888888891</v>
      </c>
      <c r="T92" s="2">
        <v>0.4152777777777778</v>
      </c>
      <c r="U92" s="104">
        <v>8.0333333333333634</v>
      </c>
      <c r="V92" s="105">
        <v>117.65</v>
      </c>
      <c r="W92" s="106"/>
      <c r="X92" s="107"/>
      <c r="Y92" s="261"/>
      <c r="Z92" s="262"/>
      <c r="AA92" s="111">
        <f>M92-J92</f>
        <v>-478.75053123671933</v>
      </c>
      <c r="AB92" s="103">
        <f>M92/J92</f>
        <v>0.85492408144341836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2777.1566899146819</v>
      </c>
      <c r="N106" s="139">
        <f>M106/L106</f>
        <v>640.88231305723434</v>
      </c>
      <c r="O106" s="140">
        <f>L106-I106</f>
        <v>0</v>
      </c>
      <c r="P106" s="141">
        <f>N106-K106</f>
        <v>-120.65614848122721</v>
      </c>
      <c r="Q106" s="142">
        <f>N106/K106</f>
        <v>0.84156263330747938</v>
      </c>
      <c r="R106" s="277"/>
      <c r="S106" s="143">
        <f>S90</f>
        <v>0.25</v>
      </c>
      <c r="T106" s="144">
        <f>INDEX(T90:T105,COUNTA(T90:T105))</f>
        <v>0.4152777777777778</v>
      </c>
      <c r="U106" s="145"/>
      <c r="V106" s="156"/>
      <c r="W106" s="89"/>
      <c r="X106" s="91"/>
      <c r="Y106" s="264"/>
      <c r="Z106" s="265"/>
      <c r="AA106" s="157">
        <f>M106-J106</f>
        <v>-522.84331008531808</v>
      </c>
      <c r="AB106" s="142">
        <f>M106/J106</f>
        <v>0.84156263330747938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2983</v>
      </c>
      <c r="G107" s="159">
        <f t="shared" ref="G107:G109" si="27">E107*F107</f>
        <v>54230.94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2987.979966611018</v>
      </c>
      <c r="N107" s="163">
        <f>M107/L107</f>
        <v>995.99332220367262</v>
      </c>
      <c r="O107" s="165">
        <f>L107-I107</f>
        <v>0</v>
      </c>
      <c r="P107" s="166">
        <f>N107-K107</f>
        <v>-204.00667779632738</v>
      </c>
      <c r="Q107" s="152">
        <f>N107/K107</f>
        <v>0.82999443516972715</v>
      </c>
      <c r="R107" s="275">
        <f>Q123</f>
        <v>0.83162980216395122</v>
      </c>
      <c r="S107" s="167">
        <v>0.25006944444444446</v>
      </c>
      <c r="T107" s="168">
        <v>0.29166666666666669</v>
      </c>
      <c r="U107" s="169"/>
      <c r="V107" s="170">
        <v>59.900000000000013</v>
      </c>
      <c r="W107" s="173"/>
      <c r="X107" s="151"/>
      <c r="Y107" s="278"/>
      <c r="Z107" s="279"/>
      <c r="AA107" s="109">
        <f>M107-J107</f>
        <v>-612.02003338898203</v>
      </c>
      <c r="AB107" s="152">
        <f>M107/J107</f>
        <v>0.82999443516972726</v>
      </c>
      <c r="AC107" s="266">
        <f>AB123</f>
        <v>0.83162980216395122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2832</v>
      </c>
      <c r="G108" s="95">
        <f t="shared" si="27"/>
        <v>51485.760000000002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2989.7947214076257</v>
      </c>
      <c r="N108" s="99">
        <f>M108/L108</f>
        <v>996.59824046920858</v>
      </c>
      <c r="O108" s="101">
        <f>L108-I108</f>
        <v>0</v>
      </c>
      <c r="P108" s="102">
        <f>N108-K108</f>
        <v>-203.40175953079142</v>
      </c>
      <c r="Q108" s="103">
        <f>N108/K108</f>
        <v>0.83049853372434046</v>
      </c>
      <c r="R108" s="276"/>
      <c r="S108" s="1">
        <v>0.30358796296296298</v>
      </c>
      <c r="T108" s="2">
        <v>0.34305555555555556</v>
      </c>
      <c r="U108" s="104">
        <v>17.166666666666657</v>
      </c>
      <c r="V108" s="105">
        <v>56.833333333333314</v>
      </c>
      <c r="W108" s="106"/>
      <c r="X108" s="107"/>
      <c r="Y108" s="261"/>
      <c r="Z108" s="262"/>
      <c r="AA108" s="111">
        <f>M108-J108</f>
        <v>-610.20527859237427</v>
      </c>
      <c r="AB108" s="103">
        <f>M108/J108</f>
        <v>0.83049853372434046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6933</v>
      </c>
      <c r="G109" s="95">
        <f t="shared" si="27"/>
        <v>99003.239999999991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3003.8271753520289</v>
      </c>
      <c r="N109" s="99">
        <f>M109/L109</f>
        <v>1001.275725117343</v>
      </c>
      <c r="O109" s="101">
        <f>L109-I109</f>
        <v>0</v>
      </c>
      <c r="P109" s="102">
        <f>N109-K109</f>
        <v>-198.72427488265703</v>
      </c>
      <c r="Q109" s="103">
        <f>N109/K109</f>
        <v>0.83439643759778581</v>
      </c>
      <c r="R109" s="276"/>
      <c r="S109" s="1">
        <v>0.35555555555555557</v>
      </c>
      <c r="T109" s="2">
        <v>0.45172453703703702</v>
      </c>
      <c r="U109" s="104">
        <v>18.000000000000014</v>
      </c>
      <c r="V109" s="105">
        <v>138.48333333333329</v>
      </c>
      <c r="W109" s="106"/>
      <c r="X109" s="107"/>
      <c r="Y109" s="261"/>
      <c r="Z109" s="262"/>
      <c r="AA109" s="111">
        <f>M109-J109</f>
        <v>-596.17282464797108</v>
      </c>
      <c r="AB109" s="103">
        <f>M109/J109</f>
        <v>0.83439643759778581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2993.8672877902245</v>
      </c>
      <c r="N123" s="139">
        <f>M123/L123</f>
        <v>997.95576259674147</v>
      </c>
      <c r="O123" s="140">
        <f>L123-I123</f>
        <v>0</v>
      </c>
      <c r="P123" s="141">
        <f>N123-K123</f>
        <v>-202.04423740325853</v>
      </c>
      <c r="Q123" s="142">
        <f>N123/K123</f>
        <v>0.83162980216395122</v>
      </c>
      <c r="R123" s="277"/>
      <c r="S123" s="143">
        <f>S107</f>
        <v>0.25006944444444446</v>
      </c>
      <c r="T123" s="144">
        <f>INDEX(T107:T122,COUNTA(T107:T122))</f>
        <v>0.45172453703703702</v>
      </c>
      <c r="U123" s="145"/>
      <c r="V123" s="156"/>
      <c r="W123" s="89"/>
      <c r="X123" s="91"/>
      <c r="Y123" s="264"/>
      <c r="Z123" s="265"/>
      <c r="AA123" s="157">
        <f>M123-J123</f>
        <v>-606.13271220977549</v>
      </c>
      <c r="AB123" s="142">
        <f>M123/J123</f>
        <v>0.83162980216395122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2461</v>
      </c>
      <c r="G124" s="159">
        <f t="shared" ref="G124:G127" si="32">E124*F124</f>
        <v>61106.63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2755.707620528774</v>
      </c>
      <c r="N124" s="163">
        <f>M124/L124</f>
        <v>688.9269051321935</v>
      </c>
      <c r="O124" s="165">
        <f>L124-I124</f>
        <v>0</v>
      </c>
      <c r="P124" s="166">
        <f>N124-K124</f>
        <v>-136.0730948678065</v>
      </c>
      <c r="Q124" s="152">
        <f>N124/K124</f>
        <v>0.8350629153117497</v>
      </c>
      <c r="R124" s="275">
        <f>Q140</f>
        <v>0.83936550557192968</v>
      </c>
      <c r="S124" s="167">
        <v>0.25028935185185186</v>
      </c>
      <c r="T124" s="168">
        <v>0.28749999999999998</v>
      </c>
      <c r="U124" s="169"/>
      <c r="V124" s="170">
        <v>53.583333333333286</v>
      </c>
      <c r="W124" s="168"/>
      <c r="X124" s="171"/>
      <c r="Y124" s="278"/>
      <c r="Z124" s="279"/>
      <c r="AA124" s="109">
        <f>M124-J124</f>
        <v>-544.29237947122601</v>
      </c>
      <c r="AB124" s="152">
        <f>M124/J124</f>
        <v>0.8350629153117497</v>
      </c>
      <c r="AC124" s="266">
        <f>AB140</f>
        <v>0.83936550557192968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2054</v>
      </c>
      <c r="G125" s="95">
        <f t="shared" si="32"/>
        <v>51411.62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2751.9166356531437</v>
      </c>
      <c r="N125" s="99">
        <f>M125/L125</f>
        <v>687.97915891328591</v>
      </c>
      <c r="O125" s="101">
        <f>L125-I125</f>
        <v>0</v>
      </c>
      <c r="P125" s="102">
        <f>N125-K125</f>
        <v>-137.02084108671409</v>
      </c>
      <c r="Q125" s="103">
        <f>N125/K125</f>
        <v>0.83391413201610409</v>
      </c>
      <c r="R125" s="276"/>
      <c r="S125" s="1">
        <v>0.30084490740740738</v>
      </c>
      <c r="T125" s="2">
        <v>0.33194444444444443</v>
      </c>
      <c r="U125" s="104">
        <v>19.216666666666661</v>
      </c>
      <c r="V125" s="105">
        <v>44.783333333333353</v>
      </c>
      <c r="W125" s="106"/>
      <c r="X125" s="113"/>
      <c r="Y125" s="261"/>
      <c r="Z125" s="262"/>
      <c r="AA125" s="111">
        <f>M125-J125</f>
        <v>-548.08336434685634</v>
      </c>
      <c r="AB125" s="103">
        <f>M125/J125</f>
        <v>0.83391413201610409</v>
      </c>
      <c r="AC125" s="267"/>
    </row>
    <row r="126" spans="1:29" ht="15.75" customHeight="1">
      <c r="A126" s="281"/>
      <c r="B126" s="92" t="s">
        <v>117</v>
      </c>
      <c r="C126" s="259" t="s">
        <v>131</v>
      </c>
      <c r="D126" s="260"/>
      <c r="E126" s="93">
        <v>27.91</v>
      </c>
      <c r="F126" s="94">
        <v>1535</v>
      </c>
      <c r="G126" s="95">
        <f t="shared" si="32"/>
        <v>42841.85</v>
      </c>
      <c r="H126" s="96"/>
      <c r="I126" s="97">
        <v>4</v>
      </c>
      <c r="J126" s="98">
        <v>3000</v>
      </c>
      <c r="K126" s="99">
        <f t="shared" si="28"/>
        <v>750</v>
      </c>
      <c r="L126" s="100">
        <v>4</v>
      </c>
      <c r="M126" s="98">
        <f>F126/V126*60</f>
        <v>2524.4403837368659</v>
      </c>
      <c r="N126" s="99">
        <f>M126/L126</f>
        <v>631.11009593421647</v>
      </c>
      <c r="O126" s="101">
        <f>L126-I126</f>
        <v>0</v>
      </c>
      <c r="P126" s="102">
        <f>N126-K126</f>
        <v>-118.88990406578353</v>
      </c>
      <c r="Q126" s="103">
        <f>N126/K126</f>
        <v>0.84148012791228866</v>
      </c>
      <c r="R126" s="276"/>
      <c r="S126" s="1">
        <v>0.34375</v>
      </c>
      <c r="T126" s="2">
        <v>0.36908564814814815</v>
      </c>
      <c r="U126" s="104">
        <v>17.000000000000021</v>
      </c>
      <c r="V126" s="105">
        <v>36.483333333333334</v>
      </c>
      <c r="W126" s="106"/>
      <c r="X126" s="113"/>
      <c r="Y126" s="261"/>
      <c r="Z126" s="262"/>
      <c r="AA126" s="111">
        <f>M126-J126</f>
        <v>-475.5596162631341</v>
      </c>
      <c r="AB126" s="103">
        <f>M126/J126</f>
        <v>0.84148012791228866</v>
      </c>
      <c r="AC126" s="267"/>
    </row>
    <row r="127" spans="1:29" ht="15.75" customHeight="1">
      <c r="A127" s="281"/>
      <c r="B127" s="92" t="s">
        <v>117</v>
      </c>
      <c r="C127" s="259" t="s">
        <v>130</v>
      </c>
      <c r="D127" s="260"/>
      <c r="E127" s="93">
        <v>30</v>
      </c>
      <c r="F127" s="94">
        <v>4006</v>
      </c>
      <c r="G127" s="95">
        <f t="shared" si="32"/>
        <v>120180</v>
      </c>
      <c r="H127" s="96"/>
      <c r="I127" s="97">
        <v>3</v>
      </c>
      <c r="J127" s="98">
        <v>3000</v>
      </c>
      <c r="K127" s="99">
        <f t="shared" si="28"/>
        <v>1000</v>
      </c>
      <c r="L127" s="100">
        <v>3</v>
      </c>
      <c r="M127" s="98">
        <f>F127/V127*60</f>
        <v>2543.9407302875297</v>
      </c>
      <c r="N127" s="99">
        <f>M127/L127</f>
        <v>847.98024342917654</v>
      </c>
      <c r="O127" s="101">
        <f>L127-I127</f>
        <v>0</v>
      </c>
      <c r="P127" s="102">
        <f>N127-K127</f>
        <v>-152.01975657082346</v>
      </c>
      <c r="Q127" s="103">
        <f>N127/K127</f>
        <v>0.84798024342917655</v>
      </c>
      <c r="R127" s="276"/>
      <c r="S127" s="1">
        <v>0.38125000000000003</v>
      </c>
      <c r="T127" s="2">
        <v>0.44686342592592593</v>
      </c>
      <c r="U127" s="104">
        <v>17.516666666666715</v>
      </c>
      <c r="V127" s="105">
        <v>94.483333333333292</v>
      </c>
      <c r="W127" s="106"/>
      <c r="X127" s="107"/>
      <c r="Y127" s="261"/>
      <c r="Z127" s="262"/>
      <c r="AA127" s="111">
        <f>M127-J127</f>
        <v>-456.05926971247027</v>
      </c>
      <c r="AB127" s="103">
        <f>M127/J127</f>
        <v>0.84798024342917655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2644.0013425515785</v>
      </c>
      <c r="N140" s="139">
        <f>M140/L140</f>
        <v>705.0670246804209</v>
      </c>
      <c r="O140" s="140">
        <f>L140-I140</f>
        <v>0</v>
      </c>
      <c r="P140" s="141">
        <f>N140-K140</f>
        <v>-134.9329753195791</v>
      </c>
      <c r="Q140" s="142">
        <f>N140/K140</f>
        <v>0.83936550557192968</v>
      </c>
      <c r="R140" s="277"/>
      <c r="S140" s="143">
        <f>S124</f>
        <v>0.25028935185185186</v>
      </c>
      <c r="T140" s="144">
        <f>INDEX(T124:T139,COUNTA(T124:T139))</f>
        <v>0.44686342592592593</v>
      </c>
      <c r="U140" s="145"/>
      <c r="V140" s="156"/>
      <c r="W140" s="135"/>
      <c r="X140" s="139"/>
      <c r="Y140" s="264"/>
      <c r="Z140" s="265"/>
      <c r="AA140" s="157">
        <f>M140-J140</f>
        <v>-505.99865744842145</v>
      </c>
      <c r="AB140" s="142">
        <f>M140/J140</f>
        <v>0.83936550557192968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2260</v>
      </c>
      <c r="G141" s="159">
        <f t="shared" ref="G141:G144" si="36">E141*F141</f>
        <v>66715.199999999997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2791.0806174957133</v>
      </c>
      <c r="N141" s="163">
        <f>M141/L141</f>
        <v>164.18121279386548</v>
      </c>
      <c r="O141" s="165">
        <f>L141-I141</f>
        <v>0</v>
      </c>
      <c r="P141" s="166">
        <f>N141-K141</f>
        <v>-28.3481989708404</v>
      </c>
      <c r="Q141" s="152">
        <f>N141/K141</f>
        <v>0.85275912541879417</v>
      </c>
      <c r="R141" s="275">
        <f>Q157</f>
        <v>0.84678360888785464</v>
      </c>
      <c r="S141" s="167">
        <v>0.70862268518518523</v>
      </c>
      <c r="T141" s="168">
        <v>0.74236111111111114</v>
      </c>
      <c r="U141" s="169"/>
      <c r="V141" s="170">
        <v>48.583333333333307</v>
      </c>
      <c r="W141" s="168"/>
      <c r="X141" s="171"/>
      <c r="Y141" s="278"/>
      <c r="Z141" s="279"/>
      <c r="AA141" s="109">
        <f>M141-J141</f>
        <v>-481.91938250428666</v>
      </c>
      <c r="AB141" s="152">
        <f>M141/J141</f>
        <v>0.85275912541879417</v>
      </c>
      <c r="AC141" s="266">
        <f>AB157</f>
        <v>0.84678360888785464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2299</v>
      </c>
      <c r="G142" s="95">
        <f t="shared" si="36"/>
        <v>68625.150000000009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2792.3076923076896</v>
      </c>
      <c r="N142" s="99">
        <f>M142/L142</f>
        <v>164.25339366515823</v>
      </c>
      <c r="O142" s="101">
        <f>L142-I142</f>
        <v>0</v>
      </c>
      <c r="P142" s="102">
        <f>N142-K142</f>
        <v>-28.276018099547656</v>
      </c>
      <c r="Q142" s="103">
        <f>N142/K142</f>
        <v>0.85313403370231888</v>
      </c>
      <c r="R142" s="276"/>
      <c r="S142" s="1">
        <v>0.74583333333333335</v>
      </c>
      <c r="T142" s="2">
        <v>0.78013888888888894</v>
      </c>
      <c r="U142" s="104">
        <v>4.9999999999999822</v>
      </c>
      <c r="V142" s="105">
        <v>49.400000000000048</v>
      </c>
      <c r="W142" s="106"/>
      <c r="X142" s="113"/>
      <c r="Y142" s="261"/>
      <c r="Z142" s="262"/>
      <c r="AA142" s="111">
        <f>M142-J142</f>
        <v>-480.69230769231035</v>
      </c>
      <c r="AB142" s="103">
        <f>M142/J142</f>
        <v>0.85313403370231888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1814</v>
      </c>
      <c r="G143" s="95">
        <f t="shared" si="36"/>
        <v>51825.98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2988.741418764298</v>
      </c>
      <c r="N143" s="99">
        <f>M143/L143</f>
        <v>229.90318605879216</v>
      </c>
      <c r="O143" s="101">
        <f>L143-I143</f>
        <v>0</v>
      </c>
      <c r="P143" s="102">
        <f>N143-K143</f>
        <v>-47.019890864284747</v>
      </c>
      <c r="Q143" s="103">
        <f>N143/K143</f>
        <v>0.83020594965674954</v>
      </c>
      <c r="R143" s="276"/>
      <c r="S143" s="1">
        <v>0.78333333333333333</v>
      </c>
      <c r="T143" s="2">
        <v>0.80862268518518521</v>
      </c>
      <c r="U143" s="104">
        <v>4.5999999999999197</v>
      </c>
      <c r="V143" s="105">
        <v>36.416666666666714</v>
      </c>
      <c r="W143" s="106"/>
      <c r="X143" s="113"/>
      <c r="Y143" s="261"/>
      <c r="Z143" s="262"/>
      <c r="AA143" s="111">
        <f>M143-J143</f>
        <v>-611.25858123570197</v>
      </c>
      <c r="AB143" s="103">
        <f>M143/J143</f>
        <v>0.83020594965674943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2367</v>
      </c>
      <c r="G144" s="95">
        <f t="shared" si="36"/>
        <v>60689.880000000005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2559.6875938720368</v>
      </c>
      <c r="N144" s="99">
        <f>M144/L144</f>
        <v>232.69887217018515</v>
      </c>
      <c r="O144" s="101">
        <f>L144-I144</f>
        <v>0</v>
      </c>
      <c r="P144" s="102">
        <f>N144-K144</f>
        <v>-40.028400557087593</v>
      </c>
      <c r="Q144" s="103">
        <f>N144/K144</f>
        <v>0.85322919795734553</v>
      </c>
      <c r="R144" s="276"/>
      <c r="S144" s="1">
        <v>0.81180555555555556</v>
      </c>
      <c r="T144" s="2">
        <v>0.8503356481481481</v>
      </c>
      <c r="U144" s="104">
        <v>4.5833333333333037</v>
      </c>
      <c r="V144" s="105">
        <v>55.483333333333263</v>
      </c>
      <c r="W144" s="106"/>
      <c r="X144" s="107"/>
      <c r="Y144" s="261"/>
      <c r="Z144" s="262"/>
      <c r="AA144" s="111">
        <f>M144-J144</f>
        <v>-440.31240612796319</v>
      </c>
      <c r="AB144" s="103">
        <f>M144/J144</f>
        <v>0.85322919795734564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2782.9543306099345</v>
      </c>
      <c r="N157" s="139">
        <f>M157/L157</f>
        <v>191.92788486965065</v>
      </c>
      <c r="O157" s="140">
        <f>L157-I157</f>
        <v>0</v>
      </c>
      <c r="P157" s="141">
        <f>N157-K157</f>
        <v>-34.727287544142456</v>
      </c>
      <c r="Q157" s="142">
        <f>N157/K157</f>
        <v>0.84678360888785464</v>
      </c>
      <c r="R157" s="277"/>
      <c r="S157" s="143">
        <f>S141</f>
        <v>0.70862268518518523</v>
      </c>
      <c r="T157" s="144">
        <f>INDEX(T141:T156,COUNTA(T141:T156))</f>
        <v>0.8503356481481481</v>
      </c>
      <c r="U157" s="145"/>
      <c r="V157" s="156"/>
      <c r="W157" s="135"/>
      <c r="X157" s="139"/>
      <c r="Y157" s="264"/>
      <c r="Z157" s="265"/>
      <c r="AA157" s="157">
        <f>M157-J157</f>
        <v>-503.54566939006554</v>
      </c>
      <c r="AB157" s="142">
        <f>M157/J157</f>
        <v>0.84678360888785464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8983</v>
      </c>
      <c r="G158" s="159">
        <f t="shared" ref="G158" si="40">E158*F158</f>
        <v>126031.48999999999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2398.1312569521679</v>
      </c>
      <c r="N158" s="163">
        <f>M158/L158</f>
        <v>599.53281423804196</v>
      </c>
      <c r="O158" s="165">
        <f>L158-I158</f>
        <v>0</v>
      </c>
      <c r="P158" s="166">
        <f>N158-K158</f>
        <v>-75.467185761958035</v>
      </c>
      <c r="Q158" s="152">
        <f>N158/K158</f>
        <v>0.88819676183413621</v>
      </c>
      <c r="R158" s="275">
        <f>Q174</f>
        <v>0.88819676183413621</v>
      </c>
      <c r="S158" s="167">
        <v>0.7085069444444444</v>
      </c>
      <c r="T158" s="168">
        <v>0.86458333333333337</v>
      </c>
      <c r="U158" s="169"/>
      <c r="V158" s="170">
        <v>224.75000000000011</v>
      </c>
      <c r="W158" s="168"/>
      <c r="X158" s="171"/>
      <c r="Y158" s="278"/>
      <c r="Z158" s="279"/>
      <c r="AA158" s="109">
        <f>M158-J158</f>
        <v>-301.86874304783214</v>
      </c>
      <c r="AB158" s="152">
        <f>M158/J158</f>
        <v>0.88819676183413621</v>
      </c>
      <c r="AC158" s="266">
        <f>AB174</f>
        <v>0.88819676183413621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2398.1312569521679</v>
      </c>
      <c r="N174" s="139">
        <f>M174/L174</f>
        <v>599.53281423804196</v>
      </c>
      <c r="O174" s="140">
        <f>L174-I174</f>
        <v>0</v>
      </c>
      <c r="P174" s="141">
        <f>N174-K174</f>
        <v>-75.467185761958035</v>
      </c>
      <c r="Q174" s="142">
        <f>N174/K174</f>
        <v>0.88819676183413621</v>
      </c>
      <c r="R174" s="277"/>
      <c r="S174" s="143">
        <f>S158</f>
        <v>0.7085069444444444</v>
      </c>
      <c r="T174" s="144">
        <f>INDEX(T158:T173,COUNTA(T158:T173))</f>
        <v>0.86458333333333337</v>
      </c>
      <c r="U174" s="145"/>
      <c r="V174" s="156"/>
      <c r="W174" s="135"/>
      <c r="X174" s="139"/>
      <c r="Y174" s="264"/>
      <c r="Z174" s="265"/>
      <c r="AA174" s="157">
        <f>M174-J174</f>
        <v>-301.86874304783214</v>
      </c>
      <c r="AB174" s="142">
        <f>M174/J174</f>
        <v>0.88819676183413621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1202</v>
      </c>
      <c r="G175" s="159">
        <f t="shared" ref="G175:G178" si="44">E175*F175</f>
        <v>29028.3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2476.9318832283898</v>
      </c>
      <c r="N175" s="163">
        <f>M175/L175</f>
        <v>619.23297080709744</v>
      </c>
      <c r="O175" s="165">
        <f>L175-I175</f>
        <v>0</v>
      </c>
      <c r="P175" s="166">
        <f>N175-K175</f>
        <v>-130.76702919290256</v>
      </c>
      <c r="Q175" s="152">
        <f>N175/K175</f>
        <v>0.82564396107612992</v>
      </c>
      <c r="R175" s="275">
        <f>Q191</f>
        <v>0.83799006026877854</v>
      </c>
      <c r="S175" s="167">
        <v>0.70833333333333337</v>
      </c>
      <c r="T175" s="168">
        <v>0.72855324074074079</v>
      </c>
      <c r="U175" s="169"/>
      <c r="V175" s="170">
        <v>29.116666666666688</v>
      </c>
      <c r="W175" s="173"/>
      <c r="X175" s="151"/>
      <c r="Y175" s="278"/>
      <c r="Z175" s="279"/>
      <c r="AA175" s="109">
        <f>M175-J175</f>
        <v>-523.06811677161022</v>
      </c>
      <c r="AB175" s="152">
        <f>M175/J175</f>
        <v>0.82564396107612992</v>
      </c>
      <c r="AC175" s="266">
        <f>AB191</f>
        <v>0.83799006026877854</v>
      </c>
    </row>
    <row r="176" spans="1:29" ht="15.75" customHeight="1">
      <c r="A176" s="270"/>
      <c r="B176" s="92" t="s">
        <v>117</v>
      </c>
      <c r="C176" s="259" t="s">
        <v>142</v>
      </c>
      <c r="D176" s="260"/>
      <c r="E176" s="93">
        <v>27.58</v>
      </c>
      <c r="F176" s="94">
        <v>1481</v>
      </c>
      <c r="G176" s="95">
        <f t="shared" si="44"/>
        <v>40845.979999999996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2479.8139534883794</v>
      </c>
      <c r="N176" s="99">
        <f>M176/L176</f>
        <v>619.95348837209485</v>
      </c>
      <c r="O176" s="101">
        <f>L176-I176</f>
        <v>0</v>
      </c>
      <c r="P176" s="102">
        <f>N176-K176</f>
        <v>-130.04651162790515</v>
      </c>
      <c r="Q176" s="103">
        <f>N176/K176</f>
        <v>0.82660465116279314</v>
      </c>
      <c r="R176" s="276"/>
      <c r="S176" s="1">
        <v>0.73206018518518523</v>
      </c>
      <c r="T176" s="2">
        <v>0.75694444444444442</v>
      </c>
      <c r="U176" s="104">
        <v>5.0499999999999901</v>
      </c>
      <c r="V176" s="105">
        <v>35.833333333333229</v>
      </c>
      <c r="W176" s="106"/>
      <c r="X176" s="107"/>
      <c r="Y176" s="261"/>
      <c r="Z176" s="262"/>
      <c r="AA176" s="111">
        <f>M176-J176</f>
        <v>-520.18604651162059</v>
      </c>
      <c r="AB176" s="103">
        <f>M176/J176</f>
        <v>0.82660465116279314</v>
      </c>
      <c r="AC176" s="267"/>
    </row>
    <row r="177" spans="1:29" ht="15.75" customHeight="1">
      <c r="A177" s="270"/>
      <c r="B177" s="92" t="s">
        <v>117</v>
      </c>
      <c r="C177" s="259" t="s">
        <v>145</v>
      </c>
      <c r="D177" s="260"/>
      <c r="E177" s="93">
        <v>22.28</v>
      </c>
      <c r="F177" s="94">
        <v>1797</v>
      </c>
      <c r="G177" s="95">
        <f t="shared" si="44"/>
        <v>40037.160000000003</v>
      </c>
      <c r="H177" s="96"/>
      <c r="I177" s="97">
        <v>5</v>
      </c>
      <c r="J177" s="98">
        <v>3300</v>
      </c>
      <c r="K177" s="99">
        <f t="shared" si="45"/>
        <v>660</v>
      </c>
      <c r="L177" s="100">
        <v>5</v>
      </c>
      <c r="M177" s="98">
        <f>F177/V177*60</f>
        <v>2776.4806866952867</v>
      </c>
      <c r="N177" s="99">
        <f>M177/L177</f>
        <v>555.2961373390574</v>
      </c>
      <c r="O177" s="101">
        <f>L177-I177</f>
        <v>0</v>
      </c>
      <c r="P177" s="102">
        <f>N177-K177</f>
        <v>-104.7038626609426</v>
      </c>
      <c r="Q177" s="103">
        <f>N177/K177</f>
        <v>0.84135778384705662</v>
      </c>
      <c r="R177" s="276"/>
      <c r="S177" s="1">
        <v>0.7612268518518519</v>
      </c>
      <c r="T177" s="2">
        <v>0.78819444444444442</v>
      </c>
      <c r="U177" s="104">
        <v>6.166666666666778</v>
      </c>
      <c r="V177" s="105">
        <v>38.833333333333222</v>
      </c>
      <c r="W177" s="106"/>
      <c r="X177" s="107"/>
      <c r="Y177" s="261"/>
      <c r="Z177" s="262"/>
      <c r="AA177" s="111">
        <f>M177-J177</f>
        <v>-523.51931330471325</v>
      </c>
      <c r="AB177" s="103">
        <f>M177/J177</f>
        <v>0.84135778384705662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5428</v>
      </c>
      <c r="G178" s="95">
        <f t="shared" si="44"/>
        <v>97106.92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2825.4482359745543</v>
      </c>
      <c r="N178" s="99">
        <f>M178/L178</f>
        <v>706.36205899363858</v>
      </c>
      <c r="O178" s="101">
        <f>L178-I178</f>
        <v>0</v>
      </c>
      <c r="P178" s="102">
        <f>N178-K178</f>
        <v>-118.63794100636142</v>
      </c>
      <c r="Q178" s="103">
        <f>N178/K178</f>
        <v>0.85619643514380439</v>
      </c>
      <c r="R178" s="276"/>
      <c r="S178" s="1">
        <v>0.79236111111111118</v>
      </c>
      <c r="T178" s="2">
        <v>0.87240740740740741</v>
      </c>
      <c r="U178" s="104">
        <v>6.0000000000001386</v>
      </c>
      <c r="V178" s="105">
        <v>115.26666666666657</v>
      </c>
      <c r="W178" s="106"/>
      <c r="X178" s="107"/>
      <c r="Y178" s="261"/>
      <c r="Z178" s="262"/>
      <c r="AA178" s="111">
        <f>M178-J178</f>
        <v>-474.55176402544566</v>
      </c>
      <c r="AB178" s="103">
        <f>M178/J178</f>
        <v>0.85619643514380439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4.25</v>
      </c>
      <c r="J191" s="138">
        <f t="shared" si="46"/>
        <v>3150</v>
      </c>
      <c r="K191" s="139">
        <f t="shared" ref="K191" si="47">J191/I191</f>
        <v>741.17647058823525</v>
      </c>
      <c r="L191" s="137">
        <f t="shared" ref="L191:M191" si="48">AVERAGE(L175:L190)</f>
        <v>4.25</v>
      </c>
      <c r="M191" s="138">
        <f t="shared" si="48"/>
        <v>2639.6686898466523</v>
      </c>
      <c r="N191" s="139">
        <f>M191/L191</f>
        <v>621.09851525803583</v>
      </c>
      <c r="O191" s="140">
        <f>L191-I191</f>
        <v>0</v>
      </c>
      <c r="P191" s="141">
        <f>N191-K191</f>
        <v>-120.07795533019942</v>
      </c>
      <c r="Q191" s="142">
        <f>N191/K191</f>
        <v>0.83799006026877854</v>
      </c>
      <c r="R191" s="277"/>
      <c r="S191" s="143">
        <f>S175</f>
        <v>0.70833333333333337</v>
      </c>
      <c r="T191" s="144">
        <f>INDEX(T175:T190,COUNTA(T175:T190))</f>
        <v>0.87240740740740741</v>
      </c>
      <c r="U191" s="145"/>
      <c r="V191" s="156"/>
      <c r="W191" s="89"/>
      <c r="X191" s="91"/>
      <c r="Y191" s="264"/>
      <c r="Z191" s="265"/>
      <c r="AA191" s="157">
        <f>M191-J191</f>
        <v>-510.33131015334766</v>
      </c>
      <c r="AB191" s="142">
        <f>M191/J191</f>
        <v>0.83799006026877854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2241</v>
      </c>
      <c r="G192" s="159">
        <f t="shared" ref="G192:G193" si="49">E192*F192</f>
        <v>40741.379999999997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2799.3060374739835</v>
      </c>
      <c r="N192" s="163">
        <f>M192/L192</f>
        <v>699.82650936849586</v>
      </c>
      <c r="O192" s="165">
        <f>L192-I192</f>
        <v>0</v>
      </c>
      <c r="P192" s="166">
        <f>N192-K192</f>
        <v>-125.17349063150414</v>
      </c>
      <c r="Q192" s="152">
        <f>N192/K192</f>
        <v>0.84827455681029806</v>
      </c>
      <c r="R192" s="275">
        <f>Q208</f>
        <v>0.85075864276714641</v>
      </c>
      <c r="S192" s="167">
        <v>0.70833333333333337</v>
      </c>
      <c r="T192" s="168">
        <v>0.74168981481481477</v>
      </c>
      <c r="U192" s="169"/>
      <c r="V192" s="170">
        <v>48.033333333333218</v>
      </c>
      <c r="W192" s="173"/>
      <c r="X192" s="151"/>
      <c r="Y192" s="278"/>
      <c r="Z192" s="279"/>
      <c r="AA192" s="109">
        <f>M192-J192</f>
        <v>-500.69396252601655</v>
      </c>
      <c r="AB192" s="152">
        <f>M192/J192</f>
        <v>0.84827455681029806</v>
      </c>
      <c r="AC192" s="266">
        <f>AB208</f>
        <v>0.85075864276714641</v>
      </c>
    </row>
    <row r="193" spans="1:29" ht="15.75" customHeight="1">
      <c r="A193" s="281"/>
      <c r="B193" s="92" t="s">
        <v>117</v>
      </c>
      <c r="C193" s="259" t="s">
        <v>147</v>
      </c>
      <c r="D193" s="260"/>
      <c r="E193" s="93">
        <v>16.66</v>
      </c>
      <c r="F193" s="94">
        <v>8329</v>
      </c>
      <c r="G193" s="95">
        <f t="shared" si="49"/>
        <v>138761.14000000001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2815.7010047891827</v>
      </c>
      <c r="N193" s="99">
        <f>M193/L193</f>
        <v>703.92525119729567</v>
      </c>
      <c r="O193" s="101">
        <f>L193-I193</f>
        <v>0</v>
      </c>
      <c r="P193" s="102">
        <f>N193-K193</f>
        <v>-121.07474880270433</v>
      </c>
      <c r="Q193" s="103">
        <f>N193/K193</f>
        <v>0.85324272872399476</v>
      </c>
      <c r="R193" s="276"/>
      <c r="S193" s="1">
        <v>0.74652777777777779</v>
      </c>
      <c r="T193" s="2">
        <v>0.86978009259259259</v>
      </c>
      <c r="U193" s="104">
        <v>6.9666666666667432</v>
      </c>
      <c r="V193" s="105">
        <v>177.48333333333332</v>
      </c>
      <c r="W193" s="106"/>
      <c r="X193" s="107"/>
      <c r="Y193" s="261"/>
      <c r="Z193" s="262"/>
      <c r="AA193" s="111">
        <f>M193-J193</f>
        <v>-484.29899521081734</v>
      </c>
      <c r="AB193" s="103">
        <f>M193/J193</f>
        <v>0.85324272872399476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</v>
      </c>
      <c r="J208" s="138">
        <f t="shared" si="51"/>
        <v>3300</v>
      </c>
      <c r="K208" s="139">
        <f t="shared" ref="K208" si="52">J208/I208</f>
        <v>825</v>
      </c>
      <c r="L208" s="137">
        <f t="shared" ref="L208:M208" si="53">AVERAGE(L192:L207)</f>
        <v>4</v>
      </c>
      <c r="M208" s="138">
        <f t="shared" si="53"/>
        <v>2807.5035211315831</v>
      </c>
      <c r="N208" s="139">
        <f>M208/L208</f>
        <v>701.87588028289576</v>
      </c>
      <c r="O208" s="140">
        <f>L208-I208</f>
        <v>0</v>
      </c>
      <c r="P208" s="141">
        <f>N208-K208</f>
        <v>-123.12411971710424</v>
      </c>
      <c r="Q208" s="142">
        <f>N208/K208</f>
        <v>0.85075864276714641</v>
      </c>
      <c r="R208" s="277"/>
      <c r="S208" s="143">
        <f>S192</f>
        <v>0.70833333333333337</v>
      </c>
      <c r="T208" s="144">
        <f>INDEX(T192:T207,COUNTA(T192:T207))</f>
        <v>0.86978009259259259</v>
      </c>
      <c r="U208" s="145"/>
      <c r="V208" s="156"/>
      <c r="W208" s="89"/>
      <c r="X208" s="91"/>
      <c r="Y208" s="264"/>
      <c r="Z208" s="265"/>
      <c r="AA208" s="157">
        <f>M208-J208</f>
        <v>-492.49647886841694</v>
      </c>
      <c r="AB208" s="142">
        <f>M208/J208</f>
        <v>0.85075864276714641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2537</v>
      </c>
      <c r="G209" s="159">
        <f t="shared" ref="G209:G211" si="54">E209*F209</f>
        <v>46122.659999999996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2519.5034482758633</v>
      </c>
      <c r="N209" s="163">
        <f>M209/L209</f>
        <v>629.87586206896583</v>
      </c>
      <c r="O209" s="165">
        <f>L209-I209</f>
        <v>0</v>
      </c>
      <c r="P209" s="166">
        <f>N209-K209</f>
        <v>-120.12413793103417</v>
      </c>
      <c r="Q209" s="152">
        <f>N209/K209</f>
        <v>0.83983448275862116</v>
      </c>
      <c r="R209" s="275">
        <f>Q225</f>
        <v>0.83538993561063934</v>
      </c>
      <c r="S209" s="167">
        <v>0.70833333333333337</v>
      </c>
      <c r="T209" s="168">
        <v>0.75028935185185186</v>
      </c>
      <c r="U209" s="169"/>
      <c r="V209" s="170">
        <v>60.416666666666629</v>
      </c>
      <c r="W209" s="173"/>
      <c r="X209" s="151"/>
      <c r="Y209" s="278"/>
      <c r="Z209" s="279"/>
      <c r="AA209" s="109">
        <f>M209-J209</f>
        <v>-480.49655172413668</v>
      </c>
      <c r="AB209" s="152">
        <f>M209/J209</f>
        <v>0.83983448275862116</v>
      </c>
      <c r="AC209" s="266">
        <f>AB225</f>
        <v>0.83538993561063934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7201</v>
      </c>
      <c r="G210" s="95">
        <f t="shared" si="54"/>
        <v>102830.28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3005.634782608694</v>
      </c>
      <c r="N210" s="99">
        <f>M210/L210</f>
        <v>1001.8782608695647</v>
      </c>
      <c r="O210" s="101">
        <f>L210-I210</f>
        <v>0</v>
      </c>
      <c r="P210" s="102">
        <f>N210-K210</f>
        <v>-198.12173913043534</v>
      </c>
      <c r="Q210" s="103">
        <f>N210/K210</f>
        <v>0.83489855072463726</v>
      </c>
      <c r="R210" s="276"/>
      <c r="S210" s="1">
        <v>0.76128472222222221</v>
      </c>
      <c r="T210" s="2">
        <v>0.86111111111111116</v>
      </c>
      <c r="U210" s="104">
        <v>15.833333333333304</v>
      </c>
      <c r="V210" s="105">
        <v>143.75000000000009</v>
      </c>
      <c r="W210" s="106">
        <v>0.86111111111111116</v>
      </c>
      <c r="X210" s="107">
        <v>0.91805555555555551</v>
      </c>
      <c r="Y210" s="261"/>
      <c r="Z210" s="262"/>
      <c r="AA210" s="111">
        <f>M210-J210</f>
        <v>-594.36521739130603</v>
      </c>
      <c r="AB210" s="103">
        <f>M210/J210</f>
        <v>0.83489855072463726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3000</v>
      </c>
      <c r="G211" s="95">
        <f t="shared" si="54"/>
        <v>42840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2995.839112343966</v>
      </c>
      <c r="N211" s="99">
        <f>M211/L211</f>
        <v>998.61303744798863</v>
      </c>
      <c r="O211" s="101">
        <f>L211-I211</f>
        <v>0</v>
      </c>
      <c r="P211" s="102">
        <f>N211-K211</f>
        <v>-201.38696255201137</v>
      </c>
      <c r="Q211" s="103">
        <f>N211/K211</f>
        <v>0.83217753120665716</v>
      </c>
      <c r="R211" s="276"/>
      <c r="S211" s="1">
        <v>0.91805555555555551</v>
      </c>
      <c r="T211" s="2">
        <v>0.95978009259259256</v>
      </c>
      <c r="U211" s="104">
        <v>81.999999999999872</v>
      </c>
      <c r="V211" s="105">
        <v>60.083333333333343</v>
      </c>
      <c r="W211" s="106"/>
      <c r="X211" s="107"/>
      <c r="Y211" s="261"/>
      <c r="Z211" s="262"/>
      <c r="AA211" s="111">
        <f>M211-J211</f>
        <v>-604.16088765603399</v>
      </c>
      <c r="AB211" s="103">
        <f>M211/J211</f>
        <v>0.83217753120665727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2840.3257810761738</v>
      </c>
      <c r="N225" s="139">
        <f t="shared" ref="N225:N231" si="58">M225/L225</f>
        <v>852.09773432285215</v>
      </c>
      <c r="O225" s="140">
        <f t="shared" ref="O225:O231" si="59">L225-I225</f>
        <v>0</v>
      </c>
      <c r="P225" s="141">
        <f t="shared" ref="P225:P231" si="60">N225-K225</f>
        <v>-167.90226567714785</v>
      </c>
      <c r="Q225" s="142">
        <f t="shared" ref="Q225:Q231" si="61">N225/K225</f>
        <v>0.83538993561063934</v>
      </c>
      <c r="R225" s="277"/>
      <c r="S225" s="143">
        <f>S209</f>
        <v>0.70833333333333337</v>
      </c>
      <c r="T225" s="144">
        <f>INDEX(T209:T224,COUNTA(T209:T224))</f>
        <v>0.95978009259259256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-559.67421892382617</v>
      </c>
      <c r="AB225" s="142">
        <f t="shared" ref="AB225:AB231" si="63">M225/J225</f>
        <v>0.83538993561063934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1152</v>
      </c>
      <c r="G226" s="159">
        <f t="shared" ref="G226:G231" si="64">E226*F226</f>
        <v>20943.36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2972.9032258064572</v>
      </c>
      <c r="N226" s="163">
        <f t="shared" si="58"/>
        <v>990.96774193548572</v>
      </c>
      <c r="O226" s="165">
        <f t="shared" si="59"/>
        <v>0</v>
      </c>
      <c r="P226" s="166">
        <f t="shared" si="60"/>
        <v>-209.03225806451428</v>
      </c>
      <c r="Q226" s="152">
        <f t="shared" si="61"/>
        <v>0.82580645161290478</v>
      </c>
      <c r="R226" s="275">
        <f>Q242</f>
        <v>0.83207121820785312</v>
      </c>
      <c r="S226" s="167">
        <v>0.70833333333333337</v>
      </c>
      <c r="T226" s="168">
        <v>0.72447916666666667</v>
      </c>
      <c r="U226" s="169"/>
      <c r="V226" s="170">
        <v>23.249999999999957</v>
      </c>
      <c r="W226" s="168"/>
      <c r="X226" s="171"/>
      <c r="Y226" s="278"/>
      <c r="Z226" s="279"/>
      <c r="AA226" s="174">
        <f t="shared" si="62"/>
        <v>-627.09677419354284</v>
      </c>
      <c r="AB226" s="152">
        <f t="shared" si="63"/>
        <v>0.82580645161290478</v>
      </c>
      <c r="AC226" s="266">
        <f>AB242</f>
        <v>0.83207121820785301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1948</v>
      </c>
      <c r="G227" s="95">
        <f t="shared" si="64"/>
        <v>48368.84</v>
      </c>
      <c r="H227" s="96">
        <v>2</v>
      </c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 t="shared" si="65"/>
        <v>2757.6877703499727</v>
      </c>
      <c r="N227" s="99">
        <f t="shared" si="58"/>
        <v>689.42194258749316</v>
      </c>
      <c r="O227" s="101">
        <f t="shared" si="59"/>
        <v>0</v>
      </c>
      <c r="P227" s="102">
        <f t="shared" si="60"/>
        <v>-135.57805741250684</v>
      </c>
      <c r="Q227" s="103">
        <f t="shared" si="61"/>
        <v>0.83566296071211288</v>
      </c>
      <c r="R227" s="276"/>
      <c r="S227" s="1">
        <v>0.73472222222222217</v>
      </c>
      <c r="T227" s="2">
        <v>0.76415509259259262</v>
      </c>
      <c r="U227" s="104">
        <v>14.749999999999908</v>
      </c>
      <c r="V227" s="105">
        <v>42.383333333333454</v>
      </c>
      <c r="W227" s="106"/>
      <c r="X227" s="113"/>
      <c r="Y227" s="261"/>
      <c r="Z227" s="262"/>
      <c r="AA227" s="175">
        <f t="shared" si="62"/>
        <v>-542.31222965002735</v>
      </c>
      <c r="AB227" s="103">
        <f t="shared" si="63"/>
        <v>0.83566296071211288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2359</v>
      </c>
      <c r="G228" s="95">
        <f t="shared" si="64"/>
        <v>42886.62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 t="shared" si="65"/>
        <v>2988.1773399014678</v>
      </c>
      <c r="N228" s="99">
        <f t="shared" si="58"/>
        <v>996.05911330048923</v>
      </c>
      <c r="O228" s="101">
        <f t="shared" si="59"/>
        <v>0</v>
      </c>
      <c r="P228" s="102">
        <f t="shared" si="60"/>
        <v>-203.94088669951077</v>
      </c>
      <c r="Q228" s="103">
        <f t="shared" si="61"/>
        <v>0.830049261083741</v>
      </c>
      <c r="R228" s="276"/>
      <c r="S228" s="1">
        <v>0.77569444444444435</v>
      </c>
      <c r="T228" s="2">
        <v>0.80858796296296298</v>
      </c>
      <c r="U228" s="104">
        <v>16.616666666666493</v>
      </c>
      <c r="V228" s="105">
        <v>47.366666666666823</v>
      </c>
      <c r="W228" s="106"/>
      <c r="X228" s="113"/>
      <c r="Y228" s="261"/>
      <c r="Z228" s="262"/>
      <c r="AA228" s="175">
        <f t="shared" si="62"/>
        <v>-611.8226600985322</v>
      </c>
      <c r="AB228" s="103">
        <f t="shared" si="63"/>
        <v>0.83004926108374111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2239</v>
      </c>
      <c r="G229" s="95">
        <f t="shared" si="64"/>
        <v>56042.170000000006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 t="shared" si="65"/>
        <v>2759.4659363231776</v>
      </c>
      <c r="N229" s="99">
        <f t="shared" si="58"/>
        <v>689.86648408079441</v>
      </c>
      <c r="O229" s="101">
        <f t="shared" si="59"/>
        <v>0</v>
      </c>
      <c r="P229" s="102">
        <f t="shared" si="60"/>
        <v>-135.13351591920559</v>
      </c>
      <c r="Q229" s="103">
        <f t="shared" si="61"/>
        <v>0.83620179888581136</v>
      </c>
      <c r="R229" s="276"/>
      <c r="S229" s="1">
        <v>0.82174768518518515</v>
      </c>
      <c r="T229" s="2">
        <v>0.85555555555555551</v>
      </c>
      <c r="U229" s="104">
        <v>18.949999999999925</v>
      </c>
      <c r="V229" s="105">
        <v>48.683333333333323</v>
      </c>
      <c r="W229" s="106">
        <v>0.85555555555555551</v>
      </c>
      <c r="X229" s="107">
        <v>0.91182870370370372</v>
      </c>
      <c r="Y229" s="261"/>
      <c r="Z229" s="262"/>
      <c r="AA229" s="175">
        <f t="shared" si="62"/>
        <v>-540.53406367682237</v>
      </c>
      <c r="AB229" s="103">
        <f t="shared" si="63"/>
        <v>0.83620179888581136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1105</v>
      </c>
      <c r="G230" s="95">
        <f t="shared" si="64"/>
        <v>27437.149999999998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 t="shared" si="65"/>
        <v>2758.6685159500721</v>
      </c>
      <c r="N230" s="99">
        <f t="shared" si="58"/>
        <v>689.66712898751803</v>
      </c>
      <c r="O230" s="101">
        <f t="shared" si="59"/>
        <v>0</v>
      </c>
      <c r="P230" s="102">
        <f t="shared" si="60"/>
        <v>-135.33287101248197</v>
      </c>
      <c r="Q230" s="103">
        <f t="shared" si="61"/>
        <v>0.83596015634850673</v>
      </c>
      <c r="R230" s="276"/>
      <c r="S230" s="1">
        <v>0.91182870370370372</v>
      </c>
      <c r="T230" s="2">
        <v>0.92851851851851852</v>
      </c>
      <c r="U230" s="104">
        <v>81.033333333333417</v>
      </c>
      <c r="V230" s="105">
        <v>24.033333333333307</v>
      </c>
      <c r="W230" s="106"/>
      <c r="X230" s="107"/>
      <c r="Y230" s="261"/>
      <c r="Z230" s="262"/>
      <c r="AA230" s="175">
        <f t="shared" si="62"/>
        <v>-541.33148404992789</v>
      </c>
      <c r="AB230" s="103">
        <f t="shared" si="63"/>
        <v>0.83596015634850673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2904</v>
      </c>
      <c r="G231" s="115">
        <f t="shared" si="64"/>
        <v>52794.720000000001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2986.971428571409</v>
      </c>
      <c r="N231" s="99">
        <f t="shared" si="58"/>
        <v>995.65714285713636</v>
      </c>
      <c r="O231" s="101">
        <f t="shared" si="59"/>
        <v>0</v>
      </c>
      <c r="P231" s="102">
        <f t="shared" si="60"/>
        <v>-204.34285714286364</v>
      </c>
      <c r="Q231" s="103">
        <f t="shared" si="61"/>
        <v>0.8297142857142803</v>
      </c>
      <c r="R231" s="276"/>
      <c r="S231" s="1">
        <v>0.94027777777777755</v>
      </c>
      <c r="T231" s="2">
        <v>0.98078703703703707</v>
      </c>
      <c r="U231" s="104">
        <v>16.933333333332996</v>
      </c>
      <c r="V231" s="105">
        <v>58.333333333333712</v>
      </c>
      <c r="W231" s="106"/>
      <c r="X231" s="4"/>
      <c r="Y231" s="261"/>
      <c r="Z231" s="262"/>
      <c r="AA231" s="175">
        <f t="shared" si="62"/>
        <v>-613.02857142859102</v>
      </c>
      <c r="AB231" s="103">
        <f t="shared" si="63"/>
        <v>0.8297142857142803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3.5</v>
      </c>
      <c r="J242" s="138">
        <f t="shared" si="66"/>
        <v>3450</v>
      </c>
      <c r="K242" s="139">
        <f t="shared" ref="K242" si="67">J242/I242</f>
        <v>985.71428571428567</v>
      </c>
      <c r="L242" s="137">
        <f t="shared" ref="L242:M242" si="68">AVERAGE(L226:L241)</f>
        <v>3.5</v>
      </c>
      <c r="M242" s="138">
        <f t="shared" si="68"/>
        <v>2870.645702817093</v>
      </c>
      <c r="N242" s="139">
        <f>M242/L242</f>
        <v>820.18448651916947</v>
      </c>
      <c r="O242" s="140">
        <f>L242-I242</f>
        <v>0</v>
      </c>
      <c r="P242" s="141">
        <f>N242-K242</f>
        <v>-165.5297991951162</v>
      </c>
      <c r="Q242" s="142">
        <f>N242/K242</f>
        <v>0.83207121820785312</v>
      </c>
      <c r="R242" s="277"/>
      <c r="S242" s="143">
        <f>S226</f>
        <v>0.70833333333333337</v>
      </c>
      <c r="T242" s="144">
        <f>INDEX(T226:T241,COUNTA(T226:T241))</f>
        <v>0.98078703703703707</v>
      </c>
      <c r="U242" s="145"/>
      <c r="V242" s="156"/>
      <c r="W242" s="135"/>
      <c r="X242" s="139"/>
      <c r="Y242" s="264"/>
      <c r="Z242" s="265"/>
      <c r="AA242" s="177">
        <f>M242-J242</f>
        <v>-579.35429718290698</v>
      </c>
      <c r="AB242" s="142">
        <f>M242/J242</f>
        <v>0.83207121820785301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420" priority="1" operator="greaterThan">
      <formula>0</formula>
    </cfRule>
  </conditionalFormatting>
  <conditionalFormatting sqref="P5:P242 AA5:AA242">
    <cfRule type="cellIs" dxfId="419" priority="4" operator="lessThan">
      <formula>0</formula>
    </cfRule>
  </conditionalFormatting>
  <conditionalFormatting sqref="Q5:Q242 AB5:AB242">
    <cfRule type="cellIs" dxfId="418" priority="2" operator="greaterThan">
      <formula>1</formula>
    </cfRule>
    <cfRule type="cellIs" dxfId="417" priority="3" operator="lessThan">
      <formula>0.8</formula>
    </cfRule>
  </conditionalFormatting>
  <conditionalFormatting sqref="AC5:AC23 R5:R242 AC141:AC146">
    <cfRule type="cellIs" dxfId="416" priority="5" operator="lessThan">
      <formula>0.8</formula>
    </cfRule>
  </conditionalFormatting>
  <conditionalFormatting sqref="AC29:AC37">
    <cfRule type="cellIs" dxfId="415" priority="16" operator="lessThan">
      <formula>0.8</formula>
    </cfRule>
  </conditionalFormatting>
  <conditionalFormatting sqref="AC39:AC44">
    <cfRule type="cellIs" dxfId="414" priority="15" operator="lessThan">
      <formula>0.8</formula>
    </cfRule>
  </conditionalFormatting>
  <conditionalFormatting sqref="AC56">
    <cfRule type="cellIs" dxfId="413" priority="17" operator="lessThan">
      <formula>0.8</formula>
    </cfRule>
  </conditionalFormatting>
  <conditionalFormatting sqref="AC73:AC78">
    <cfRule type="cellIs" dxfId="412" priority="13" operator="lessThan">
      <formula>0.8</formula>
    </cfRule>
  </conditionalFormatting>
  <conditionalFormatting sqref="AC90">
    <cfRule type="cellIs" dxfId="411" priority="14" operator="lessThan">
      <formula>0.8</formula>
    </cfRule>
  </conditionalFormatting>
  <conditionalFormatting sqref="AC107">
    <cfRule type="cellIs" dxfId="410" priority="7" operator="lessThan">
      <formula>0.8</formula>
    </cfRule>
  </conditionalFormatting>
  <conditionalFormatting sqref="AC124:AC129">
    <cfRule type="cellIs" dxfId="409" priority="6" operator="lessThan">
      <formula>0.8</formula>
    </cfRule>
  </conditionalFormatting>
  <conditionalFormatting sqref="AC158:AC163">
    <cfRule type="cellIs" dxfId="408" priority="12" operator="lessThan">
      <formula>0.8</formula>
    </cfRule>
  </conditionalFormatting>
  <conditionalFormatting sqref="AC175">
    <cfRule type="cellIs" dxfId="407" priority="11" operator="lessThan">
      <formula>0.8</formula>
    </cfRule>
  </conditionalFormatting>
  <conditionalFormatting sqref="AC192">
    <cfRule type="cellIs" dxfId="406" priority="10" operator="lessThan">
      <formula>0.8</formula>
    </cfRule>
  </conditionalFormatting>
  <conditionalFormatting sqref="AC209">
    <cfRule type="cellIs" dxfId="405" priority="9" operator="lessThan">
      <formula>0.8</formula>
    </cfRule>
  </conditionalFormatting>
  <conditionalFormatting sqref="AC226:AC231">
    <cfRule type="cellIs" dxfId="404" priority="8" operator="lessThan">
      <formula>0.8</formula>
    </cfRule>
  </conditionalFormatting>
  <dataValidations count="1">
    <dataValidation type="list" allowBlank="1" showInputMessage="1" showErrorMessage="1" sqref="Y5:Z242" xr:uid="{2C3598A3-1036-4557-B06C-092C9C5B9894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8AF1-A400-4AAD-B9DF-49AE4568268C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K40" sqref="K40"/>
      <selection pane="bottomLeft" activeCell="K40" sqref="K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119308</v>
      </c>
      <c r="E1" s="77" t="s">
        <v>3</v>
      </c>
      <c r="F1" s="78">
        <f>SUM(G5:G157)</f>
        <v>5231364.1799999988</v>
      </c>
      <c r="G1" s="79" t="s">
        <v>74</v>
      </c>
      <c r="H1" s="80">
        <f>L21+L38+L55+L72+L89+L106+L123+L140+L157</f>
        <v>171.78787878787878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45883</v>
      </c>
      <c r="B2" s="325"/>
      <c r="C2" s="82" t="s">
        <v>35</v>
      </c>
      <c r="D2" s="83">
        <f>AVERAGE(N21,N38,N55,N72,N89,N106,N123,N140,N157)</f>
        <v>132.91111021827021</v>
      </c>
      <c r="E2" s="83" t="s">
        <v>81</v>
      </c>
      <c r="F2" s="84">
        <f>F1/D1</f>
        <v>43.847555738089639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3396</v>
      </c>
      <c r="G5" s="159">
        <f t="shared" ref="G5:G7" si="0">E5*F5</f>
        <v>66901.2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1056.6637856525499</v>
      </c>
      <c r="N5" s="163">
        <f>M5/L5</f>
        <v>81.281829665580759</v>
      </c>
      <c r="O5" s="179">
        <f>L5-I5</f>
        <v>0</v>
      </c>
      <c r="P5" s="180">
        <f>N5-K5</f>
        <v>-11.025862642111548</v>
      </c>
      <c r="Q5" s="132">
        <f>N5/K5</f>
        <v>0.88055315471045825</v>
      </c>
      <c r="R5" s="276">
        <f>Q21</f>
        <v>0.85533603006598624</v>
      </c>
      <c r="S5" s="167">
        <v>0.25011574074074072</v>
      </c>
      <c r="T5" s="168">
        <v>0.38402777777777775</v>
      </c>
      <c r="U5" s="169"/>
      <c r="V5" s="170">
        <v>192.83333333333331</v>
      </c>
      <c r="W5" s="87"/>
      <c r="X5" s="88"/>
      <c r="Y5" s="278"/>
      <c r="Z5" s="279"/>
      <c r="AA5" s="109">
        <f>M5-J5</f>
        <v>-143.3362143474501</v>
      </c>
      <c r="AB5" s="110">
        <f>M5/J5</f>
        <v>0.88055315471045825</v>
      </c>
      <c r="AC5" s="291">
        <f>AB21</f>
        <v>0.85533603006598624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871</v>
      </c>
      <c r="G6" s="95">
        <f t="shared" si="0"/>
        <v>52085.799999999996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1652.925672113859</v>
      </c>
      <c r="N6" s="99">
        <f>M6/L6</f>
        <v>118.06611943670421</v>
      </c>
      <c r="O6" s="101">
        <f>L6-I6</f>
        <v>0</v>
      </c>
      <c r="P6" s="102">
        <f>N6-K6</f>
        <v>-24.791023420438648</v>
      </c>
      <c r="Q6" s="103">
        <f>N6/K6</f>
        <v>0.8264628360569295</v>
      </c>
      <c r="R6" s="276"/>
      <c r="S6" s="1">
        <v>0.52596064814814814</v>
      </c>
      <c r="T6" s="2">
        <v>0.54791666666666672</v>
      </c>
      <c r="U6" s="104">
        <v>58.199999999999989</v>
      </c>
      <c r="V6" s="105">
        <v>31.61666666666676</v>
      </c>
      <c r="W6" s="106"/>
      <c r="X6" s="107"/>
      <c r="Y6" s="261"/>
      <c r="Z6" s="262"/>
      <c r="AA6" s="111">
        <f>M6-J6</f>
        <v>-347.07432788614096</v>
      </c>
      <c r="AB6" s="112">
        <f>M6/J6</f>
        <v>0.8264628360569295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2070</v>
      </c>
      <c r="G7" s="115">
        <f t="shared" si="0"/>
        <v>62037.899999999994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2251.3595166163104</v>
      </c>
      <c r="N7" s="99">
        <f>M7/L7</f>
        <v>112.56797583081553</v>
      </c>
      <c r="O7" s="101">
        <f>L7-I7</f>
        <v>0</v>
      </c>
      <c r="P7" s="102">
        <f>N7-K7</f>
        <v>-17.432024169184473</v>
      </c>
      <c r="Q7" s="103">
        <f>N7/K7</f>
        <v>0.86590750639088865</v>
      </c>
      <c r="R7" s="276"/>
      <c r="S7" s="117">
        <v>0.55069444444444438</v>
      </c>
      <c r="T7" s="118">
        <v>0.58900462962962963</v>
      </c>
      <c r="U7" s="104">
        <v>3.9999999999998259</v>
      </c>
      <c r="V7" s="105">
        <v>55.166666666666764</v>
      </c>
      <c r="W7" s="106"/>
      <c r="X7" s="107"/>
      <c r="Y7" s="261"/>
      <c r="Z7" s="262"/>
      <c r="AA7" s="111">
        <f>M7-J7</f>
        <v>-348.64048338368957</v>
      </c>
      <c r="AB7" s="112">
        <f>M7/J7</f>
        <v>0.86590750639088865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1653.6496581275733</v>
      </c>
      <c r="N21" s="139">
        <f t="shared" ref="N21:N26" si="5">M21/L21</f>
        <v>105.55210583793021</v>
      </c>
      <c r="O21" s="140">
        <f t="shared" ref="O21:O26" si="6">L21-I21</f>
        <v>0</v>
      </c>
      <c r="P21" s="141">
        <f t="shared" ref="P21:P26" si="7">N21-K21</f>
        <v>-17.852149481218717</v>
      </c>
      <c r="Q21" s="142">
        <f t="shared" ref="Q21:Q26" si="8">N21/K21</f>
        <v>0.85533603006598624</v>
      </c>
      <c r="R21" s="277"/>
      <c r="S21" s="143">
        <f>S5</f>
        <v>0.25011574074074072</v>
      </c>
      <c r="T21" s="144">
        <f>INDEX(T5:T20,COUNTA(T5:T20))</f>
        <v>0.58900462962962963</v>
      </c>
      <c r="U21" s="145"/>
      <c r="V21" s="145"/>
      <c r="W21" s="146"/>
      <c r="X21" s="147"/>
      <c r="Y21" s="264"/>
      <c r="Z21" s="265"/>
      <c r="AA21" s="148">
        <f t="shared" ref="AA21:AA26" si="9">M21-J21</f>
        <v>-279.68367520575998</v>
      </c>
      <c r="AB21" s="149">
        <f t="shared" ref="AB21:AB26" si="10">M21/J21</f>
        <v>0.85533603006598624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2186</v>
      </c>
      <c r="G22" s="159">
        <f t="shared" ref="G22:G26" si="11">E22*F22</f>
        <v>157129.68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1699.3305981429503</v>
      </c>
      <c r="N22" s="163">
        <f t="shared" si="5"/>
        <v>65.358869159344238</v>
      </c>
      <c r="O22" s="165">
        <f t="shared" si="6"/>
        <v>0</v>
      </c>
      <c r="P22" s="166">
        <f t="shared" si="7"/>
        <v>-11.564207763732682</v>
      </c>
      <c r="Q22" s="152">
        <f t="shared" si="8"/>
        <v>0.84966529907147514</v>
      </c>
      <c r="R22" s="275">
        <f>Q38</f>
        <v>0.81891282380663122</v>
      </c>
      <c r="S22" s="167">
        <v>0.25</v>
      </c>
      <c r="T22" s="168">
        <v>0.30359953703703701</v>
      </c>
      <c r="U22" s="169"/>
      <c r="V22" s="170">
        <v>77.183333333333309</v>
      </c>
      <c r="W22" s="181"/>
      <c r="X22" s="163"/>
      <c r="Y22" s="278"/>
      <c r="Z22" s="279"/>
      <c r="AA22" s="109">
        <f t="shared" si="9"/>
        <v>-300.66940185704971</v>
      </c>
      <c r="AB22" s="152">
        <f t="shared" si="10"/>
        <v>0.84966529907147514</v>
      </c>
      <c r="AC22" s="347">
        <f>AB38</f>
        <v>0.84491005630842908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1826</v>
      </c>
      <c r="G23" s="95">
        <f t="shared" si="11"/>
        <v>94696.36</v>
      </c>
      <c r="H23" s="96"/>
      <c r="I23" s="97">
        <v>26</v>
      </c>
      <c r="J23" s="98">
        <v>2000</v>
      </c>
      <c r="K23" s="99">
        <f t="shared" ref="K23:K61" si="12">J23/I23</f>
        <v>76.92307692307692</v>
      </c>
      <c r="L23" s="100">
        <v>27</v>
      </c>
      <c r="M23" s="98">
        <f>F23/V23*60</f>
        <v>1651.6582914572855</v>
      </c>
      <c r="N23" s="99">
        <f t="shared" si="5"/>
        <v>61.172529313232793</v>
      </c>
      <c r="O23" s="101">
        <f t="shared" si="6"/>
        <v>1</v>
      </c>
      <c r="P23" s="102">
        <f t="shared" si="7"/>
        <v>-15.750547609844126</v>
      </c>
      <c r="Q23" s="103">
        <f t="shared" si="8"/>
        <v>0.79524288107202634</v>
      </c>
      <c r="R23" s="276"/>
      <c r="S23" s="1">
        <v>0.30694444444444441</v>
      </c>
      <c r="T23" s="2">
        <v>0.35300925925925924</v>
      </c>
      <c r="U23" s="104">
        <v>4.8166666666666469</v>
      </c>
      <c r="V23" s="105">
        <v>66.333333333333371</v>
      </c>
      <c r="W23" s="106"/>
      <c r="X23" s="107"/>
      <c r="Y23" s="261" t="s">
        <v>236</v>
      </c>
      <c r="Z23" s="262"/>
      <c r="AA23" s="111">
        <f t="shared" si="9"/>
        <v>-348.34170854271451</v>
      </c>
      <c r="AB23" s="103">
        <f t="shared" si="10"/>
        <v>0.82582914572864274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4864</v>
      </c>
      <c r="G24" s="95">
        <f t="shared" si="11"/>
        <v>276129.28000000003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27</v>
      </c>
      <c r="M24" s="98">
        <f>F24/V24*60</f>
        <v>1735.0772889417353</v>
      </c>
      <c r="N24" s="99">
        <f t="shared" si="5"/>
        <v>64.262121812656858</v>
      </c>
      <c r="O24" s="101">
        <f t="shared" si="6"/>
        <v>1</v>
      </c>
      <c r="P24" s="102">
        <f t="shared" si="7"/>
        <v>-12.660955110420062</v>
      </c>
      <c r="Q24" s="103">
        <f t="shared" si="8"/>
        <v>0.83540758356453915</v>
      </c>
      <c r="R24" s="276"/>
      <c r="S24" s="1">
        <v>0.35763888888888884</v>
      </c>
      <c r="T24" s="2">
        <v>0.47444444444444445</v>
      </c>
      <c r="U24" s="104">
        <v>6.6666666666666163</v>
      </c>
      <c r="V24" s="105">
        <v>168.20000000000007</v>
      </c>
      <c r="W24" s="106">
        <v>0.47444444444444445</v>
      </c>
      <c r="X24" s="107">
        <v>0.51736111111111105</v>
      </c>
      <c r="Y24" s="261" t="s">
        <v>236</v>
      </c>
      <c r="Z24" s="262"/>
      <c r="AA24" s="111">
        <f t="shared" si="9"/>
        <v>-264.92271105826467</v>
      </c>
      <c r="AB24" s="103">
        <f t="shared" si="10"/>
        <v>0.8675386444708677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2094</v>
      </c>
      <c r="G25" s="95">
        <f t="shared" si="11"/>
        <v>119986.2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27</v>
      </c>
      <c r="M25" s="98">
        <f>F25/V25*60</f>
        <v>1695.5465587044516</v>
      </c>
      <c r="N25" s="99">
        <f t="shared" si="5"/>
        <v>62.798020692757468</v>
      </c>
      <c r="O25" s="101">
        <f t="shared" si="6"/>
        <v>1</v>
      </c>
      <c r="P25" s="102">
        <f t="shared" si="7"/>
        <v>-14.125056230319451</v>
      </c>
      <c r="Q25" s="103">
        <f t="shared" si="8"/>
        <v>0.81637426900584709</v>
      </c>
      <c r="R25" s="276"/>
      <c r="S25" s="1">
        <v>0.51736111111111105</v>
      </c>
      <c r="T25" s="2">
        <v>0.56881944444444443</v>
      </c>
      <c r="U25" s="104">
        <v>61.799999999999912</v>
      </c>
      <c r="V25" s="105">
        <v>74.10000000000008</v>
      </c>
      <c r="W25" s="106"/>
      <c r="X25" s="107"/>
      <c r="Y25" s="261" t="s">
        <v>236</v>
      </c>
      <c r="Z25" s="262"/>
      <c r="AA25" s="111">
        <f t="shared" si="9"/>
        <v>-304.45344129554837</v>
      </c>
      <c r="AB25" s="103">
        <f t="shared" si="10"/>
        <v>0.84777327935222579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53.83</v>
      </c>
      <c r="F26" s="94">
        <v>3234</v>
      </c>
      <c r="G26" s="95">
        <f t="shared" si="11"/>
        <v>174086.22</v>
      </c>
      <c r="H26" s="113"/>
      <c r="I26" s="97">
        <v>22</v>
      </c>
      <c r="J26" s="98">
        <v>2000</v>
      </c>
      <c r="K26" s="99">
        <f t="shared" si="12"/>
        <v>90.909090909090907</v>
      </c>
      <c r="L26" s="114">
        <v>23</v>
      </c>
      <c r="M26" s="98">
        <f>F26/V26*60</f>
        <v>1667.4878258378678</v>
      </c>
      <c r="N26" s="99">
        <f t="shared" si="5"/>
        <v>72.499470688602955</v>
      </c>
      <c r="O26" s="101">
        <f t="shared" si="6"/>
        <v>1</v>
      </c>
      <c r="P26" s="102">
        <f t="shared" si="7"/>
        <v>-18.409620220487952</v>
      </c>
      <c r="Q26" s="103">
        <f t="shared" si="8"/>
        <v>0.79749417757463248</v>
      </c>
      <c r="R26" s="276"/>
      <c r="S26" s="1">
        <v>0.57361111111111107</v>
      </c>
      <c r="T26" s="2">
        <v>0.65442129629629631</v>
      </c>
      <c r="U26" s="104">
        <v>6.8999999999999595</v>
      </c>
      <c r="V26" s="105">
        <v>116.36666666666673</v>
      </c>
      <c r="W26" s="106"/>
      <c r="X26" s="107"/>
      <c r="Y26" s="261" t="s">
        <v>236</v>
      </c>
      <c r="Z26" s="262"/>
      <c r="AA26" s="111">
        <f t="shared" si="9"/>
        <v>-332.51217416213217</v>
      </c>
      <c r="AB26" s="103">
        <f t="shared" si="10"/>
        <v>0.8337439129189339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25.2</v>
      </c>
      <c r="J38" s="138">
        <f t="shared" si="13"/>
        <v>2000</v>
      </c>
      <c r="K38" s="139">
        <f t="shared" ref="K38" si="14">J38/I38</f>
        <v>79.365079365079367</v>
      </c>
      <c r="L38" s="137">
        <f t="shared" ref="L38:M38" si="15">AVERAGE(L22:L37)</f>
        <v>26</v>
      </c>
      <c r="M38" s="138">
        <f t="shared" si="15"/>
        <v>1689.8201126168581</v>
      </c>
      <c r="N38" s="139">
        <f t="shared" ref="N38:N43" si="16">M38/L38</f>
        <v>64.993081254494541</v>
      </c>
      <c r="O38" s="140">
        <f t="shared" ref="O38:O43" si="17">L38-I38</f>
        <v>0.80000000000000071</v>
      </c>
      <c r="P38" s="141">
        <f t="shared" ref="P38:P43" si="18">N38-K38</f>
        <v>-14.371998110584826</v>
      </c>
      <c r="Q38" s="142">
        <f t="shared" ref="Q38:Q43" si="19">N38/K38</f>
        <v>0.81891282380663122</v>
      </c>
      <c r="R38" s="277"/>
      <c r="S38" s="143">
        <f>S22</f>
        <v>0.25</v>
      </c>
      <c r="T38" s="144">
        <f>INDEX(T22:T37,COUNTA(T22:T37))</f>
        <v>0.65442129629629631</v>
      </c>
      <c r="U38" s="145"/>
      <c r="V38" s="156"/>
      <c r="W38" s="135"/>
      <c r="X38" s="139"/>
      <c r="Y38" s="264"/>
      <c r="Z38" s="265"/>
      <c r="AA38" s="157">
        <f t="shared" ref="AA38:AA43" si="20">M38-J38</f>
        <v>-310.17988738314193</v>
      </c>
      <c r="AB38" s="142">
        <f t="shared" ref="AB38:AB43" si="21">M38/J38</f>
        <v>0.84491005630842908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2503</v>
      </c>
      <c r="G39" s="159">
        <f t="shared" ref="G39:G43" si="22">E39*F39</f>
        <v>123948.56000000001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1708.5324232081914</v>
      </c>
      <c r="N39" s="163">
        <f t="shared" si="16"/>
        <v>71.18885096700798</v>
      </c>
      <c r="O39" s="165">
        <f t="shared" si="17"/>
        <v>0</v>
      </c>
      <c r="P39" s="166">
        <f t="shared" si="18"/>
        <v>-12.144482366325349</v>
      </c>
      <c r="Q39" s="152">
        <f t="shared" si="19"/>
        <v>0.85426621160409577</v>
      </c>
      <c r="R39" s="275">
        <f>Q55</f>
        <v>0.84493648884095651</v>
      </c>
      <c r="S39" s="167">
        <v>0.25006944444444446</v>
      </c>
      <c r="T39" s="168">
        <v>0.31111111111111112</v>
      </c>
      <c r="U39" s="169"/>
      <c r="V39" s="170">
        <v>87.899999999999991</v>
      </c>
      <c r="W39" s="87"/>
      <c r="X39" s="88"/>
      <c r="Y39" s="278"/>
      <c r="Z39" s="279"/>
      <c r="AA39" s="109">
        <f t="shared" si="20"/>
        <v>-291.4675767918086</v>
      </c>
      <c r="AB39" s="152">
        <f t="shared" si="21"/>
        <v>0.85426621160409566</v>
      </c>
      <c r="AC39" s="347">
        <f>AB55</f>
        <v>0.85197762624796447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2446</v>
      </c>
      <c r="G40" s="95">
        <f t="shared" si="22"/>
        <v>126751.72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1534.343962362781</v>
      </c>
      <c r="N40" s="99">
        <f t="shared" si="16"/>
        <v>66.710607059251345</v>
      </c>
      <c r="O40" s="101">
        <f t="shared" si="17"/>
        <v>0</v>
      </c>
      <c r="P40" s="102">
        <f t="shared" si="18"/>
        <v>-11.550262505966046</v>
      </c>
      <c r="Q40" s="103">
        <f t="shared" si="19"/>
        <v>0.85241331242376717</v>
      </c>
      <c r="R40" s="276"/>
      <c r="S40" s="1">
        <v>0.31413194444444442</v>
      </c>
      <c r="T40" s="2">
        <v>0.38055555555555554</v>
      </c>
      <c r="U40" s="104">
        <v>4.3499999999999606</v>
      </c>
      <c r="V40" s="105">
        <v>95.65</v>
      </c>
      <c r="W40" s="106"/>
      <c r="X40" s="107"/>
      <c r="Y40" s="261"/>
      <c r="Z40" s="262"/>
      <c r="AA40" s="111">
        <f t="shared" si="20"/>
        <v>-265.65603763721901</v>
      </c>
      <c r="AB40" s="103">
        <f t="shared" si="21"/>
        <v>0.85241331242376717</v>
      </c>
      <c r="AC40" s="293"/>
    </row>
    <row r="41" spans="1:29" ht="15.75" customHeight="1">
      <c r="A41" s="270"/>
      <c r="B41" s="153" t="s">
        <v>180</v>
      </c>
      <c r="C41" s="259" t="s">
        <v>198</v>
      </c>
      <c r="D41" s="260"/>
      <c r="E41" s="93">
        <v>58.67</v>
      </c>
      <c r="F41" s="104">
        <v>4030</v>
      </c>
      <c r="G41" s="95">
        <f t="shared" si="22"/>
        <v>236440.1</v>
      </c>
      <c r="H41" s="96"/>
      <c r="I41" s="100">
        <v>24</v>
      </c>
      <c r="J41" s="98">
        <v>2000</v>
      </c>
      <c r="K41" s="99">
        <f>J41/I41</f>
        <v>83.333333333333329</v>
      </c>
      <c r="L41" s="100">
        <v>24</v>
      </c>
      <c r="M41" s="98">
        <f>F41/V41*60</f>
        <v>1718.9573459715637</v>
      </c>
      <c r="N41" s="99">
        <f t="shared" si="16"/>
        <v>71.623222748815152</v>
      </c>
      <c r="O41" s="101">
        <f t="shared" si="17"/>
        <v>0</v>
      </c>
      <c r="P41" s="102">
        <f t="shared" si="18"/>
        <v>-11.710110584518176</v>
      </c>
      <c r="Q41" s="103">
        <f t="shared" si="19"/>
        <v>0.85947867298578184</v>
      </c>
      <c r="R41" s="276"/>
      <c r="S41" s="1">
        <v>0.3835648148148148</v>
      </c>
      <c r="T41" s="2">
        <v>0.48125000000000001</v>
      </c>
      <c r="U41" s="104">
        <v>4.3333333333333446</v>
      </c>
      <c r="V41" s="105">
        <v>140.66666666666669</v>
      </c>
      <c r="W41" s="106">
        <v>0.48125000000000001</v>
      </c>
      <c r="X41" s="107">
        <v>0.52013888888888882</v>
      </c>
      <c r="Y41" s="261"/>
      <c r="Z41" s="262"/>
      <c r="AA41" s="111">
        <f t="shared" si="20"/>
        <v>-281.04265402843635</v>
      </c>
      <c r="AB41" s="103">
        <f t="shared" si="21"/>
        <v>0.85947867298578184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2149</v>
      </c>
      <c r="G42" s="95">
        <f t="shared" si="22"/>
        <v>127521.66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1691.0163934426212</v>
      </c>
      <c r="N42" s="99">
        <f t="shared" si="16"/>
        <v>70.459016393442553</v>
      </c>
      <c r="O42" s="101">
        <f t="shared" si="17"/>
        <v>0</v>
      </c>
      <c r="P42" s="102">
        <f t="shared" si="18"/>
        <v>-12.874316939890775</v>
      </c>
      <c r="Q42" s="103">
        <f t="shared" si="19"/>
        <v>0.84550819672131072</v>
      </c>
      <c r="R42" s="276"/>
      <c r="S42" s="1">
        <v>0.52013888888888882</v>
      </c>
      <c r="T42" s="2">
        <v>0.57309027777777777</v>
      </c>
      <c r="U42" s="104">
        <v>55.999999999999879</v>
      </c>
      <c r="V42" s="105">
        <v>76.250000000000085</v>
      </c>
      <c r="W42" s="106"/>
      <c r="X42" s="107"/>
      <c r="Y42" s="261"/>
      <c r="Z42" s="262"/>
      <c r="AA42" s="111">
        <f t="shared" si="20"/>
        <v>-308.98360655737883</v>
      </c>
      <c r="AB42" s="103">
        <f t="shared" si="21"/>
        <v>0.84550819672131061</v>
      </c>
      <c r="AC42" s="293"/>
    </row>
    <row r="43" spans="1:29" ht="15.75" customHeight="1">
      <c r="A43" s="271"/>
      <c r="B43" s="153" t="s">
        <v>176</v>
      </c>
      <c r="C43" s="259" t="s">
        <v>238</v>
      </c>
      <c r="D43" s="260"/>
      <c r="E43" s="93">
        <v>57.3</v>
      </c>
      <c r="F43" s="104">
        <v>2771</v>
      </c>
      <c r="G43" s="95">
        <f t="shared" si="22"/>
        <v>158778.29999999999</v>
      </c>
      <c r="H43" s="113"/>
      <c r="I43" s="114">
        <v>25</v>
      </c>
      <c r="J43" s="98">
        <v>2000</v>
      </c>
      <c r="K43" s="99">
        <f t="shared" si="12"/>
        <v>80</v>
      </c>
      <c r="L43" s="114">
        <v>26</v>
      </c>
      <c r="M43" s="98">
        <f>F43/V43*60</f>
        <v>1696.5306122448958</v>
      </c>
      <c r="N43" s="99">
        <f t="shared" si="16"/>
        <v>65.251177394034457</v>
      </c>
      <c r="O43" s="101">
        <f t="shared" si="17"/>
        <v>1</v>
      </c>
      <c r="P43" s="102">
        <f t="shared" si="18"/>
        <v>-14.748822605965543</v>
      </c>
      <c r="Q43" s="103">
        <f t="shared" si="19"/>
        <v>0.81563971742543073</v>
      </c>
      <c r="R43" s="276"/>
      <c r="S43" s="1">
        <v>0.57638888888888884</v>
      </c>
      <c r="T43" s="2">
        <v>0.64444444444444449</v>
      </c>
      <c r="U43" s="104">
        <v>4.7499999999999432</v>
      </c>
      <c r="V43" s="105">
        <v>98.000000000000128</v>
      </c>
      <c r="W43" s="106"/>
      <c r="X43" s="107"/>
      <c r="Y43" s="261" t="s">
        <v>236</v>
      </c>
      <c r="Z43" s="262"/>
      <c r="AA43" s="111">
        <f t="shared" si="20"/>
        <v>-303.46938775510421</v>
      </c>
      <c r="AB43" s="103">
        <f t="shared" si="21"/>
        <v>0.84826530612244788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</v>
      </c>
      <c r="J55" s="138">
        <f t="shared" si="23"/>
        <v>1960</v>
      </c>
      <c r="K55" s="139">
        <f t="shared" ref="K55" si="24">J55/I55</f>
        <v>81.666666666666671</v>
      </c>
      <c r="L55" s="137">
        <f t="shared" ref="L55:M55" si="25">AVERAGE(L39:L54)</f>
        <v>24.2</v>
      </c>
      <c r="M55" s="138">
        <f t="shared" si="25"/>
        <v>1669.8761474460105</v>
      </c>
      <c r="N55" s="139">
        <f t="shared" ref="N55:N61" si="26">M55/L55</f>
        <v>69.003146588678121</v>
      </c>
      <c r="O55" s="140">
        <f t="shared" ref="O55:O61" si="27">L55-I55</f>
        <v>0.19999999999999929</v>
      </c>
      <c r="P55" s="141">
        <f t="shared" ref="P55:P61" si="28">N55-K55</f>
        <v>-12.663520077988551</v>
      </c>
      <c r="Q55" s="142">
        <f t="shared" ref="Q55:Q61" si="29">N55/K55</f>
        <v>0.84493648884095651</v>
      </c>
      <c r="R55" s="277"/>
      <c r="S55" s="143">
        <f>S39</f>
        <v>0.25006944444444446</v>
      </c>
      <c r="T55" s="144">
        <f>INDEX(T39:T54,COUNTA(T39:T54))</f>
        <v>0.64444444444444449</v>
      </c>
      <c r="U55" s="145"/>
      <c r="V55" s="156"/>
      <c r="W55" s="188"/>
      <c r="X55" s="189"/>
      <c r="Y55" s="264"/>
      <c r="Z55" s="265"/>
      <c r="AA55" s="157">
        <f t="shared" ref="AA55:AA61" si="30">M55-J55</f>
        <v>-290.12385255398954</v>
      </c>
      <c r="AB55" s="142">
        <f t="shared" ref="AB55:AB61" si="31">M55/J55</f>
        <v>0.85197762624796447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1675</v>
      </c>
      <c r="G56" s="159">
        <f t="shared" ref="G56:G61" si="32">E56*F56</f>
        <v>99428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3">F56/V56*60</f>
        <v>1691.4446002805059</v>
      </c>
      <c r="N56" s="163">
        <f t="shared" si="26"/>
        <v>73.541069577413296</v>
      </c>
      <c r="O56" s="165">
        <f t="shared" si="27"/>
        <v>0</v>
      </c>
      <c r="P56" s="166">
        <f t="shared" si="28"/>
        <v>-13.415452161717141</v>
      </c>
      <c r="Q56" s="152">
        <f t="shared" si="29"/>
        <v>0.84572230014025285</v>
      </c>
      <c r="R56" s="275">
        <f>Q72</f>
        <v>0.84648229000136743</v>
      </c>
      <c r="S56" s="167">
        <v>0.25</v>
      </c>
      <c r="T56" s="168">
        <v>0.29126157407407405</v>
      </c>
      <c r="U56" s="169"/>
      <c r="V56" s="170">
        <v>59.416666666666629</v>
      </c>
      <c r="W56" s="168"/>
      <c r="X56" s="171"/>
      <c r="Y56" s="278"/>
      <c r="Z56" s="279"/>
      <c r="AA56" s="109">
        <f t="shared" si="30"/>
        <v>-308.55539971949406</v>
      </c>
      <c r="AB56" s="152">
        <f t="shared" si="31"/>
        <v>0.84572230014025296</v>
      </c>
      <c r="AC56" s="266">
        <f>AB72</f>
        <v>0.84648229000136743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1065</v>
      </c>
      <c r="G57" s="95">
        <f t="shared" si="32"/>
        <v>109513.95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1679.3692509855473</v>
      </c>
      <c r="N57" s="99">
        <f t="shared" si="26"/>
        <v>88.387855315028801</v>
      </c>
      <c r="O57" s="101">
        <f t="shared" si="27"/>
        <v>0</v>
      </c>
      <c r="P57" s="102">
        <f t="shared" si="28"/>
        <v>-16.875302579708034</v>
      </c>
      <c r="Q57" s="103">
        <f t="shared" si="29"/>
        <v>0.83968462549277367</v>
      </c>
      <c r="R57" s="276"/>
      <c r="S57" s="1">
        <v>0.29444444444444445</v>
      </c>
      <c r="T57" s="2">
        <v>0.32086805555555553</v>
      </c>
      <c r="U57" s="104">
        <v>4.5833333333333837</v>
      </c>
      <c r="V57" s="105">
        <v>38.049999999999955</v>
      </c>
      <c r="W57" s="106"/>
      <c r="X57" s="107"/>
      <c r="Y57" s="261"/>
      <c r="Z57" s="262"/>
      <c r="AA57" s="111">
        <f t="shared" si="30"/>
        <v>-320.6307490144527</v>
      </c>
      <c r="AB57" s="103">
        <f t="shared" si="31"/>
        <v>0.83968462549277367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1716</v>
      </c>
      <c r="G58" s="95">
        <f t="shared" si="32"/>
        <v>81286.92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1673.2394366197184</v>
      </c>
      <c r="N58" s="99">
        <f t="shared" si="26"/>
        <v>79.678068410462785</v>
      </c>
      <c r="O58" s="101">
        <f t="shared" si="27"/>
        <v>0</v>
      </c>
      <c r="P58" s="102">
        <f t="shared" si="28"/>
        <v>-15.560026827632456</v>
      </c>
      <c r="Q58" s="103">
        <f t="shared" si="29"/>
        <v>0.83661971830985926</v>
      </c>
      <c r="R58" s="276"/>
      <c r="S58" s="1">
        <v>0.32393518518518516</v>
      </c>
      <c r="T58" s="2">
        <v>0.36666666666666664</v>
      </c>
      <c r="U58" s="104">
        <v>4.4166666666666643</v>
      </c>
      <c r="V58" s="105">
        <v>61.533333333333331</v>
      </c>
      <c r="W58" s="106"/>
      <c r="X58" s="107"/>
      <c r="Y58" s="261"/>
      <c r="Z58" s="262"/>
      <c r="AA58" s="111">
        <f t="shared" si="30"/>
        <v>-326.76056338028161</v>
      </c>
      <c r="AB58" s="103">
        <f t="shared" si="31"/>
        <v>0.83661971830985915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1026</v>
      </c>
      <c r="G59" s="95">
        <f t="shared" si="32"/>
        <v>54757.619999999995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 t="shared" si="33"/>
        <v>1677.384196185287</v>
      </c>
      <c r="N59" s="99">
        <f t="shared" si="26"/>
        <v>67.095367847411481</v>
      </c>
      <c r="O59" s="101">
        <f t="shared" si="27"/>
        <v>0</v>
      </c>
      <c r="P59" s="102">
        <f t="shared" si="28"/>
        <v>-12.904632152588519</v>
      </c>
      <c r="Q59" s="103">
        <f t="shared" si="29"/>
        <v>0.83869209809264356</v>
      </c>
      <c r="R59" s="276"/>
      <c r="S59" s="1">
        <v>0.36966435185185187</v>
      </c>
      <c r="T59" s="2">
        <v>0.39515046296296297</v>
      </c>
      <c r="U59" s="104">
        <v>4.3166666666667286</v>
      </c>
      <c r="V59" s="105">
        <v>36.699999999999982</v>
      </c>
      <c r="W59" s="106"/>
      <c r="X59" s="107"/>
      <c r="Y59" s="261"/>
      <c r="Z59" s="262"/>
      <c r="AA59" s="111">
        <f t="shared" si="30"/>
        <v>-322.61580381471299</v>
      </c>
      <c r="AB59" s="103">
        <f t="shared" si="31"/>
        <v>0.83869209809264356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2795</v>
      </c>
      <c r="G60" s="95">
        <f t="shared" si="32"/>
        <v>216165.30000000002</v>
      </c>
      <c r="H60" s="113"/>
      <c r="I60" s="97">
        <v>25</v>
      </c>
      <c r="J60" s="98">
        <v>2000</v>
      </c>
      <c r="K60" s="99">
        <f t="shared" si="12"/>
        <v>80</v>
      </c>
      <c r="L60" s="114">
        <v>25</v>
      </c>
      <c r="M60" s="98">
        <f t="shared" si="33"/>
        <v>1696.7959527824621</v>
      </c>
      <c r="N60" s="99">
        <f t="shared" si="26"/>
        <v>67.871838111298487</v>
      </c>
      <c r="O60" s="101">
        <f t="shared" si="27"/>
        <v>0</v>
      </c>
      <c r="P60" s="102">
        <f t="shared" si="28"/>
        <v>-12.128161888701513</v>
      </c>
      <c r="Q60" s="103">
        <f t="shared" si="29"/>
        <v>0.84839797639123105</v>
      </c>
      <c r="R60" s="276"/>
      <c r="S60" s="1">
        <v>0.39803240740740742</v>
      </c>
      <c r="T60" s="2">
        <v>0.46666666666666667</v>
      </c>
      <c r="U60" s="104">
        <v>4.1500000000000092</v>
      </c>
      <c r="V60" s="105">
        <v>98.833333333333329</v>
      </c>
      <c r="W60" s="106">
        <v>0.46666666666666667</v>
      </c>
      <c r="X60" s="107">
        <v>0.50624999999999998</v>
      </c>
      <c r="Y60" s="261"/>
      <c r="Z60" s="262"/>
      <c r="AA60" s="111">
        <f t="shared" si="30"/>
        <v>-303.20404721753789</v>
      </c>
      <c r="AB60" s="103">
        <f t="shared" si="31"/>
        <v>0.84839797639123105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5396</v>
      </c>
      <c r="G61" s="115">
        <f t="shared" si="32"/>
        <v>321169.92000000004</v>
      </c>
      <c r="H61" s="116"/>
      <c r="I61" s="97">
        <v>25</v>
      </c>
      <c r="J61" s="98">
        <v>2000</v>
      </c>
      <c r="K61" s="99">
        <f t="shared" si="12"/>
        <v>80</v>
      </c>
      <c r="L61" s="100">
        <v>25</v>
      </c>
      <c r="M61" s="98">
        <f t="shared" si="33"/>
        <v>1739.5540431628897</v>
      </c>
      <c r="N61" s="99">
        <f t="shared" si="26"/>
        <v>69.582161726515594</v>
      </c>
      <c r="O61" s="101">
        <f t="shared" si="27"/>
        <v>0</v>
      </c>
      <c r="P61" s="102">
        <f t="shared" si="28"/>
        <v>-10.417838273484406</v>
      </c>
      <c r="Q61" s="103">
        <f t="shared" si="29"/>
        <v>0.86977702158144488</v>
      </c>
      <c r="R61" s="276"/>
      <c r="S61" s="1">
        <v>0.50624999999999998</v>
      </c>
      <c r="T61" s="2">
        <v>0.63549768518518523</v>
      </c>
      <c r="U61" s="104">
        <v>56.999999999999957</v>
      </c>
      <c r="V61" s="105">
        <v>186.11666666666676</v>
      </c>
      <c r="W61" s="106"/>
      <c r="X61" s="107"/>
      <c r="Y61" s="261"/>
      <c r="Z61" s="262"/>
      <c r="AA61" s="111">
        <f t="shared" si="30"/>
        <v>-260.44595683711032</v>
      </c>
      <c r="AB61" s="103">
        <f t="shared" si="31"/>
        <v>0.86977702158144488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</v>
      </c>
      <c r="J72" s="138">
        <f t="shared" si="34"/>
        <v>2000</v>
      </c>
      <c r="K72" s="139">
        <f t="shared" ref="K72" si="35">J72/I72</f>
        <v>86.956521739130437</v>
      </c>
      <c r="L72" s="137">
        <f t="shared" ref="L72:M72" si="36">AVERAGE(L56:L71)</f>
        <v>23</v>
      </c>
      <c r="M72" s="138">
        <f t="shared" si="36"/>
        <v>1692.9645800027349</v>
      </c>
      <c r="N72" s="139">
        <f t="shared" ref="N72:N83" si="37">M72/L72</f>
        <v>73.607155652292818</v>
      </c>
      <c r="O72" s="140">
        <f t="shared" ref="O72:O83" si="38">L72-I72</f>
        <v>0</v>
      </c>
      <c r="P72" s="141">
        <f t="shared" ref="P72:P83" si="39">N72-K72</f>
        <v>-13.34936608683762</v>
      </c>
      <c r="Q72" s="142">
        <f t="shared" ref="Q72:Q83" si="40">N72/K72</f>
        <v>0.84648229000136743</v>
      </c>
      <c r="R72" s="277"/>
      <c r="S72" s="143">
        <f>S56</f>
        <v>0.25</v>
      </c>
      <c r="T72" s="144">
        <f>INDEX(T56:T71,COUNTA(T56:T71))</f>
        <v>0.63549768518518523</v>
      </c>
      <c r="U72" s="145"/>
      <c r="V72" s="156"/>
      <c r="W72" s="135"/>
      <c r="X72" s="139"/>
      <c r="Y72" s="264"/>
      <c r="Z72" s="265"/>
      <c r="AA72" s="157">
        <f t="shared" ref="AA72:AA83" si="41">M72-J72</f>
        <v>-307.03541999726508</v>
      </c>
      <c r="AB72" s="142">
        <f t="shared" ref="AB72:AB83" si="42">M72/J72</f>
        <v>0.84648229000136743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4527</v>
      </c>
      <c r="G73" s="159">
        <f t="shared" ref="G73:G83" si="43">E73*F73</f>
        <v>171754.37999999998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3" si="44">F73/V73*60</f>
        <v>2998.5648574057045</v>
      </c>
      <c r="N73" s="163">
        <f t="shared" si="37"/>
        <v>142.78880273360497</v>
      </c>
      <c r="O73" s="165">
        <f t="shared" si="38"/>
        <v>0</v>
      </c>
      <c r="P73" s="166">
        <f t="shared" si="39"/>
        <v>-28.639768694966449</v>
      </c>
      <c r="Q73" s="152">
        <f t="shared" si="40"/>
        <v>0.83293468261269565</v>
      </c>
      <c r="R73" s="275">
        <f>Q89</f>
        <v>0.84998717508341604</v>
      </c>
      <c r="S73" s="167">
        <v>0.16695601851851852</v>
      </c>
      <c r="T73" s="168">
        <v>0.2298611111111111</v>
      </c>
      <c r="U73" s="169"/>
      <c r="V73" s="170">
        <v>90.583333333333314</v>
      </c>
      <c r="W73" s="168"/>
      <c r="X73" s="171"/>
      <c r="Y73" s="278"/>
      <c r="Z73" s="279"/>
      <c r="AA73" s="109">
        <f t="shared" si="41"/>
        <v>-601.43514259429548</v>
      </c>
      <c r="AB73" s="152">
        <f t="shared" si="42"/>
        <v>0.83293468261269565</v>
      </c>
      <c r="AC73" s="266">
        <f>AB89</f>
        <v>0.84998717508341592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541</v>
      </c>
      <c r="G74" s="95">
        <f t="shared" si="43"/>
        <v>20612.100000000002</v>
      </c>
      <c r="H74" s="96"/>
      <c r="I74" s="97">
        <v>21</v>
      </c>
      <c r="J74" s="98">
        <v>3600</v>
      </c>
      <c r="K74" s="99">
        <f t="shared" ref="K74:K111" si="45">J74/I74</f>
        <v>171.42857142857142</v>
      </c>
      <c r="L74" s="100">
        <v>21</v>
      </c>
      <c r="M74" s="98">
        <f t="shared" si="44"/>
        <v>2885.3333333333335</v>
      </c>
      <c r="N74" s="99">
        <f t="shared" si="37"/>
        <v>137.39682539682539</v>
      </c>
      <c r="O74" s="101">
        <f t="shared" si="38"/>
        <v>0</v>
      </c>
      <c r="P74" s="102">
        <f t="shared" si="39"/>
        <v>-34.031746031746025</v>
      </c>
      <c r="Q74" s="103">
        <f t="shared" si="40"/>
        <v>0.80148148148148146</v>
      </c>
      <c r="R74" s="276"/>
      <c r="S74" s="1">
        <v>0.23541666666666666</v>
      </c>
      <c r="T74" s="2">
        <v>0.24322916666666666</v>
      </c>
      <c r="U74" s="104">
        <v>8.0000000000000107</v>
      </c>
      <c r="V74" s="105">
        <v>11.25</v>
      </c>
      <c r="W74" s="106"/>
      <c r="X74" s="107"/>
      <c r="Y74" s="261"/>
      <c r="Z74" s="262"/>
      <c r="AA74" s="111">
        <f t="shared" si="41"/>
        <v>-714.66666666666652</v>
      </c>
      <c r="AB74" s="103">
        <f t="shared" si="42"/>
        <v>0.80148148148148157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3030</v>
      </c>
      <c r="G75" s="95">
        <f t="shared" si="43"/>
        <v>97141.8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2991.7718047174981</v>
      </c>
      <c r="N75" s="99">
        <f t="shared" si="37"/>
        <v>142.46532403416657</v>
      </c>
      <c r="O75" s="101">
        <f t="shared" si="38"/>
        <v>0</v>
      </c>
      <c r="P75" s="102">
        <f t="shared" si="39"/>
        <v>-28.963247394404846</v>
      </c>
      <c r="Q75" s="103">
        <f t="shared" si="40"/>
        <v>0.83104772353263834</v>
      </c>
      <c r="R75" s="276"/>
      <c r="S75" s="1">
        <v>0.24601851851851853</v>
      </c>
      <c r="T75" s="2">
        <v>0.28821759259259261</v>
      </c>
      <c r="U75" s="104">
        <v>4.0166666666666817</v>
      </c>
      <c r="V75" s="105">
        <v>60.76666666666668</v>
      </c>
      <c r="W75" s="106"/>
      <c r="X75" s="107"/>
      <c r="Y75" s="261"/>
      <c r="Z75" s="262"/>
      <c r="AA75" s="111">
        <f t="shared" si="41"/>
        <v>-608.22819528250193</v>
      </c>
      <c r="AB75" s="103">
        <f t="shared" si="42"/>
        <v>0.83104772353263834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4022</v>
      </c>
      <c r="G76" s="95">
        <f t="shared" si="43"/>
        <v>113782.37999999999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2999.6270975761363</v>
      </c>
      <c r="N76" s="99">
        <f t="shared" si="37"/>
        <v>157.87511039874403</v>
      </c>
      <c r="O76" s="101">
        <f t="shared" si="38"/>
        <v>0</v>
      </c>
      <c r="P76" s="102">
        <f t="shared" si="39"/>
        <v>-31.598573811782302</v>
      </c>
      <c r="Q76" s="103">
        <f t="shared" si="40"/>
        <v>0.83322974932670457</v>
      </c>
      <c r="R76" s="276"/>
      <c r="S76" s="1">
        <v>0.29166666666666669</v>
      </c>
      <c r="T76" s="2">
        <v>0.3475347222222222</v>
      </c>
      <c r="U76" s="104">
        <v>4.9666666666666703</v>
      </c>
      <c r="V76" s="105">
        <v>80.449999999999946</v>
      </c>
      <c r="W76" s="106"/>
      <c r="X76" s="107"/>
      <c r="Y76" s="261"/>
      <c r="Z76" s="262"/>
      <c r="AA76" s="191">
        <f t="shared" si="41"/>
        <v>-600.37290242386371</v>
      </c>
      <c r="AB76" s="192">
        <f t="shared" si="42"/>
        <v>0.83322974932670457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2267</v>
      </c>
      <c r="G77" s="95">
        <f t="shared" si="43"/>
        <v>88390.33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2980.7158509861215</v>
      </c>
      <c r="N77" s="99">
        <f t="shared" si="37"/>
        <v>156.8797816308485</v>
      </c>
      <c r="O77" s="101">
        <f t="shared" si="38"/>
        <v>0</v>
      </c>
      <c r="P77" s="102">
        <f t="shared" si="39"/>
        <v>-32.593902579677831</v>
      </c>
      <c r="Q77" s="103">
        <f t="shared" si="40"/>
        <v>0.82797662527392257</v>
      </c>
      <c r="R77" s="276"/>
      <c r="S77" s="1">
        <v>0.35237268518518516</v>
      </c>
      <c r="T77" s="2">
        <v>0.38406249999999997</v>
      </c>
      <c r="U77" s="104">
        <v>6.9666666666666632</v>
      </c>
      <c r="V77" s="105">
        <v>45.633333333333326</v>
      </c>
      <c r="W77" s="106"/>
      <c r="X77" s="107"/>
      <c r="Y77" s="261"/>
      <c r="Z77" s="262"/>
      <c r="AA77" s="191">
        <f t="shared" si="41"/>
        <v>-619.2841490138785</v>
      </c>
      <c r="AB77" s="192">
        <f t="shared" si="42"/>
        <v>0.82797662527392268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3736</v>
      </c>
      <c r="G78" s="115">
        <f t="shared" si="43"/>
        <v>116824.72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2995.4565701559022</v>
      </c>
      <c r="N78" s="99">
        <f t="shared" si="37"/>
        <v>157.6556089555738</v>
      </c>
      <c r="O78" s="101">
        <f t="shared" si="38"/>
        <v>0</v>
      </c>
      <c r="P78" s="102">
        <f t="shared" si="39"/>
        <v>-31.818075254952532</v>
      </c>
      <c r="Q78" s="103">
        <f t="shared" si="40"/>
        <v>0.83207126948775056</v>
      </c>
      <c r="R78" s="276"/>
      <c r="S78" s="1">
        <v>0.38900462962962962</v>
      </c>
      <c r="T78" s="2">
        <v>0.44097222222222221</v>
      </c>
      <c r="U78" s="104">
        <v>7.1166666666666867</v>
      </c>
      <c r="V78" s="105">
        <v>74.833333333333329</v>
      </c>
      <c r="W78" s="106">
        <v>0.44097222222222221</v>
      </c>
      <c r="X78" s="107">
        <v>0.48364583333333333</v>
      </c>
      <c r="Y78" s="261"/>
      <c r="Z78" s="262"/>
      <c r="AA78" s="191">
        <f t="shared" si="41"/>
        <v>-604.54342984409777</v>
      </c>
      <c r="AB78" s="192">
        <f t="shared" si="42"/>
        <v>0.83207126948775056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1281</v>
      </c>
      <c r="G79" s="115">
        <f t="shared" si="43"/>
        <v>55864.409999999996</v>
      </c>
      <c r="H79" s="119"/>
      <c r="I79" s="97">
        <v>22</v>
      </c>
      <c r="J79" s="98">
        <v>3600</v>
      </c>
      <c r="K79" s="99">
        <f t="shared" si="45"/>
        <v>163.63636363636363</v>
      </c>
      <c r="L79" s="114">
        <v>22</v>
      </c>
      <c r="M79" s="98">
        <f t="shared" si="44"/>
        <v>3130.7535641547861</v>
      </c>
      <c r="N79" s="99">
        <f t="shared" si="37"/>
        <v>142.30698018885391</v>
      </c>
      <c r="O79" s="120">
        <f t="shared" si="38"/>
        <v>0</v>
      </c>
      <c r="P79" s="121">
        <f t="shared" si="39"/>
        <v>-21.329383447509713</v>
      </c>
      <c r="Q79" s="122">
        <f t="shared" si="40"/>
        <v>0.86965376782077397</v>
      </c>
      <c r="R79" s="276"/>
      <c r="S79" s="1">
        <v>0.48364583333333333</v>
      </c>
      <c r="T79" s="2">
        <v>0.50069444444444444</v>
      </c>
      <c r="U79" s="104">
        <v>61.450000000000017</v>
      </c>
      <c r="V79" s="105">
        <v>24.55</v>
      </c>
      <c r="W79" s="106"/>
      <c r="X79" s="107"/>
      <c r="Y79" s="261"/>
      <c r="Z79" s="262"/>
      <c r="AA79" s="191">
        <f t="shared" si="41"/>
        <v>-469.24643584521391</v>
      </c>
      <c r="AB79" s="192">
        <f t="shared" si="42"/>
        <v>0.86965376782077386</v>
      </c>
      <c r="AC79" s="267"/>
    </row>
    <row r="80" spans="1:29" ht="15.75" customHeight="1">
      <c r="A80" s="271"/>
      <c r="B80" s="92" t="s">
        <v>189</v>
      </c>
      <c r="C80" s="285" t="s">
        <v>206</v>
      </c>
      <c r="D80" s="285"/>
      <c r="E80" s="93">
        <v>36.86</v>
      </c>
      <c r="F80" s="98">
        <v>3487</v>
      </c>
      <c r="G80" s="115">
        <f t="shared" si="43"/>
        <v>128530.81999999999</v>
      </c>
      <c r="H80" s="119"/>
      <c r="I80" s="97">
        <v>21</v>
      </c>
      <c r="J80" s="98">
        <v>3600</v>
      </c>
      <c r="K80" s="99">
        <f t="shared" si="45"/>
        <v>171.42857142857142</v>
      </c>
      <c r="L80" s="114">
        <v>21</v>
      </c>
      <c r="M80" s="98">
        <f t="shared" si="44"/>
        <v>3166.8012108980734</v>
      </c>
      <c r="N80" s="99">
        <f t="shared" si="37"/>
        <v>150.80005766181301</v>
      </c>
      <c r="O80" s="120">
        <f t="shared" si="38"/>
        <v>0</v>
      </c>
      <c r="P80" s="121">
        <f t="shared" si="39"/>
        <v>-20.628513766758402</v>
      </c>
      <c r="Q80" s="122">
        <f t="shared" si="40"/>
        <v>0.87966700302724266</v>
      </c>
      <c r="R80" s="276"/>
      <c r="S80" s="1">
        <v>0.50416666666666654</v>
      </c>
      <c r="T80" s="2">
        <v>0.55004629629629631</v>
      </c>
      <c r="U80" s="104">
        <v>4.9999999999998224</v>
      </c>
      <c r="V80" s="105">
        <v>66.066666666666862</v>
      </c>
      <c r="W80" s="106"/>
      <c r="X80" s="107"/>
      <c r="Y80" s="261"/>
      <c r="Z80" s="262"/>
      <c r="AA80" s="191">
        <f t="shared" si="41"/>
        <v>-433.19878910192665</v>
      </c>
      <c r="AB80" s="192">
        <f t="shared" si="42"/>
        <v>0.87966700302724254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337</v>
      </c>
      <c r="G81" s="115">
        <f t="shared" si="43"/>
        <v>12806</v>
      </c>
      <c r="H81" s="119">
        <v>2</v>
      </c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3159.3749999999009</v>
      </c>
      <c r="N81" s="99">
        <f t="shared" si="37"/>
        <v>150.44642857142384</v>
      </c>
      <c r="O81" s="120">
        <f t="shared" si="38"/>
        <v>0</v>
      </c>
      <c r="P81" s="121">
        <f t="shared" si="39"/>
        <v>-20.982142857147579</v>
      </c>
      <c r="Q81" s="122">
        <f t="shared" si="40"/>
        <v>0.8776041666666391</v>
      </c>
      <c r="R81" s="276"/>
      <c r="S81" s="1">
        <v>0.55416666666666647</v>
      </c>
      <c r="T81" s="2">
        <v>0.55861111111111106</v>
      </c>
      <c r="U81" s="104">
        <v>5.9333333333330351</v>
      </c>
      <c r="V81" s="105">
        <v>6.4000000000002011</v>
      </c>
      <c r="W81" s="106"/>
      <c r="X81" s="107"/>
      <c r="Y81" s="261"/>
      <c r="Z81" s="262"/>
      <c r="AA81" s="191">
        <f t="shared" si="41"/>
        <v>-440.62500000009913</v>
      </c>
      <c r="AB81" s="192">
        <f t="shared" si="42"/>
        <v>0.8776041666666391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5447</v>
      </c>
      <c r="G82" s="115">
        <f t="shared" si="43"/>
        <v>210417.61000000002</v>
      </c>
      <c r="H82" s="119"/>
      <c r="I82" s="97">
        <v>20</v>
      </c>
      <c r="J82" s="98">
        <v>3600</v>
      </c>
      <c r="K82" s="99">
        <f t="shared" si="45"/>
        <v>180</v>
      </c>
      <c r="L82" s="114">
        <v>20</v>
      </c>
      <c r="M82" s="98">
        <f t="shared" si="44"/>
        <v>3173.5232238226345</v>
      </c>
      <c r="N82" s="99">
        <f t="shared" si="37"/>
        <v>158.67616119113171</v>
      </c>
      <c r="O82" s="120">
        <f t="shared" si="38"/>
        <v>0</v>
      </c>
      <c r="P82" s="121">
        <f t="shared" si="39"/>
        <v>-21.323838808868288</v>
      </c>
      <c r="Q82" s="122">
        <f t="shared" si="40"/>
        <v>0.88153422883962063</v>
      </c>
      <c r="R82" s="276"/>
      <c r="S82" s="1">
        <v>0.56320601851851848</v>
      </c>
      <c r="T82" s="2">
        <v>0.63472222222222197</v>
      </c>
      <c r="U82" s="104">
        <v>6.6166666666666885</v>
      </c>
      <c r="V82" s="105">
        <v>102.98333333333302</v>
      </c>
      <c r="W82" s="106"/>
      <c r="X82" s="107"/>
      <c r="Y82" s="261"/>
      <c r="Z82" s="262"/>
      <c r="AA82" s="191">
        <f t="shared" si="41"/>
        <v>-426.47677617736554</v>
      </c>
      <c r="AB82" s="192">
        <f t="shared" si="42"/>
        <v>0.88153422883962074</v>
      </c>
      <c r="AC82" s="267"/>
    </row>
    <row r="83" spans="1:29" ht="15.75" customHeight="1">
      <c r="A83" s="271"/>
      <c r="B83" s="92" t="s">
        <v>189</v>
      </c>
      <c r="C83" s="285" t="s">
        <v>209</v>
      </c>
      <c r="D83" s="285"/>
      <c r="E83" s="93">
        <v>38</v>
      </c>
      <c r="F83" s="98">
        <v>6973</v>
      </c>
      <c r="G83" s="115">
        <f t="shared" si="43"/>
        <v>264974</v>
      </c>
      <c r="H83" s="119"/>
      <c r="I83" s="97">
        <v>21</v>
      </c>
      <c r="J83" s="98">
        <v>3600</v>
      </c>
      <c r="K83" s="99">
        <f t="shared" si="45"/>
        <v>171.42857142857142</v>
      </c>
      <c r="L83" s="114">
        <v>21</v>
      </c>
      <c r="M83" s="98">
        <f t="shared" si="44"/>
        <v>3177.5696202531744</v>
      </c>
      <c r="N83" s="99">
        <f t="shared" si="37"/>
        <v>151.31283905967499</v>
      </c>
      <c r="O83" s="120">
        <f t="shared" si="38"/>
        <v>0</v>
      </c>
      <c r="P83" s="121">
        <f t="shared" si="39"/>
        <v>-20.115732368896431</v>
      </c>
      <c r="Q83" s="122">
        <f t="shared" si="40"/>
        <v>0.8826582278481041</v>
      </c>
      <c r="R83" s="276"/>
      <c r="S83" s="1">
        <v>0.64050925925925928</v>
      </c>
      <c r="T83" s="2">
        <v>0.73194444444444418</v>
      </c>
      <c r="U83" s="104">
        <v>8.3333333333337301</v>
      </c>
      <c r="V83" s="105">
        <v>131.66666666666626</v>
      </c>
      <c r="W83" s="106"/>
      <c r="X83" s="107"/>
      <c r="Y83" s="261"/>
      <c r="Z83" s="262"/>
      <c r="AA83" s="191">
        <f t="shared" si="41"/>
        <v>-422.43037974682557</v>
      </c>
      <c r="AB83" s="192">
        <f t="shared" si="42"/>
        <v>0.88265822784810399</v>
      </c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20.454545454545453</v>
      </c>
      <c r="J89" s="138">
        <f t="shared" si="46"/>
        <v>3600</v>
      </c>
      <c r="K89" s="139">
        <f t="shared" ref="K89" si="47">J89/I89</f>
        <v>176</v>
      </c>
      <c r="L89" s="137">
        <f t="shared" ref="L89:M89" si="48">AVERAGE(L73:L88)</f>
        <v>20.454545454545453</v>
      </c>
      <c r="M89" s="138">
        <f t="shared" si="48"/>
        <v>3059.9538303002973</v>
      </c>
      <c r="N89" s="139">
        <f t="shared" ref="N89:N94" si="49">M89/L89</f>
        <v>149.59774281468123</v>
      </c>
      <c r="O89" s="140">
        <f t="shared" ref="O89:O94" si="50">L89-I89</f>
        <v>0</v>
      </c>
      <c r="P89" s="141">
        <f t="shared" ref="P89:P94" si="51">N89-K89</f>
        <v>-26.402257185318774</v>
      </c>
      <c r="Q89" s="142">
        <f t="shared" ref="Q89:Q94" si="52">N89/K89</f>
        <v>0.84998717508341604</v>
      </c>
      <c r="R89" s="277"/>
      <c r="S89" s="143">
        <f>S73</f>
        <v>0.16695601851851852</v>
      </c>
      <c r="T89" s="144">
        <f>INDEX(T73:T88,COUNTA(T73:T88))</f>
        <v>0.73194444444444418</v>
      </c>
      <c r="U89" s="145"/>
      <c r="V89" s="156"/>
      <c r="W89" s="135"/>
      <c r="X89" s="139"/>
      <c r="Y89" s="264"/>
      <c r="Z89" s="265"/>
      <c r="AA89" s="157">
        <f t="shared" ref="AA89:AA94" si="53">M89-J89</f>
        <v>-540.04616969970266</v>
      </c>
      <c r="AB89" s="142">
        <f t="shared" ref="AB89:AB94" si="54">M89/J89</f>
        <v>0.84998717508341592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1827</v>
      </c>
      <c r="G90" s="159">
        <f t="shared" ref="G90:G94" si="55">E90*F90</f>
        <v>62538.209999999992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2523.8679969301629</v>
      </c>
      <c r="N90" s="163">
        <f t="shared" si="49"/>
        <v>157.74174980813518</v>
      </c>
      <c r="O90" s="165">
        <f t="shared" si="50"/>
        <v>0</v>
      </c>
      <c r="P90" s="166">
        <f t="shared" si="51"/>
        <v>-29.758250191864818</v>
      </c>
      <c r="Q90" s="152">
        <f t="shared" si="52"/>
        <v>0.84128933231005432</v>
      </c>
      <c r="R90" s="275">
        <f>Q106</f>
        <v>0.85101923637330879</v>
      </c>
      <c r="S90" s="167">
        <v>0.25</v>
      </c>
      <c r="T90" s="168">
        <v>0.28016203703703701</v>
      </c>
      <c r="U90" s="169"/>
      <c r="V90" s="170">
        <v>43.433333333333302</v>
      </c>
      <c r="W90" s="173"/>
      <c r="X90" s="151"/>
      <c r="Y90" s="278"/>
      <c r="Z90" s="279"/>
      <c r="AA90" s="109">
        <f t="shared" si="53"/>
        <v>-476.13200306983708</v>
      </c>
      <c r="AB90" s="152">
        <f t="shared" si="54"/>
        <v>0.84128933231005432</v>
      </c>
      <c r="AC90" s="266">
        <f>AB106</f>
        <v>0.85101923637330879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1358</v>
      </c>
      <c r="G91" s="95">
        <f t="shared" si="55"/>
        <v>47217.66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2514.814814814813</v>
      </c>
      <c r="N91" s="99">
        <f t="shared" si="49"/>
        <v>228.61952861952844</v>
      </c>
      <c r="O91" s="101">
        <f t="shared" si="50"/>
        <v>0</v>
      </c>
      <c r="P91" s="102">
        <f t="shared" si="51"/>
        <v>-44.10774410774431</v>
      </c>
      <c r="Q91" s="103">
        <f t="shared" si="52"/>
        <v>0.83827160493827091</v>
      </c>
      <c r="R91" s="276"/>
      <c r="S91" s="1">
        <v>0.28333333333333333</v>
      </c>
      <c r="T91" s="2">
        <v>0.30583333333333335</v>
      </c>
      <c r="U91" s="104">
        <v>4.5666666666666877</v>
      </c>
      <c r="V91" s="105">
        <v>32.400000000000027</v>
      </c>
      <c r="W91" s="106"/>
      <c r="X91" s="107"/>
      <c r="Y91" s="261"/>
      <c r="Z91" s="262"/>
      <c r="AA91" s="111">
        <f t="shared" si="53"/>
        <v>-485.18518518518704</v>
      </c>
      <c r="AB91" s="103">
        <f t="shared" si="54"/>
        <v>0.83827160493827102</v>
      </c>
      <c r="AC91" s="267"/>
    </row>
    <row r="92" spans="1:29" ht="15.75" customHeight="1">
      <c r="A92" s="281"/>
      <c r="B92" s="92" t="s">
        <v>173</v>
      </c>
      <c r="C92" s="259" t="s">
        <v>240</v>
      </c>
      <c r="D92" s="260"/>
      <c r="E92" s="93">
        <v>26.63</v>
      </c>
      <c r="F92" s="94">
        <v>3391</v>
      </c>
      <c r="G92" s="95">
        <f t="shared" si="55"/>
        <v>90302.33</v>
      </c>
      <c r="H92" s="96"/>
      <c r="I92" s="97">
        <v>9</v>
      </c>
      <c r="J92" s="98">
        <v>2600</v>
      </c>
      <c r="K92" s="99">
        <f t="shared" si="45"/>
        <v>288.88888888888891</v>
      </c>
      <c r="L92" s="100">
        <v>9</v>
      </c>
      <c r="M92" s="98">
        <f>F92/V92*60</f>
        <v>2211.121173700416</v>
      </c>
      <c r="N92" s="99">
        <f t="shared" si="49"/>
        <v>245.68013041115734</v>
      </c>
      <c r="O92" s="101">
        <f t="shared" si="50"/>
        <v>0</v>
      </c>
      <c r="P92" s="102">
        <f t="shared" si="51"/>
        <v>-43.208758477731578</v>
      </c>
      <c r="Q92" s="103">
        <f t="shared" si="52"/>
        <v>0.85043122065400611</v>
      </c>
      <c r="R92" s="276"/>
      <c r="S92" s="1">
        <v>0.35416666666666663</v>
      </c>
      <c r="T92" s="2">
        <v>0.41806712962962961</v>
      </c>
      <c r="U92" s="104">
        <v>4.9999999999999822</v>
      </c>
      <c r="V92" s="105">
        <v>92.016666666666694</v>
      </c>
      <c r="W92" s="106"/>
      <c r="X92" s="107"/>
      <c r="Y92" s="261"/>
      <c r="Z92" s="262"/>
      <c r="AA92" s="111">
        <f t="shared" si="53"/>
        <v>-388.87882629958403</v>
      </c>
      <c r="AB92" s="103">
        <f t="shared" si="54"/>
        <v>0.85043122065400611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4800</v>
      </c>
      <c r="G93" s="95">
        <f t="shared" si="55"/>
        <v>171984</v>
      </c>
      <c r="H93" s="113"/>
      <c r="I93" s="97">
        <v>12</v>
      </c>
      <c r="J93" s="98">
        <v>3273</v>
      </c>
      <c r="K93" s="99">
        <f t="shared" si="45"/>
        <v>272.75</v>
      </c>
      <c r="L93" s="114">
        <v>12</v>
      </c>
      <c r="M93" s="98">
        <f>F93/V93*60</f>
        <v>2840.7036001972688</v>
      </c>
      <c r="N93" s="99">
        <f t="shared" si="49"/>
        <v>236.72530001643906</v>
      </c>
      <c r="O93" s="101">
        <f t="shared" si="50"/>
        <v>0</v>
      </c>
      <c r="P93" s="102">
        <f t="shared" si="51"/>
        <v>-36.024699983560936</v>
      </c>
      <c r="Q93" s="103">
        <f t="shared" si="52"/>
        <v>0.86792044002360791</v>
      </c>
      <c r="R93" s="276"/>
      <c r="S93" s="1">
        <v>0.42152777777777772</v>
      </c>
      <c r="T93" s="2">
        <v>0.49193287037037037</v>
      </c>
      <c r="U93" s="104">
        <v>4.9833333333332863</v>
      </c>
      <c r="V93" s="105">
        <v>101.38333333333341</v>
      </c>
      <c r="W93" s="106">
        <v>0.49193287037037037</v>
      </c>
      <c r="X93" s="107">
        <v>0.5322337962962963</v>
      </c>
      <c r="Y93" s="261"/>
      <c r="Z93" s="262"/>
      <c r="AA93" s="111">
        <f t="shared" si="53"/>
        <v>-432.29639980273123</v>
      </c>
      <c r="AB93" s="103">
        <f t="shared" si="54"/>
        <v>0.86792044002360791</v>
      </c>
      <c r="AC93" s="267"/>
    </row>
    <row r="94" spans="1:29" ht="15.75" customHeight="1">
      <c r="A94" s="281"/>
      <c r="B94" s="92" t="s">
        <v>173</v>
      </c>
      <c r="C94" s="259" t="s">
        <v>213</v>
      </c>
      <c r="D94" s="260"/>
      <c r="E94" s="93">
        <v>36.409999999999997</v>
      </c>
      <c r="F94" s="94">
        <v>3526</v>
      </c>
      <c r="G94" s="115">
        <f t="shared" si="55"/>
        <v>128381.65999999999</v>
      </c>
      <c r="H94" s="116"/>
      <c r="I94" s="97">
        <v>11</v>
      </c>
      <c r="J94" s="98">
        <v>3273</v>
      </c>
      <c r="K94" s="99">
        <f t="shared" si="45"/>
        <v>297.54545454545456</v>
      </c>
      <c r="L94" s="100">
        <v>11</v>
      </c>
      <c r="M94" s="98">
        <f>F94/V94*60</f>
        <v>2799.0297684674738</v>
      </c>
      <c r="N94" s="99">
        <f t="shared" si="49"/>
        <v>254.45725167886124</v>
      </c>
      <c r="O94" s="101">
        <f t="shared" si="50"/>
        <v>0</v>
      </c>
      <c r="P94" s="102">
        <f t="shared" si="51"/>
        <v>-43.088202866593321</v>
      </c>
      <c r="Q94" s="103">
        <f t="shared" si="52"/>
        <v>0.85518783026809453</v>
      </c>
      <c r="R94" s="276"/>
      <c r="S94" s="1">
        <v>0.5322337962962963</v>
      </c>
      <c r="T94" s="2">
        <v>0.58472222222222225</v>
      </c>
      <c r="U94" s="104">
        <v>58.033333333333346</v>
      </c>
      <c r="V94" s="105">
        <v>75.583333333333371</v>
      </c>
      <c r="W94" s="106"/>
      <c r="X94" s="107"/>
      <c r="Y94" s="261"/>
      <c r="Z94" s="262"/>
      <c r="AA94" s="111">
        <f t="shared" si="53"/>
        <v>-473.97023153252621</v>
      </c>
      <c r="AB94" s="103">
        <f t="shared" si="54"/>
        <v>0.85518783026809464</v>
      </c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6">AVERAGE(I90:I105)</f>
        <v>11.8</v>
      </c>
      <c r="J106" s="138">
        <f t="shared" si="56"/>
        <v>3029.2</v>
      </c>
      <c r="K106" s="139">
        <f t="shared" ref="K106" si="57">J106/I106</f>
        <v>256.71186440677963</v>
      </c>
      <c r="L106" s="137">
        <f t="shared" ref="L106:M106" si="58">AVERAGE(L90:L105)</f>
        <v>11.8</v>
      </c>
      <c r="M106" s="138">
        <f t="shared" si="58"/>
        <v>2577.9074708220269</v>
      </c>
      <c r="N106" s="139">
        <f t="shared" ref="N106:N111" si="59">M106/L106</f>
        <v>218.46673481542598</v>
      </c>
      <c r="O106" s="140">
        <f t="shared" ref="O106:O111" si="60">L106-I106</f>
        <v>0</v>
      </c>
      <c r="P106" s="141">
        <f t="shared" ref="P106:P111" si="61">N106-K106</f>
        <v>-38.245129591353646</v>
      </c>
      <c r="Q106" s="142">
        <f t="shared" ref="Q106:Q111" si="62">N106/K106</f>
        <v>0.85101923637330879</v>
      </c>
      <c r="R106" s="277"/>
      <c r="S106" s="143">
        <f>S90</f>
        <v>0.25</v>
      </c>
      <c r="T106" s="144">
        <f>INDEX(T90:T105,COUNTA(T90:T105))</f>
        <v>0.58472222222222225</v>
      </c>
      <c r="U106" s="145"/>
      <c r="V106" s="156"/>
      <c r="W106" s="135"/>
      <c r="X106" s="139"/>
      <c r="Y106" s="264"/>
      <c r="Z106" s="265"/>
      <c r="AA106" s="157">
        <f t="shared" ref="AA106:AA111" si="63">M106-J106</f>
        <v>-451.29252917797294</v>
      </c>
      <c r="AB106" s="142">
        <f t="shared" ref="AB106:AB111" si="64">M106/J106</f>
        <v>0.85101923637330879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827</v>
      </c>
      <c r="G107" s="159">
        <f t="shared" ref="G107:G111" si="65">E107*F107</f>
        <v>22023.01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2090.7303370786508</v>
      </c>
      <c r="N107" s="163">
        <f t="shared" si="59"/>
        <v>348.45505617977511</v>
      </c>
      <c r="O107" s="165">
        <f t="shared" si="60"/>
        <v>0</v>
      </c>
      <c r="P107" s="166">
        <f t="shared" si="61"/>
        <v>-84.878277153558201</v>
      </c>
      <c r="Q107" s="152">
        <f t="shared" si="62"/>
        <v>0.80412705272255802</v>
      </c>
      <c r="R107" s="275">
        <f>Q123</f>
        <v>0.83515758648534466</v>
      </c>
      <c r="S107" s="193">
        <v>0.33351851851851849</v>
      </c>
      <c r="T107" s="194">
        <v>0.35</v>
      </c>
      <c r="U107" s="169"/>
      <c r="V107" s="170">
        <v>23.733333333333341</v>
      </c>
      <c r="W107" s="168"/>
      <c r="X107" s="171"/>
      <c r="Y107" s="278"/>
      <c r="Z107" s="279"/>
      <c r="AA107" s="109">
        <f t="shared" si="63"/>
        <v>-509.26966292134921</v>
      </c>
      <c r="AB107" s="152">
        <f t="shared" si="64"/>
        <v>0.80412705272255802</v>
      </c>
      <c r="AC107" s="266">
        <f>AB123</f>
        <v>0.83515758648534455</v>
      </c>
    </row>
    <row r="108" spans="1:29" ht="15.75" customHeight="1">
      <c r="A108" s="270"/>
      <c r="B108" s="92" t="s">
        <v>171</v>
      </c>
      <c r="C108" s="259" t="s">
        <v>239</v>
      </c>
      <c r="D108" s="260"/>
      <c r="E108" s="93">
        <v>30.6</v>
      </c>
      <c r="F108" s="94">
        <v>4513</v>
      </c>
      <c r="G108" s="95">
        <f t="shared" si="65"/>
        <v>138097.80000000002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2217.3877439606931</v>
      </c>
      <c r="N108" s="99">
        <f t="shared" si="59"/>
        <v>369.56462399344883</v>
      </c>
      <c r="O108" s="101">
        <f t="shared" si="60"/>
        <v>0</v>
      </c>
      <c r="P108" s="102">
        <f t="shared" si="61"/>
        <v>-63.768709339884481</v>
      </c>
      <c r="Q108" s="103">
        <f t="shared" si="62"/>
        <v>0.85284143998488193</v>
      </c>
      <c r="R108" s="276"/>
      <c r="S108" s="1">
        <v>0.35486111111111113</v>
      </c>
      <c r="T108" s="2">
        <v>0.43966435185185188</v>
      </c>
      <c r="U108" s="104">
        <v>7.0000000000000551</v>
      </c>
      <c r="V108" s="105">
        <v>122.11666666666667</v>
      </c>
      <c r="W108" s="106"/>
      <c r="X108" s="113"/>
      <c r="Y108" s="261"/>
      <c r="Z108" s="262"/>
      <c r="AA108" s="111">
        <f t="shared" si="63"/>
        <v>-382.61225603930689</v>
      </c>
      <c r="AB108" s="103">
        <f t="shared" si="64"/>
        <v>0.85284143998488193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1667</v>
      </c>
      <c r="G109" s="95">
        <f t="shared" si="65"/>
        <v>41224.910000000003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2171.9869706840313</v>
      </c>
      <c r="N109" s="99">
        <f t="shared" si="59"/>
        <v>361.99782844733858</v>
      </c>
      <c r="O109" s="101">
        <f t="shared" si="60"/>
        <v>0</v>
      </c>
      <c r="P109" s="102">
        <f t="shared" si="61"/>
        <v>-71.335504885994737</v>
      </c>
      <c r="Q109" s="103">
        <f t="shared" si="62"/>
        <v>0.83537960410924295</v>
      </c>
      <c r="R109" s="276"/>
      <c r="S109" s="1">
        <v>0.44444444444444431</v>
      </c>
      <c r="T109" s="2">
        <v>0.47642361111111109</v>
      </c>
      <c r="U109" s="104">
        <v>6.8833333333331037</v>
      </c>
      <c r="V109" s="105">
        <v>46.050000000000168</v>
      </c>
      <c r="W109" s="106">
        <v>0.47642361111111109</v>
      </c>
      <c r="X109" s="107">
        <v>0.51527777777777761</v>
      </c>
      <c r="Y109" s="261"/>
      <c r="Z109" s="262"/>
      <c r="AA109" s="111">
        <f t="shared" si="63"/>
        <v>-428.01302931596865</v>
      </c>
      <c r="AB109" s="103">
        <f t="shared" si="64"/>
        <v>0.83537960410924283</v>
      </c>
      <c r="AC109" s="267"/>
    </row>
    <row r="110" spans="1:29" ht="15.75" customHeight="1">
      <c r="A110" s="270"/>
      <c r="B110" s="92" t="s">
        <v>173</v>
      </c>
      <c r="C110" s="259" t="s">
        <v>216</v>
      </c>
      <c r="D110" s="260"/>
      <c r="E110" s="93">
        <v>24.94</v>
      </c>
      <c r="F110" s="94">
        <v>1244</v>
      </c>
      <c r="G110" s="95">
        <f t="shared" si="65"/>
        <v>31025.360000000001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2165.5705996131392</v>
      </c>
      <c r="N110" s="99">
        <f t="shared" si="59"/>
        <v>360.92843326885651</v>
      </c>
      <c r="O110" s="101">
        <f t="shared" si="60"/>
        <v>0</v>
      </c>
      <c r="P110" s="102">
        <f t="shared" si="61"/>
        <v>-72.404900064476806</v>
      </c>
      <c r="Q110" s="103">
        <f t="shared" si="62"/>
        <v>0.83291176908197662</v>
      </c>
      <c r="R110" s="276"/>
      <c r="S110" s="1">
        <v>0.51527777777777761</v>
      </c>
      <c r="T110" s="2">
        <v>0.53921296296296295</v>
      </c>
      <c r="U110" s="104">
        <v>55.94999999999979</v>
      </c>
      <c r="V110" s="105">
        <v>34.466666666666882</v>
      </c>
      <c r="W110" s="106"/>
      <c r="X110" s="113"/>
      <c r="Y110" s="261"/>
      <c r="Z110" s="262"/>
      <c r="AA110" s="111">
        <f t="shared" si="63"/>
        <v>-434.42940038686083</v>
      </c>
      <c r="AB110" s="103">
        <f t="shared" si="64"/>
        <v>0.83291176908197662</v>
      </c>
      <c r="AC110" s="267"/>
    </row>
    <row r="111" spans="1:29" ht="15.75" customHeight="1">
      <c r="A111" s="271"/>
      <c r="B111" s="92" t="s">
        <v>173</v>
      </c>
      <c r="C111" s="259" t="s">
        <v>241</v>
      </c>
      <c r="D111" s="260"/>
      <c r="E111" s="93">
        <v>24.73</v>
      </c>
      <c r="F111" s="94">
        <v>2841</v>
      </c>
      <c r="G111" s="95">
        <f t="shared" si="65"/>
        <v>70257.930000000008</v>
      </c>
      <c r="H111" s="113"/>
      <c r="I111" s="97">
        <v>6</v>
      </c>
      <c r="J111" s="98">
        <v>2600</v>
      </c>
      <c r="K111" s="99">
        <f t="shared" si="45"/>
        <v>433.33333333333331</v>
      </c>
      <c r="L111" s="114">
        <v>6</v>
      </c>
      <c r="M111" s="98">
        <f>F111/V111*60</f>
        <v>2211.3729729729653</v>
      </c>
      <c r="N111" s="99">
        <f t="shared" si="59"/>
        <v>368.56216216216086</v>
      </c>
      <c r="O111" s="101">
        <f t="shared" si="60"/>
        <v>0</v>
      </c>
      <c r="P111" s="102">
        <f t="shared" si="61"/>
        <v>-64.771171171172455</v>
      </c>
      <c r="Q111" s="103">
        <f t="shared" si="62"/>
        <v>0.85052806652806356</v>
      </c>
      <c r="R111" s="276"/>
      <c r="S111" s="1">
        <v>0.54444444444444429</v>
      </c>
      <c r="T111" s="2">
        <v>0.59797453703703707</v>
      </c>
      <c r="U111" s="104">
        <v>7.5333333333331254</v>
      </c>
      <c r="V111" s="105">
        <v>77.083333333333599</v>
      </c>
      <c r="W111" s="106"/>
      <c r="X111" s="113"/>
      <c r="Y111" s="261"/>
      <c r="Z111" s="262"/>
      <c r="AA111" s="111">
        <f t="shared" si="63"/>
        <v>-388.62702702703473</v>
      </c>
      <c r="AB111" s="103">
        <f t="shared" si="64"/>
        <v>0.85052806652806356</v>
      </c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6">AVERAGE(I107:I122)</f>
        <v>6</v>
      </c>
      <c r="J123" s="138">
        <f t="shared" si="66"/>
        <v>2600</v>
      </c>
      <c r="K123" s="139">
        <f t="shared" ref="K123" si="67">J123/I123</f>
        <v>433.33333333333331</v>
      </c>
      <c r="L123" s="137">
        <f t="shared" ref="L123:M123" si="68">AVERAGE(L107:L122)</f>
        <v>6</v>
      </c>
      <c r="M123" s="138">
        <f t="shared" si="68"/>
        <v>2171.4097248618959</v>
      </c>
      <c r="N123" s="139">
        <f>M123/L123</f>
        <v>361.90162081031599</v>
      </c>
      <c r="O123" s="140">
        <f>L123-I123</f>
        <v>0</v>
      </c>
      <c r="P123" s="141">
        <f>N123-K123</f>
        <v>-71.431712523017325</v>
      </c>
      <c r="Q123" s="142">
        <f>N123/K123</f>
        <v>0.83515758648534466</v>
      </c>
      <c r="R123" s="277"/>
      <c r="S123" s="143">
        <f>S107</f>
        <v>0.33351851851851849</v>
      </c>
      <c r="T123" s="144">
        <f>INDEX(T107:T122,COUNTA(T107:T122))</f>
        <v>0.59797453703703707</v>
      </c>
      <c r="U123" s="145"/>
      <c r="V123" s="156"/>
      <c r="W123" s="135"/>
      <c r="X123" s="139"/>
      <c r="Y123" s="264"/>
      <c r="Z123" s="265"/>
      <c r="AA123" s="157">
        <f>M123-J123</f>
        <v>-428.59027513810406</v>
      </c>
      <c r="AB123" s="142">
        <f>M123/J123</f>
        <v>0.83515758648534455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1217</v>
      </c>
      <c r="G124" s="159">
        <f t="shared" ref="G124:G126" si="69">E124*F124</f>
        <v>60740.469999999994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1693.5446463084663</v>
      </c>
      <c r="N124" s="163">
        <f>M124/L124</f>
        <v>65.136332550325633</v>
      </c>
      <c r="O124" s="165">
        <f>L124-I124</f>
        <v>0</v>
      </c>
      <c r="P124" s="166">
        <f>N124-K124</f>
        <v>-11.786744372751286</v>
      </c>
      <c r="Q124" s="152">
        <f>N124/K124</f>
        <v>0.84677232315423323</v>
      </c>
      <c r="R124" s="275">
        <f>Q140</f>
        <v>0.85048889420114426</v>
      </c>
      <c r="S124" s="167">
        <v>0.70833333333333337</v>
      </c>
      <c r="T124" s="168">
        <v>0.73827546296296298</v>
      </c>
      <c r="U124" s="169"/>
      <c r="V124" s="170">
        <v>43.116666666666639</v>
      </c>
      <c r="W124" s="168"/>
      <c r="X124" s="171"/>
      <c r="Y124" s="278"/>
      <c r="Z124" s="279"/>
      <c r="AA124" s="109">
        <f>M124-J124</f>
        <v>-306.45535369153367</v>
      </c>
      <c r="AB124" s="152">
        <f>M124/J124</f>
        <v>0.84677232315423312</v>
      </c>
      <c r="AC124" s="266">
        <f>AB140</f>
        <v>0.85048889420114426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2039</v>
      </c>
      <c r="G125" s="95">
        <f t="shared" si="69"/>
        <v>115794.81</v>
      </c>
      <c r="H125" s="96"/>
      <c r="I125" s="97">
        <v>23</v>
      </c>
      <c r="J125" s="98">
        <v>2000</v>
      </c>
      <c r="K125" s="99">
        <f t="shared" ref="K125:K126" si="70">J125/I125</f>
        <v>86.956521739130437</v>
      </c>
      <c r="L125" s="100">
        <v>23</v>
      </c>
      <c r="M125" s="98">
        <f>F125/V125*60</f>
        <v>1708.6592178770952</v>
      </c>
      <c r="N125" s="99">
        <f>M125/L125</f>
        <v>74.289531212047621</v>
      </c>
      <c r="O125" s="101">
        <f>L125-I125</f>
        <v>0</v>
      </c>
      <c r="P125" s="102">
        <f>N125-K125</f>
        <v>-12.666990527082817</v>
      </c>
      <c r="Q125" s="103">
        <f>N125/K125</f>
        <v>0.85432960893854759</v>
      </c>
      <c r="R125" s="276"/>
      <c r="S125" s="1">
        <v>0.74405092592592592</v>
      </c>
      <c r="T125" s="2">
        <v>0.79377314814814814</v>
      </c>
      <c r="U125" s="104">
        <v>8.3166666666666345</v>
      </c>
      <c r="V125" s="105">
        <v>71.599999999999994</v>
      </c>
      <c r="W125" s="106"/>
      <c r="X125" s="107"/>
      <c r="Y125" s="261"/>
      <c r="Z125" s="262"/>
      <c r="AA125" s="111">
        <f>M125-J125</f>
        <v>-291.34078212290478</v>
      </c>
      <c r="AB125" s="103">
        <f>M125/J125</f>
        <v>0.85432960893854759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1619</v>
      </c>
      <c r="G126" s="95">
        <f t="shared" si="69"/>
        <v>92072.53</v>
      </c>
      <c r="H126" s="96"/>
      <c r="I126" s="97">
        <v>23</v>
      </c>
      <c r="J126" s="98">
        <v>2000</v>
      </c>
      <c r="K126" s="99">
        <f t="shared" si="70"/>
        <v>86.956521739130437</v>
      </c>
      <c r="L126" s="100">
        <v>23</v>
      </c>
      <c r="M126" s="98">
        <f>F126/V126*60</f>
        <v>1700.7295010213038</v>
      </c>
      <c r="N126" s="99">
        <f>M126/L126</f>
        <v>73.944760913969731</v>
      </c>
      <c r="O126" s="101">
        <f>L126-I126</f>
        <v>0</v>
      </c>
      <c r="P126" s="102">
        <f>N126-K126</f>
        <v>-13.011760825160707</v>
      </c>
      <c r="Q126" s="103">
        <f>N126/K126</f>
        <v>0.85036475051065186</v>
      </c>
      <c r="R126" s="276"/>
      <c r="S126" s="1">
        <v>0.79722222222222228</v>
      </c>
      <c r="T126" s="2">
        <v>0.83688657407407407</v>
      </c>
      <c r="U126" s="104">
        <v>4.9666666666667503</v>
      </c>
      <c r="V126" s="105">
        <v>57.116666666666589</v>
      </c>
      <c r="W126" s="106"/>
      <c r="X126" s="107"/>
      <c r="Y126" s="261"/>
      <c r="Z126" s="262"/>
      <c r="AA126" s="111">
        <f>M126-J126</f>
        <v>-299.2704989786962</v>
      </c>
      <c r="AB126" s="103">
        <f>M126/J126</f>
        <v>0.85036475051065186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1">AVERAGE(I124:I139)</f>
        <v>24</v>
      </c>
      <c r="J140" s="138">
        <f t="shared" si="71"/>
        <v>2000</v>
      </c>
      <c r="K140" s="139">
        <f t="shared" ref="K140" si="72">J140/I140</f>
        <v>83.333333333333329</v>
      </c>
      <c r="L140" s="137">
        <f t="shared" ref="L140:M140" si="73">AVERAGE(L124:L139)</f>
        <v>24</v>
      </c>
      <c r="M140" s="138">
        <f t="shared" si="73"/>
        <v>1700.9777884022885</v>
      </c>
      <c r="N140" s="139">
        <f>M140/L140</f>
        <v>70.874074516762022</v>
      </c>
      <c r="O140" s="140">
        <f>L140-I140</f>
        <v>0</v>
      </c>
      <c r="P140" s="141">
        <f>N140-K140</f>
        <v>-12.459258816571307</v>
      </c>
      <c r="Q140" s="142">
        <f>N140/K140</f>
        <v>0.85048889420114426</v>
      </c>
      <c r="R140" s="277"/>
      <c r="S140" s="143">
        <f>S124</f>
        <v>0.70833333333333337</v>
      </c>
      <c r="T140" s="144">
        <f>INDEX(T124:T139,COUNTA(T124:T139))</f>
        <v>0.83688657407407407</v>
      </c>
      <c r="U140" s="145"/>
      <c r="V140" s="156"/>
      <c r="W140" s="135"/>
      <c r="X140" s="139"/>
      <c r="Y140" s="264"/>
      <c r="Z140" s="265"/>
      <c r="AA140" s="157">
        <f>M140-J140</f>
        <v>-299.02221159771148</v>
      </c>
      <c r="AB140" s="142">
        <f>M140/J140</f>
        <v>0.85048889420114426</v>
      </c>
      <c r="AC140" s="268"/>
    </row>
    <row r="141" spans="1:29" ht="15.75" customHeight="1">
      <c r="A141" s="269" t="s">
        <v>233</v>
      </c>
      <c r="B141" s="183" t="s">
        <v>176</v>
      </c>
      <c r="C141" s="273" t="s">
        <v>225</v>
      </c>
      <c r="D141" s="274"/>
      <c r="E141" s="158">
        <v>44.3</v>
      </c>
      <c r="F141" s="169">
        <v>1681</v>
      </c>
      <c r="G141" s="159">
        <f t="shared" ref="G141:G143" si="74">E141*F141</f>
        <v>74468.299999999988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1700.3652711435814</v>
      </c>
      <c r="N141" s="163">
        <f>M141/L141</f>
        <v>100.02148653785773</v>
      </c>
      <c r="O141" s="165">
        <f>L141-I141</f>
        <v>0</v>
      </c>
      <c r="P141" s="166">
        <f>N141-K141</f>
        <v>-17.62557228567168</v>
      </c>
      <c r="Q141" s="152">
        <f>N141/K141</f>
        <v>0.85018263557179075</v>
      </c>
      <c r="R141" s="275">
        <f>Q157</f>
        <v>0.84944473996312919</v>
      </c>
      <c r="S141" s="167">
        <v>0.70833333333333337</v>
      </c>
      <c r="T141" s="168">
        <v>0.74952546296296296</v>
      </c>
      <c r="U141" s="169"/>
      <c r="V141" s="170">
        <v>59.316666666666613</v>
      </c>
      <c r="W141" s="87"/>
      <c r="X141" s="88"/>
      <c r="Y141" s="278"/>
      <c r="Z141" s="279"/>
      <c r="AA141" s="109">
        <f>M141-J141</f>
        <v>-299.63472885641863</v>
      </c>
      <c r="AB141" s="152">
        <f>M141/J141</f>
        <v>0.85018263557179063</v>
      </c>
      <c r="AC141" s="347">
        <f>AB157</f>
        <v>0.84944473996312908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104">
        <v>868</v>
      </c>
      <c r="G142" s="95">
        <f t="shared" si="74"/>
        <v>43981.560000000005</v>
      </c>
      <c r="H142" s="96"/>
      <c r="I142" s="97">
        <v>22</v>
      </c>
      <c r="J142" s="98">
        <v>2000</v>
      </c>
      <c r="K142" s="99">
        <f t="shared" ref="K142:K143" si="75">J142/I142</f>
        <v>90.909090909090907</v>
      </c>
      <c r="L142" s="100">
        <v>22</v>
      </c>
      <c r="M142" s="98">
        <f>F142/V142*60</f>
        <v>1688.1685575364654</v>
      </c>
      <c r="N142" s="99">
        <f>M142/L142</f>
        <v>76.734934433475701</v>
      </c>
      <c r="O142" s="101">
        <f>L142-I142</f>
        <v>0</v>
      </c>
      <c r="P142" s="102">
        <f>N142-K142</f>
        <v>-14.174156475615206</v>
      </c>
      <c r="Q142" s="103">
        <f>N142/K142</f>
        <v>0.84408427876823278</v>
      </c>
      <c r="R142" s="276"/>
      <c r="S142" s="1">
        <v>0.75496527777777778</v>
      </c>
      <c r="T142" s="2">
        <v>0.77638888888888891</v>
      </c>
      <c r="U142" s="104">
        <v>7.8333333333333321</v>
      </c>
      <c r="V142" s="105">
        <v>30.850000000000026</v>
      </c>
      <c r="W142" s="106"/>
      <c r="X142" s="107"/>
      <c r="Y142" s="261"/>
      <c r="Z142" s="262"/>
      <c r="AA142" s="111">
        <f>M142-J142</f>
        <v>-311.83144246353459</v>
      </c>
      <c r="AB142" s="103">
        <f>M142/J142</f>
        <v>0.84408427876823267</v>
      </c>
      <c r="AC142" s="293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104">
        <v>2129</v>
      </c>
      <c r="G143" s="95">
        <f t="shared" si="74"/>
        <v>101340.40000000001</v>
      </c>
      <c r="H143" s="96"/>
      <c r="I143" s="97">
        <v>23</v>
      </c>
      <c r="J143" s="98">
        <v>2000</v>
      </c>
      <c r="K143" s="99">
        <f t="shared" si="75"/>
        <v>86.956521739130437</v>
      </c>
      <c r="L143" s="100">
        <v>23</v>
      </c>
      <c r="M143" s="98">
        <f>F143/V143*60</f>
        <v>1708.1346110987281</v>
      </c>
      <c r="N143" s="99">
        <f>M143/L143</f>
        <v>74.266722221683835</v>
      </c>
      <c r="O143" s="101">
        <f>L143-I143</f>
        <v>0</v>
      </c>
      <c r="P143" s="102">
        <f>N143-K143</f>
        <v>-12.689799517446602</v>
      </c>
      <c r="Q143" s="103">
        <f>N143/K143</f>
        <v>0.85406730554936405</v>
      </c>
      <c r="R143" s="276"/>
      <c r="S143" s="1">
        <v>0.77931712962962962</v>
      </c>
      <c r="T143" s="2">
        <v>0.83125000000000004</v>
      </c>
      <c r="U143" s="104">
        <v>4.216666666666633</v>
      </c>
      <c r="V143" s="105">
        <v>74.783333333333402</v>
      </c>
      <c r="W143" s="106"/>
      <c r="X143" s="107"/>
      <c r="Y143" s="261"/>
      <c r="Z143" s="262"/>
      <c r="AA143" s="111">
        <f>M143-J143</f>
        <v>-291.8653889012719</v>
      </c>
      <c r="AB143" s="103">
        <f>M143/J143</f>
        <v>0.85406730554936405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6">AVERAGE(I141:I156)</f>
        <v>20.666666666666668</v>
      </c>
      <c r="J157" s="138">
        <f t="shared" si="76"/>
        <v>2000</v>
      </c>
      <c r="K157" s="139">
        <f t="shared" ref="K157" si="77">J157/I157</f>
        <v>96.774193548387089</v>
      </c>
      <c r="L157" s="137">
        <f t="shared" ref="L157:M157" si="78">AVERAGE(L141:L156)</f>
        <v>20.666666666666668</v>
      </c>
      <c r="M157" s="138">
        <f t="shared" si="78"/>
        <v>1698.8894799262582</v>
      </c>
      <c r="N157" s="139">
        <f>M157/L157</f>
        <v>82.204329673851205</v>
      </c>
      <c r="O157" s="140">
        <f>L157-I157</f>
        <v>0</v>
      </c>
      <c r="P157" s="141">
        <f>N157-K157</f>
        <v>-14.569863874535883</v>
      </c>
      <c r="Q157" s="142">
        <f>N157/K157</f>
        <v>0.84944473996312919</v>
      </c>
      <c r="R157" s="277"/>
      <c r="S157" s="143">
        <f>S141</f>
        <v>0.70833333333333337</v>
      </c>
      <c r="T157" s="144">
        <f>INDEX(T141:T156,COUNTA(T141:T156))</f>
        <v>0.83125000000000004</v>
      </c>
      <c r="U157" s="145"/>
      <c r="V157" s="156"/>
      <c r="W157" s="188"/>
      <c r="X157" s="189"/>
      <c r="Y157" s="264"/>
      <c r="Z157" s="265"/>
      <c r="AA157" s="157">
        <f>M157-J157</f>
        <v>-301.11052007374178</v>
      </c>
      <c r="AB157" s="142">
        <f>M157/J157</f>
        <v>0.84944473996312908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03" priority="2" operator="greaterThan">
      <formula>0</formula>
    </cfRule>
  </conditionalFormatting>
  <conditionalFormatting sqref="P5:P157 AA5:AA157">
    <cfRule type="cellIs" dxfId="402" priority="5" operator="lessThan">
      <formula>0</formula>
    </cfRule>
  </conditionalFormatting>
  <conditionalFormatting sqref="Q5:Q157 AB5:AB157">
    <cfRule type="cellIs" dxfId="401" priority="3" operator="greaterThan">
      <formula>1</formula>
    </cfRule>
    <cfRule type="cellIs" dxfId="400" priority="4" operator="lessThan">
      <formula>0.8</formula>
    </cfRule>
  </conditionalFormatting>
  <conditionalFormatting sqref="R5:R157 AC124:AC141">
    <cfRule type="cellIs" dxfId="399" priority="6" operator="lessThan">
      <formula>0.8</formula>
    </cfRule>
  </conditionalFormatting>
  <conditionalFormatting sqref="AC5:AC22 AC56:AC91">
    <cfRule type="cellIs" dxfId="398" priority="8" operator="lessThan">
      <formula>0.8</formula>
    </cfRule>
  </conditionalFormatting>
  <conditionalFormatting sqref="AC39">
    <cfRule type="cellIs" dxfId="397" priority="11" operator="lessThan">
      <formula>0.8</formula>
    </cfRule>
  </conditionalFormatting>
  <conditionalFormatting sqref="AC54">
    <cfRule type="cellIs" dxfId="396" priority="10" operator="lessThan">
      <formula>0.8</formula>
    </cfRule>
  </conditionalFormatting>
  <conditionalFormatting sqref="AC97:AC105">
    <cfRule type="cellIs" dxfId="395" priority="9" operator="lessThan">
      <formula>0.8</formula>
    </cfRule>
  </conditionalFormatting>
  <conditionalFormatting sqref="AC107:AC112">
    <cfRule type="cellIs" dxfId="394" priority="7" operator="lessThan">
      <formula>0.8</formula>
    </cfRule>
  </conditionalFormatting>
  <conditionalFormatting sqref="AC156">
    <cfRule type="cellIs" dxfId="393" priority="1" operator="lessThan">
      <formula>0.8</formula>
    </cfRule>
  </conditionalFormatting>
  <dataValidations count="1">
    <dataValidation type="list" allowBlank="1" showInputMessage="1" showErrorMessage="1" sqref="Y5:Z157" xr:uid="{1EA61975-E95A-4BCF-A310-84D6095D380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A3E8-A139-451D-8F49-5836DBF91F81}">
  <sheetPr>
    <tabColor theme="9" tint="0.59999389629810485"/>
  </sheetPr>
  <dimension ref="B1:AR36"/>
  <sheetViews>
    <sheetView zoomScale="70" zoomScaleNormal="70" workbookViewId="0">
      <selection activeCell="AA34" sqref="AA3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251</v>
      </c>
      <c r="D3" s="248"/>
      <c r="E3" s="7" t="s">
        <v>2</v>
      </c>
      <c r="F3" s="249">
        <f>'0813(18度C)'!D1+'0813(4度C)'!D1</f>
        <v>246278</v>
      </c>
      <c r="G3" s="250"/>
      <c r="H3" s="7" t="s">
        <v>3</v>
      </c>
      <c r="I3" s="251">
        <f>'0813(18度C)'!F1+'0813(4度C)'!F1</f>
        <v>7976719.9199999999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506.9096293973422</v>
      </c>
      <c r="F6" s="226" t="e">
        <f>AVERAGE(#REF!,D13:K13)</f>
        <v>#REF!</v>
      </c>
      <c r="G6" s="227">
        <f>AVERAGE(D13:K13)</f>
        <v>178.89864540576065</v>
      </c>
      <c r="H6" s="228"/>
      <c r="I6" s="227">
        <f>AVERAGE(L13:O13)</f>
        <v>90.053763440860209</v>
      </c>
      <c r="J6" s="228"/>
      <c r="K6" s="227">
        <f>AVERAGE(D27:O27)</f>
        <v>749.43826761473815</v>
      </c>
      <c r="L6" s="228"/>
      <c r="M6" s="227">
        <f>AVERAGE(P27:X27)</f>
        <v>745.59098811938566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427.85641990183518</v>
      </c>
      <c r="F7" s="230" t="e">
        <f>AVERAGE(#REF!,D14:K14)</f>
        <v>#REF!</v>
      </c>
      <c r="G7" s="217">
        <f>AVERAGE(D14:K14)</f>
        <v>150.47816280512913</v>
      </c>
      <c r="H7" s="218"/>
      <c r="I7" s="217">
        <f>AVERAGE(L14:O14)</f>
        <v>76.674193055644309</v>
      </c>
      <c r="J7" s="218"/>
      <c r="K7" s="217">
        <f>AVERAGE(D28:O28)</f>
        <v>631.44959109908416</v>
      </c>
      <c r="L7" s="218"/>
      <c r="M7" s="217">
        <f>AVERAGE(P28:X28)</f>
        <v>630.99976239993214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0.84506294525919545</v>
      </c>
      <c r="F8" s="222" t="e">
        <f>AVERAGE(D15:K15,#REF!)</f>
        <v>#REF!</v>
      </c>
      <c r="G8" s="223">
        <f>AVERAGE(D15:K15)</f>
        <v>0.84231560236889602</v>
      </c>
      <c r="H8" s="224"/>
      <c r="I8" s="223">
        <f>AVERAGE(L15:O15)</f>
        <v>0.85141702104204464</v>
      </c>
      <c r="J8" s="224"/>
      <c r="K8" s="223">
        <f>AVERAGE(D29:O29)</f>
        <v>0.84311516871726611</v>
      </c>
      <c r="L8" s="224"/>
      <c r="M8" s="223">
        <f>AVERAGE(P29:X29)</f>
        <v>0.84842255933584587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116.66666666666667</v>
      </c>
      <c r="E13" s="24">
        <v>80.808080808080803</v>
      </c>
      <c r="F13" s="24">
        <v>80.991735537190081</v>
      </c>
      <c r="G13" s="24">
        <v>88.495575221238937</v>
      </c>
      <c r="H13" s="24">
        <v>177.04918032786887</v>
      </c>
      <c r="I13" s="24">
        <v>274.94594594594594</v>
      </c>
      <c r="J13" s="24" t="s">
        <v>37</v>
      </c>
      <c r="K13" s="54">
        <v>433.33333333333331</v>
      </c>
      <c r="L13" s="23">
        <v>96.774193548387089</v>
      </c>
      <c r="M13" s="66" t="s">
        <v>37</v>
      </c>
      <c r="N13" s="24">
        <v>83.333333333333329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100.27765560190291</v>
      </c>
      <c r="E14" s="28">
        <v>65.601652591533707</v>
      </c>
      <c r="F14" s="28">
        <v>69.006207519506489</v>
      </c>
      <c r="G14" s="28">
        <v>74.917546010323946</v>
      </c>
      <c r="H14" s="28">
        <v>149.46685063729021</v>
      </c>
      <c r="I14" s="28">
        <v>234.03578517984681</v>
      </c>
      <c r="J14" s="28" t="s">
        <v>37</v>
      </c>
      <c r="K14" s="55">
        <v>360.04144209549986</v>
      </c>
      <c r="L14" s="27">
        <v>82.407954750824672</v>
      </c>
      <c r="M14" s="67" t="s">
        <v>37</v>
      </c>
      <c r="N14" s="28">
        <v>70.940431360463961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0.85952276230202485</v>
      </c>
      <c r="E15" s="32">
        <f t="shared" si="0"/>
        <v>0.81182045082022969</v>
      </c>
      <c r="F15" s="32">
        <f t="shared" si="0"/>
        <v>0.85201541937349845</v>
      </c>
      <c r="G15" s="32">
        <f t="shared" si="0"/>
        <v>0.84656826991666057</v>
      </c>
      <c r="H15" s="32">
        <f t="shared" si="0"/>
        <v>0.84421091563654649</v>
      </c>
      <c r="I15" s="32">
        <f t="shared" si="0"/>
        <v>0.85120653215908115</v>
      </c>
      <c r="J15" s="32" t="s">
        <v>37</v>
      </c>
      <c r="K15" s="56">
        <f t="shared" ref="K15:N15" si="1">K14/K13</f>
        <v>0.83086486637423052</v>
      </c>
      <c r="L15" s="31">
        <f t="shared" si="1"/>
        <v>0.85154886575852173</v>
      </c>
      <c r="M15" s="68" t="s">
        <v>37</v>
      </c>
      <c r="N15" s="32">
        <f t="shared" si="1"/>
        <v>0.85128517632556755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0.25018518518518518</v>
      </c>
      <c r="E16" s="2">
        <v>0.25</v>
      </c>
      <c r="F16" s="2">
        <v>0.25</v>
      </c>
      <c r="G16" s="2">
        <v>0.25</v>
      </c>
      <c r="H16" s="2">
        <v>0.16700231481481481</v>
      </c>
      <c r="I16" s="2">
        <v>0.25017361111111114</v>
      </c>
      <c r="J16" s="2" t="s">
        <v>37</v>
      </c>
      <c r="K16" s="3">
        <v>0.33553240740740742</v>
      </c>
      <c r="L16" s="1">
        <v>0.70862268518518523</v>
      </c>
      <c r="M16" s="69" t="s">
        <v>37</v>
      </c>
      <c r="N16" s="2">
        <v>0.70833333333333337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0.64166666666666672</v>
      </c>
      <c r="E17" s="2">
        <v>0.79652777777777772</v>
      </c>
      <c r="F17" s="2">
        <v>0.67500000000000004</v>
      </c>
      <c r="G17" s="2">
        <v>0.60138888888888886</v>
      </c>
      <c r="H17" s="2">
        <v>0.74583333333333335</v>
      </c>
      <c r="I17" s="2">
        <v>0.6473726851851852</v>
      </c>
      <c r="J17" s="2" t="s">
        <v>37</v>
      </c>
      <c r="K17" s="3">
        <v>0.47430555555555554</v>
      </c>
      <c r="L17" s="1">
        <v>0.84600694444444446</v>
      </c>
      <c r="M17" s="69" t="s">
        <v>37</v>
      </c>
      <c r="N17" s="2">
        <v>0.8520833333333333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</v>
      </c>
      <c r="E18" s="35">
        <v>25.625</v>
      </c>
      <c r="F18" s="35">
        <v>24.2</v>
      </c>
      <c r="G18" s="35">
        <v>22.6</v>
      </c>
      <c r="H18" s="35">
        <v>20.333333333333332</v>
      </c>
      <c r="I18" s="35">
        <v>10.571428571428571</v>
      </c>
      <c r="J18" s="35" t="s">
        <v>37</v>
      </c>
      <c r="K18" s="57">
        <v>6</v>
      </c>
      <c r="L18" s="34">
        <v>20.666666666666668</v>
      </c>
      <c r="M18" s="70" t="s">
        <v>37</v>
      </c>
      <c r="N18" s="35">
        <v>24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236.19607843137254</v>
      </c>
      <c r="E27" s="24" t="s">
        <v>37</v>
      </c>
      <c r="F27" s="24" t="s">
        <v>37</v>
      </c>
      <c r="G27" s="24" t="s">
        <v>37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201.29394238784758</v>
      </c>
      <c r="E28" s="28" t="s">
        <v>37</v>
      </c>
      <c r="F28" s="28" t="s">
        <v>37</v>
      </c>
      <c r="G28" s="28" t="s">
        <v>37</v>
      </c>
      <c r="H28" s="28">
        <v>354.06059191562423</v>
      </c>
      <c r="I28" s="28" t="s">
        <v>37</v>
      </c>
      <c r="J28" s="28">
        <v>589.64064146084513</v>
      </c>
      <c r="K28" s="28">
        <v>932.36751810903399</v>
      </c>
      <c r="L28" s="28" t="s">
        <v>37</v>
      </c>
      <c r="M28" s="28">
        <v>640.94976817996212</v>
      </c>
      <c r="N28" s="28">
        <v>997.59096005367201</v>
      </c>
      <c r="O28" s="28">
        <v>704.24371558660334</v>
      </c>
      <c r="P28" s="27">
        <v>191.95971145524859</v>
      </c>
      <c r="Q28" s="28" t="s">
        <v>37</v>
      </c>
      <c r="R28" s="28" t="s">
        <v>37</v>
      </c>
      <c r="S28" s="28">
        <v>599.50155763239866</v>
      </c>
      <c r="T28" s="28">
        <v>621.32981871485822</v>
      </c>
      <c r="U28" s="28" t="s">
        <v>37</v>
      </c>
      <c r="V28" s="28">
        <v>701.37838908942365</v>
      </c>
      <c r="W28" s="28">
        <v>852.04935192753669</v>
      </c>
      <c r="X28" s="29">
        <v>819.77974558012738</v>
      </c>
    </row>
    <row r="29" spans="2:44" ht="40.15" customHeight="1">
      <c r="B29" s="205"/>
      <c r="C29" s="30" t="s">
        <v>39</v>
      </c>
      <c r="D29" s="32">
        <f>D28/D27</f>
        <v>0.85223236441808292</v>
      </c>
      <c r="E29" s="32" t="s">
        <v>37</v>
      </c>
      <c r="F29" s="32" t="s">
        <v>37</v>
      </c>
      <c r="G29" s="32" t="s">
        <v>37</v>
      </c>
      <c r="H29" s="32">
        <f>H28/H27</f>
        <v>0.81706290442067131</v>
      </c>
      <c r="I29" s="32" t="s">
        <v>37</v>
      </c>
      <c r="J29" s="32">
        <f>J28/J27</f>
        <v>0.87354169105310386</v>
      </c>
      <c r="K29" s="32">
        <f>K28/K27</f>
        <v>0.84760683464457631</v>
      </c>
      <c r="L29" s="32" t="s">
        <v>37</v>
      </c>
      <c r="M29" s="32">
        <f>M28/M27</f>
        <v>0.8416512107413644</v>
      </c>
      <c r="N29" s="32">
        <f>N28/N27</f>
        <v>0.83132580004472667</v>
      </c>
      <c r="O29" s="32">
        <f>O28/O27</f>
        <v>0.83838537569833727</v>
      </c>
      <c r="P29" s="31">
        <f>P28/P27</f>
        <v>0.84692402741551942</v>
      </c>
      <c r="Q29" s="32" t="s">
        <v>37</v>
      </c>
      <c r="R29" s="32" t="s">
        <v>37</v>
      </c>
      <c r="S29" s="32">
        <f>S28/S27</f>
        <v>0.88815045575170171</v>
      </c>
      <c r="T29" s="32">
        <f>T28/T27</f>
        <v>0.83830213636131667</v>
      </c>
      <c r="U29" s="32" t="s">
        <v>37</v>
      </c>
      <c r="V29" s="32">
        <f>V28/V27</f>
        <v>0.8501556231386953</v>
      </c>
      <c r="W29" s="32">
        <f>W28/W27</f>
        <v>0.83534250188974191</v>
      </c>
      <c r="X29" s="33">
        <f>X28/X27</f>
        <v>0.83166061145810033</v>
      </c>
    </row>
    <row r="30" spans="2:44" ht="17.25" customHeight="1">
      <c r="B30" s="206" t="s">
        <v>40</v>
      </c>
      <c r="C30" s="15" t="s">
        <v>41</v>
      </c>
      <c r="D30" s="2">
        <v>0.30516203703703704</v>
      </c>
      <c r="E30" s="2" t="s">
        <v>37</v>
      </c>
      <c r="F30" s="2" t="s">
        <v>37</v>
      </c>
      <c r="G30" s="2" t="s">
        <v>37</v>
      </c>
      <c r="H30" s="2">
        <v>0.25026620370370373</v>
      </c>
      <c r="I30" s="2" t="s">
        <v>37</v>
      </c>
      <c r="J30" s="2">
        <v>0.25</v>
      </c>
      <c r="K30" s="2">
        <v>0.35297453703703702</v>
      </c>
      <c r="L30" s="2" t="s">
        <v>37</v>
      </c>
      <c r="M30" s="2">
        <v>0.25024305555555554</v>
      </c>
      <c r="N30" s="2">
        <v>0.25018518518518518</v>
      </c>
      <c r="O30" s="2">
        <v>0.25005787037037036</v>
      </c>
      <c r="P30" s="1">
        <v>0.70847222222222217</v>
      </c>
      <c r="Q30" s="2" t="s">
        <v>37</v>
      </c>
      <c r="R30" s="2" t="s">
        <v>37</v>
      </c>
      <c r="S30" s="2">
        <v>0.7085069444444444</v>
      </c>
      <c r="T30" s="2">
        <v>0.70833333333333337</v>
      </c>
      <c r="U30" s="2" t="s">
        <v>37</v>
      </c>
      <c r="V30" s="2">
        <v>0.70833333333333337</v>
      </c>
      <c r="W30" s="2">
        <v>0.708587962962963</v>
      </c>
      <c r="X30" s="4">
        <v>0.70861111111111108</v>
      </c>
    </row>
    <row r="31" spans="2:44" ht="17.25" customHeight="1">
      <c r="B31" s="203"/>
      <c r="C31" s="15" t="s">
        <v>42</v>
      </c>
      <c r="D31" s="2">
        <v>0.44883101851851853</v>
      </c>
      <c r="E31" s="2" t="s">
        <v>37</v>
      </c>
      <c r="F31" s="2" t="s">
        <v>37</v>
      </c>
      <c r="G31" s="2" t="s">
        <v>37</v>
      </c>
      <c r="H31" s="2">
        <v>0.31527777777777777</v>
      </c>
      <c r="I31" s="2" t="s">
        <v>37</v>
      </c>
      <c r="J31" s="2">
        <v>0.34887731481481482</v>
      </c>
      <c r="K31" s="2">
        <v>0.38333333333333336</v>
      </c>
      <c r="L31" s="2" t="s">
        <v>37</v>
      </c>
      <c r="M31" s="2">
        <v>0.41392361111111109</v>
      </c>
      <c r="N31" s="2">
        <v>0.45380787037037035</v>
      </c>
      <c r="O31" s="2">
        <v>0.44861111111111113</v>
      </c>
      <c r="P31" s="1">
        <v>0.85711805555555554</v>
      </c>
      <c r="Q31" s="2" t="s">
        <v>37</v>
      </c>
      <c r="R31" s="2" t="s">
        <v>37</v>
      </c>
      <c r="S31" s="2">
        <v>0.87569444444444444</v>
      </c>
      <c r="T31" s="2">
        <v>0.8820486111111111</v>
      </c>
      <c r="U31" s="2" t="s">
        <v>37</v>
      </c>
      <c r="V31" s="2">
        <v>0.8815856481481481</v>
      </c>
      <c r="W31" s="2">
        <v>0.97222222222222221</v>
      </c>
      <c r="X31" s="4">
        <v>0.99027777777777781</v>
      </c>
    </row>
    <row r="32" spans="2:44" ht="17.25" customHeight="1">
      <c r="B32" s="203" t="s">
        <v>43</v>
      </c>
      <c r="C32" s="204"/>
      <c r="D32" s="35">
        <v>12.75</v>
      </c>
      <c r="E32" s="35" t="s">
        <v>37</v>
      </c>
      <c r="F32" s="35" t="s">
        <v>37</v>
      </c>
      <c r="G32" s="35" t="s">
        <v>37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6E36-1F21-4D7E-9316-F1B55A2D23A2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AA34" sqref="AA34"/>
      <selection pane="bottomLeft" activeCell="AA34" sqref="AA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SUM(F5:F225)</f>
        <v>119081</v>
      </c>
      <c r="E1" s="77" t="s">
        <v>3</v>
      </c>
      <c r="F1" s="78">
        <f>SUM(G5:G225)</f>
        <v>2340178.8800000004</v>
      </c>
      <c r="G1" s="79" t="s">
        <v>74</v>
      </c>
      <c r="H1" s="80">
        <f>L21+L38+L55+L72+L89+L106+L123+L140+L157+L174+L191+L208+L225</f>
        <v>70.416666666666657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45882</v>
      </c>
      <c r="B2" s="325"/>
      <c r="C2" s="82" t="s">
        <v>35</v>
      </c>
      <c r="D2" s="83">
        <f>AVERAGE(N21,N38,N55,N72,N89,N106,N123,N140,N157,N174,N191,N208,N225)</f>
        <v>631.24197785332171</v>
      </c>
      <c r="E2" s="83" t="s">
        <v>81</v>
      </c>
      <c r="F2" s="84">
        <f>F1/D1</f>
        <v>19.651992173394582</v>
      </c>
      <c r="G2" s="85" t="s">
        <v>82</v>
      </c>
      <c r="H2" s="86">
        <f>COUNT(H5:H225)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2167</v>
      </c>
      <c r="G5" s="95">
        <f t="shared" ref="G5:G8" si="0">E5*F5</f>
        <v>64684.950000000004</v>
      </c>
      <c r="H5" s="96"/>
      <c r="I5" s="97">
        <v>17</v>
      </c>
      <c r="J5" s="98">
        <v>3273</v>
      </c>
      <c r="K5" s="99">
        <f t="shared" ref="K5:K8" si="1">J5/I5</f>
        <v>192.52941176470588</v>
      </c>
      <c r="L5" s="100">
        <v>17</v>
      </c>
      <c r="M5" s="98">
        <f>F5/V5*60</f>
        <v>2792.1259842519667</v>
      </c>
      <c r="N5" s="99">
        <f>M5/L5</f>
        <v>164.24270495599805</v>
      </c>
      <c r="O5" s="101">
        <f>L5-I5</f>
        <v>0</v>
      </c>
      <c r="P5" s="102">
        <f>N5-K5</f>
        <v>-28.286706808707834</v>
      </c>
      <c r="Q5" s="103">
        <f>N5/K5</f>
        <v>0.85307851642284349</v>
      </c>
      <c r="R5" s="276">
        <f>Q21</f>
        <v>0.85223236441808292</v>
      </c>
      <c r="S5" s="1">
        <v>0.30516203703703704</v>
      </c>
      <c r="T5" s="2">
        <v>0.33750000000000002</v>
      </c>
      <c r="U5" s="104">
        <v>5.2666666666666373</v>
      </c>
      <c r="V5" s="105">
        <v>46.566666666666698</v>
      </c>
      <c r="W5" s="106"/>
      <c r="X5" s="107"/>
      <c r="Y5" s="278"/>
      <c r="Z5" s="279"/>
      <c r="AA5" s="109">
        <f>M5-J5</f>
        <v>-480.87401574803334</v>
      </c>
      <c r="AB5" s="110">
        <f>M5/J5</f>
        <v>0.85307851642284349</v>
      </c>
      <c r="AC5" s="291">
        <f>AB21</f>
        <v>0.85223236441808292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2166</v>
      </c>
      <c r="G6" s="95">
        <f t="shared" si="0"/>
        <v>63940.32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2791.8367346938771</v>
      </c>
      <c r="N6" s="99">
        <f>M6/L6</f>
        <v>164.22569027611041</v>
      </c>
      <c r="O6" s="101">
        <f>L6-I6</f>
        <v>0</v>
      </c>
      <c r="P6" s="102">
        <f>N6-K6</f>
        <v>-28.303721488595471</v>
      </c>
      <c r="Q6" s="103">
        <f>N6/K6</f>
        <v>0.8529901419779643</v>
      </c>
      <c r="R6" s="276"/>
      <c r="S6" s="1">
        <v>0.34197916666666667</v>
      </c>
      <c r="T6" s="2">
        <v>0.37430555555555556</v>
      </c>
      <c r="U6" s="104">
        <v>6.4499999999999691</v>
      </c>
      <c r="V6" s="105">
        <v>46.550000000000004</v>
      </c>
      <c r="W6" s="106"/>
      <c r="X6" s="107"/>
      <c r="Y6" s="261"/>
      <c r="Z6" s="262"/>
      <c r="AA6" s="111">
        <f>M6-J6</f>
        <v>-481.16326530612287</v>
      </c>
      <c r="AB6" s="112">
        <f>M6/J6</f>
        <v>0.8529901419779643</v>
      </c>
      <c r="AC6" s="292"/>
    </row>
    <row r="7" spans="1:29" ht="15.75" customHeight="1">
      <c r="A7" s="270"/>
      <c r="B7" s="92" t="s">
        <v>105</v>
      </c>
      <c r="C7" s="285" t="s">
        <v>111</v>
      </c>
      <c r="D7" s="285"/>
      <c r="E7" s="93">
        <v>25.64</v>
      </c>
      <c r="F7" s="94">
        <v>2537</v>
      </c>
      <c r="G7" s="95">
        <f t="shared" si="0"/>
        <v>65048.68</v>
      </c>
      <c r="H7" s="96"/>
      <c r="I7" s="97">
        <v>11</v>
      </c>
      <c r="J7" s="98">
        <v>3000</v>
      </c>
      <c r="K7" s="99">
        <f t="shared" si="1"/>
        <v>272.72727272727275</v>
      </c>
      <c r="L7" s="100">
        <v>11</v>
      </c>
      <c r="M7" s="98">
        <f>F7/V7*60</f>
        <v>2559.0361445783096</v>
      </c>
      <c r="N7" s="99">
        <f>M7/L7</f>
        <v>232.63964950711906</v>
      </c>
      <c r="O7" s="101">
        <f>L7-I7</f>
        <v>0</v>
      </c>
      <c r="P7" s="102">
        <f>N7-K7</f>
        <v>-40.087623220153688</v>
      </c>
      <c r="Q7" s="103">
        <f>N7/K7</f>
        <v>0.85301204819276977</v>
      </c>
      <c r="R7" s="276"/>
      <c r="S7" s="1">
        <v>0.3791666666666666</v>
      </c>
      <c r="T7" s="2">
        <v>0.42047453703703702</v>
      </c>
      <c r="U7" s="104">
        <v>6.9999999999998952</v>
      </c>
      <c r="V7" s="105">
        <v>59.483333333333412</v>
      </c>
      <c r="W7" s="2"/>
      <c r="X7" s="4"/>
      <c r="Y7" s="261"/>
      <c r="Z7" s="262"/>
      <c r="AA7" s="111">
        <f>M7-J7</f>
        <v>-440.96385542169037</v>
      </c>
      <c r="AB7" s="112">
        <f>M7/J7</f>
        <v>0.85301204819276988</v>
      </c>
      <c r="AC7" s="292"/>
    </row>
    <row r="8" spans="1:29" ht="15.75" customHeight="1">
      <c r="A8" s="270"/>
      <c r="B8" s="92" t="s">
        <v>105</v>
      </c>
      <c r="C8" s="285" t="s">
        <v>108</v>
      </c>
      <c r="D8" s="285"/>
      <c r="E8" s="93">
        <v>21.61</v>
      </c>
      <c r="F8" s="94">
        <v>1285</v>
      </c>
      <c r="G8" s="95">
        <f t="shared" si="0"/>
        <v>27768.85</v>
      </c>
      <c r="H8" s="113"/>
      <c r="I8" s="97">
        <v>6</v>
      </c>
      <c r="J8" s="98">
        <v>2500</v>
      </c>
      <c r="K8" s="99">
        <f t="shared" si="1"/>
        <v>416.66666666666669</v>
      </c>
      <c r="L8" s="114">
        <v>6</v>
      </c>
      <c r="M8" s="98">
        <f>F8/V8*60</f>
        <v>2122.9921982560745</v>
      </c>
      <c r="N8" s="99">
        <f>M8/L8</f>
        <v>353.83203304267909</v>
      </c>
      <c r="O8" s="101">
        <f>L8-I8</f>
        <v>0</v>
      </c>
      <c r="P8" s="102">
        <f>N8-K8</f>
        <v>-62.8346336239876</v>
      </c>
      <c r="Q8" s="103">
        <f>N8/K8</f>
        <v>0.84919687930242982</v>
      </c>
      <c r="R8" s="276"/>
      <c r="S8" s="1">
        <v>0.42361111111111105</v>
      </c>
      <c r="T8" s="2">
        <v>0.44883101851851853</v>
      </c>
      <c r="U8" s="104">
        <v>4.5166666666666</v>
      </c>
      <c r="V8" s="105">
        <v>36.316666666666777</v>
      </c>
      <c r="W8" s="106">
        <v>0.44883101851851853</v>
      </c>
      <c r="X8" s="107">
        <v>0.48965277777777777</v>
      </c>
      <c r="Y8" s="261"/>
      <c r="Z8" s="262"/>
      <c r="AA8" s="111">
        <f>M8-J8</f>
        <v>-377.00780174392548</v>
      </c>
      <c r="AB8" s="112">
        <f>M8/J8</f>
        <v>0.84919687930242982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5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5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12.75</v>
      </c>
      <c r="J21" s="138">
        <f t="shared" si="2"/>
        <v>3011.5</v>
      </c>
      <c r="K21" s="139">
        <f t="shared" ref="K21" si="3">J21/I21</f>
        <v>236.19607843137254</v>
      </c>
      <c r="L21" s="137">
        <f t="shared" ref="L21:M21" si="4">AVERAGE(L5:L20)</f>
        <v>12.75</v>
      </c>
      <c r="M21" s="138">
        <f t="shared" si="4"/>
        <v>2566.4977654450568</v>
      </c>
      <c r="N21" s="139">
        <f>M21/L21</f>
        <v>201.29394238784758</v>
      </c>
      <c r="O21" s="140">
        <f>L21-I21</f>
        <v>0</v>
      </c>
      <c r="P21" s="141">
        <f>N21-K21</f>
        <v>-34.902136043524962</v>
      </c>
      <c r="Q21" s="142">
        <f>N21/K21</f>
        <v>0.85223236441808292</v>
      </c>
      <c r="R21" s="277"/>
      <c r="S21" s="143">
        <f>S5</f>
        <v>0.30516203703703704</v>
      </c>
      <c r="T21" s="144">
        <f>INDEX(T5:T20,COUNTA(T5:T20))</f>
        <v>0.44883101851851853</v>
      </c>
      <c r="U21" s="145"/>
      <c r="V21" s="145"/>
      <c r="W21" s="146"/>
      <c r="X21" s="147"/>
      <c r="Y21" s="264"/>
      <c r="Z21" s="265"/>
      <c r="AA21" s="148">
        <f>M21-J21</f>
        <v>-445.00223455494324</v>
      </c>
      <c r="AB21" s="149">
        <f>M21/J21</f>
        <v>0.85223236441808292</v>
      </c>
      <c r="AC21" s="294"/>
    </row>
    <row r="22" spans="1:29" ht="15.75" customHeight="1">
      <c r="A22" s="280" t="s">
        <v>112</v>
      </c>
      <c r="B22" s="108" t="s">
        <v>105</v>
      </c>
      <c r="C22" s="273" t="s">
        <v>113</v>
      </c>
      <c r="D22" s="274"/>
      <c r="E22" s="158">
        <v>14.06</v>
      </c>
      <c r="F22" s="87">
        <v>1022</v>
      </c>
      <c r="G22" s="159">
        <f t="shared" ref="G22:G24" si="5">E22*F22</f>
        <v>14369.32</v>
      </c>
      <c r="H22" s="160"/>
      <c r="I22" s="161">
        <v>6</v>
      </c>
      <c r="J22" s="162">
        <v>2600</v>
      </c>
      <c r="K22" s="163">
        <f>J22/I22</f>
        <v>433.33333333333331</v>
      </c>
      <c r="L22" s="164">
        <v>6</v>
      </c>
      <c r="M22" s="162">
        <f>F22/V22*60</f>
        <v>2142.8072218986645</v>
      </c>
      <c r="N22" s="163">
        <f>M22/L22</f>
        <v>357.13453698311076</v>
      </c>
      <c r="O22" s="165">
        <f>L22-I22</f>
        <v>0</v>
      </c>
      <c r="P22" s="166">
        <f>N22-K22</f>
        <v>-76.198796350222551</v>
      </c>
      <c r="Q22" s="152">
        <f>N22/K22</f>
        <v>0.82415662380717869</v>
      </c>
      <c r="R22" s="275">
        <f>Q38</f>
        <v>0.81706290442067131</v>
      </c>
      <c r="S22" s="167">
        <v>0.25026620370370373</v>
      </c>
      <c r="T22" s="168">
        <v>0.27013888888888887</v>
      </c>
      <c r="U22" s="169"/>
      <c r="V22" s="170">
        <v>28.61666666666661</v>
      </c>
      <c r="W22" s="168"/>
      <c r="X22" s="171"/>
      <c r="Y22" s="278"/>
      <c r="Z22" s="279"/>
      <c r="AA22" s="109">
        <f>M22-J22</f>
        <v>-457.19277810133553</v>
      </c>
      <c r="AB22" s="152">
        <f>M22/J22</f>
        <v>0.82415662380717869</v>
      </c>
      <c r="AC22" s="266">
        <f>AB38</f>
        <v>0.81706290442067131</v>
      </c>
    </row>
    <row r="23" spans="1:29" ht="15.75" customHeight="1">
      <c r="A23" s="281"/>
      <c r="B23" s="92" t="s">
        <v>105</v>
      </c>
      <c r="C23" s="259" t="s">
        <v>114</v>
      </c>
      <c r="D23" s="260"/>
      <c r="E23" s="93">
        <v>14.81</v>
      </c>
      <c r="F23" s="94">
        <v>1199</v>
      </c>
      <c r="G23" s="95">
        <f t="shared" si="5"/>
        <v>17757.190000000002</v>
      </c>
      <c r="H23" s="96"/>
      <c r="I23" s="97">
        <v>6</v>
      </c>
      <c r="J23" s="98">
        <v>2600</v>
      </c>
      <c r="K23" s="99">
        <f t="shared" ref="K23:K24" si="6">J23/I23</f>
        <v>433.33333333333331</v>
      </c>
      <c r="L23" s="100">
        <v>6</v>
      </c>
      <c r="M23" s="98">
        <f>F23/V23*60</f>
        <v>2148.5316077650564</v>
      </c>
      <c r="N23" s="99">
        <f>M23/L23</f>
        <v>358.08860129417604</v>
      </c>
      <c r="O23" s="101">
        <f>L23-I23</f>
        <v>0</v>
      </c>
      <c r="P23" s="102">
        <f>N23-K23</f>
        <v>-75.24473203915727</v>
      </c>
      <c r="Q23" s="103">
        <f>N23/K23</f>
        <v>0.82635831067886778</v>
      </c>
      <c r="R23" s="276"/>
      <c r="S23" s="1">
        <v>0.27361111111111108</v>
      </c>
      <c r="T23" s="2">
        <v>0.29686342592592591</v>
      </c>
      <c r="U23" s="104">
        <v>4.9999999999999822</v>
      </c>
      <c r="V23" s="105">
        <v>33.483333333333348</v>
      </c>
      <c r="W23" s="106"/>
      <c r="X23" s="113"/>
      <c r="Y23" s="261"/>
      <c r="Z23" s="262"/>
      <c r="AA23" s="111">
        <f>M23-J23</f>
        <v>-451.46839223494362</v>
      </c>
      <c r="AB23" s="103">
        <f>M23/J23</f>
        <v>0.82635831067886789</v>
      </c>
      <c r="AC23" s="267"/>
    </row>
    <row r="24" spans="1:29" ht="15.75" customHeight="1">
      <c r="A24" s="281"/>
      <c r="B24" s="92" t="s">
        <v>105</v>
      </c>
      <c r="C24" s="259" t="s">
        <v>115</v>
      </c>
      <c r="D24" s="260"/>
      <c r="E24" s="93">
        <v>17.87</v>
      </c>
      <c r="F24" s="94">
        <v>713</v>
      </c>
      <c r="G24" s="95">
        <f t="shared" si="5"/>
        <v>12741.310000000001</v>
      </c>
      <c r="H24" s="96"/>
      <c r="I24" s="97">
        <v>6</v>
      </c>
      <c r="J24" s="98">
        <v>2600</v>
      </c>
      <c r="K24" s="99">
        <f t="shared" si="6"/>
        <v>433.33333333333331</v>
      </c>
      <c r="L24" s="100">
        <v>6</v>
      </c>
      <c r="M24" s="98">
        <f>F24/V24*60</f>
        <v>2081.751824817517</v>
      </c>
      <c r="N24" s="99">
        <f>M24/L24</f>
        <v>346.95863746958617</v>
      </c>
      <c r="O24" s="101">
        <f>L24-I24</f>
        <v>0</v>
      </c>
      <c r="P24" s="102">
        <f>N24-K24</f>
        <v>-86.374695863747149</v>
      </c>
      <c r="Q24" s="103">
        <f>N24/K24</f>
        <v>0.80067377877596813</v>
      </c>
      <c r="R24" s="276"/>
      <c r="S24" s="1">
        <v>0.30100694444444442</v>
      </c>
      <c r="T24" s="2">
        <v>0.31527777777777777</v>
      </c>
      <c r="U24" s="104">
        <v>5.9666666666666668</v>
      </c>
      <c r="V24" s="105">
        <v>20.550000000000015</v>
      </c>
      <c r="W24" s="106"/>
      <c r="X24" s="113"/>
      <c r="Y24" s="261"/>
      <c r="Z24" s="262"/>
      <c r="AA24" s="111">
        <f>M24-J24</f>
        <v>-518.24817518248301</v>
      </c>
      <c r="AB24" s="103">
        <f>M24/J24</f>
        <v>0.80067377877596813</v>
      </c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13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4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17"/>
      <c r="T30" s="118"/>
      <c r="U30" s="104"/>
      <c r="V30" s="130"/>
      <c r="W30" s="106"/>
      <c r="X30" s="107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17"/>
      <c r="T31" s="118"/>
      <c r="U31" s="104"/>
      <c r="V31" s="130"/>
      <c r="W31" s="123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17"/>
      <c r="T32" s="118"/>
      <c r="U32" s="104"/>
      <c r="V32" s="130"/>
      <c r="W32" s="123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17"/>
      <c r="T33" s="118"/>
      <c r="U33" s="104"/>
      <c r="V33" s="130"/>
      <c r="W33" s="123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17"/>
      <c r="T34" s="118"/>
      <c r="U34" s="104"/>
      <c r="V34" s="130"/>
      <c r="W34" s="123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17"/>
      <c r="T35" s="118"/>
      <c r="U35" s="104"/>
      <c r="V35" s="130"/>
      <c r="W35" s="123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17"/>
      <c r="T36" s="118"/>
      <c r="U36" s="104"/>
      <c r="V36" s="130"/>
      <c r="W36" s="123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92"/>
      <c r="C37" s="259"/>
      <c r="D37" s="260"/>
      <c r="E37" s="17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7">AVERAGE(I22:I37)</f>
        <v>6</v>
      </c>
      <c r="J38" s="138">
        <f t="shared" si="7"/>
        <v>2600</v>
      </c>
      <c r="K38" s="139">
        <f t="shared" ref="K38" si="8">J38/I38</f>
        <v>433.33333333333331</v>
      </c>
      <c r="L38" s="137">
        <f t="shared" ref="L38:M38" si="9">AVERAGE(L22:L37)</f>
        <v>6</v>
      </c>
      <c r="M38" s="138">
        <f t="shared" si="9"/>
        <v>2124.3635514937455</v>
      </c>
      <c r="N38" s="139">
        <f>M38/L38</f>
        <v>354.06059191562423</v>
      </c>
      <c r="O38" s="140">
        <f>L38-I38</f>
        <v>0</v>
      </c>
      <c r="P38" s="141">
        <f>N38-K38</f>
        <v>-79.272741417709085</v>
      </c>
      <c r="Q38" s="142">
        <f>N38/K38</f>
        <v>0.81706290442067131</v>
      </c>
      <c r="R38" s="277"/>
      <c r="S38" s="143">
        <f>S22</f>
        <v>0.25026620370370373</v>
      </c>
      <c r="T38" s="144">
        <f>INDEX(T22:T37,COUNTA(T22:T37))</f>
        <v>0.31527777777777777</v>
      </c>
      <c r="U38" s="145"/>
      <c r="V38" s="156"/>
      <c r="W38" s="135"/>
      <c r="X38" s="139"/>
      <c r="Y38" s="264"/>
      <c r="Z38" s="265"/>
      <c r="AA38" s="157">
        <f>M38-J38</f>
        <v>-475.63644850625451</v>
      </c>
      <c r="AB38" s="142">
        <f>M38/J38</f>
        <v>0.81706290442067131</v>
      </c>
      <c r="AC38" s="268"/>
    </row>
    <row r="39" spans="1:29" ht="15.75" customHeight="1">
      <c r="A39" s="269" t="s">
        <v>116</v>
      </c>
      <c r="B39" s="108" t="s">
        <v>117</v>
      </c>
      <c r="C39" s="273" t="s">
        <v>118</v>
      </c>
      <c r="D39" s="274"/>
      <c r="E39" s="158">
        <v>14.03</v>
      </c>
      <c r="F39" s="87">
        <v>5597</v>
      </c>
      <c r="G39" s="159">
        <f t="shared" ref="G39" si="10">E39*F39</f>
        <v>78525.91</v>
      </c>
      <c r="H39" s="160"/>
      <c r="I39" s="161">
        <v>4</v>
      </c>
      <c r="J39" s="162">
        <v>2700</v>
      </c>
      <c r="K39" s="163">
        <f>J39/I39</f>
        <v>675</v>
      </c>
      <c r="L39" s="164">
        <v>4</v>
      </c>
      <c r="M39" s="162">
        <f>F39/V39*60</f>
        <v>2358.5625658433805</v>
      </c>
      <c r="N39" s="163">
        <f>M39/L39</f>
        <v>589.64064146084513</v>
      </c>
      <c r="O39" s="165">
        <f>L39-I39</f>
        <v>0</v>
      </c>
      <c r="P39" s="166">
        <f>N39-K39</f>
        <v>-85.359358539154869</v>
      </c>
      <c r="Q39" s="152">
        <f>N39/K39</f>
        <v>0.87354169105310386</v>
      </c>
      <c r="R39" s="275">
        <f>Q55</f>
        <v>0.87354169105310386</v>
      </c>
      <c r="S39" s="167">
        <v>0.25</v>
      </c>
      <c r="T39" s="168">
        <v>0.34887731481481482</v>
      </c>
      <c r="U39" s="169"/>
      <c r="V39" s="170">
        <v>142.38333333333335</v>
      </c>
      <c r="W39" s="173"/>
      <c r="X39" s="151"/>
      <c r="Y39" s="278"/>
      <c r="Z39" s="279"/>
      <c r="AA39" s="109">
        <f>M39-J39</f>
        <v>-341.43743415661947</v>
      </c>
      <c r="AB39" s="152">
        <f>M39/J39</f>
        <v>0.87354169105310386</v>
      </c>
      <c r="AC39" s="266">
        <f>AB55</f>
        <v>0.87354169105310386</v>
      </c>
    </row>
    <row r="40" spans="1:29" ht="15.75" customHeight="1">
      <c r="A40" s="270"/>
      <c r="B40" s="92"/>
      <c r="C40" s="259"/>
      <c r="D40" s="260"/>
      <c r="E40" s="93"/>
      <c r="F40" s="94"/>
      <c r="G40" s="95"/>
      <c r="H40" s="96"/>
      <c r="I40" s="97"/>
      <c r="J40" s="98"/>
      <c r="K40" s="99"/>
      <c r="L40" s="100"/>
      <c r="M40" s="98"/>
      <c r="N40" s="99"/>
      <c r="O40" s="101"/>
      <c r="P40" s="102"/>
      <c r="Q40" s="103"/>
      <c r="R40" s="276"/>
      <c r="S40" s="1"/>
      <c r="T40" s="2"/>
      <c r="U40" s="104"/>
      <c r="V40" s="105"/>
      <c r="W40" s="106"/>
      <c r="X40" s="107"/>
      <c r="Y40" s="261"/>
      <c r="Z40" s="262"/>
      <c r="AA40" s="111"/>
      <c r="AB40" s="103"/>
      <c r="AC40" s="267"/>
    </row>
    <row r="41" spans="1:29" ht="15.75" customHeight="1">
      <c r="A41" s="270"/>
      <c r="B41" s="92"/>
      <c r="C41" s="259"/>
      <c r="D41" s="260"/>
      <c r="E41" s="93"/>
      <c r="F41" s="94"/>
      <c r="G41" s="95"/>
      <c r="H41" s="96"/>
      <c r="I41" s="97"/>
      <c r="J41" s="98"/>
      <c r="K41" s="99"/>
      <c r="L41" s="100"/>
      <c r="M41" s="98"/>
      <c r="N41" s="99"/>
      <c r="O41" s="101"/>
      <c r="P41" s="102"/>
      <c r="Q41" s="103"/>
      <c r="R41" s="276"/>
      <c r="S41" s="1"/>
      <c r="T41" s="2"/>
      <c r="U41" s="104"/>
      <c r="V41" s="105"/>
      <c r="W41" s="106"/>
      <c r="X41" s="107"/>
      <c r="Y41" s="261"/>
      <c r="Z41" s="262"/>
      <c r="AA41" s="111"/>
      <c r="AB41" s="103"/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06"/>
      <c r="X52" s="107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06"/>
      <c r="X53" s="107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89"/>
      <c r="G55" s="136"/>
      <c r="H55" s="91"/>
      <c r="I55" s="137">
        <f t="shared" ref="I55:J55" si="11">AVERAGE(I39:I54)</f>
        <v>4</v>
      </c>
      <c r="J55" s="138">
        <f t="shared" si="11"/>
        <v>2700</v>
      </c>
      <c r="K55" s="139">
        <f t="shared" ref="K55" si="12">J55/I55</f>
        <v>675</v>
      </c>
      <c r="L55" s="137">
        <f t="shared" ref="L55:M55" si="13">AVERAGE(L39:L54)</f>
        <v>4</v>
      </c>
      <c r="M55" s="138">
        <f t="shared" si="13"/>
        <v>2358.5625658433805</v>
      </c>
      <c r="N55" s="139">
        <f>M55/L55</f>
        <v>589.64064146084513</v>
      </c>
      <c r="O55" s="140">
        <f>L55-I55</f>
        <v>0</v>
      </c>
      <c r="P55" s="141">
        <f>N55-K55</f>
        <v>-85.359358539154869</v>
      </c>
      <c r="Q55" s="142">
        <f>N55/K55</f>
        <v>0.87354169105310386</v>
      </c>
      <c r="R55" s="277"/>
      <c r="S55" s="143">
        <f>S39</f>
        <v>0.25</v>
      </c>
      <c r="T55" s="144">
        <f>INDEX(T39:T54,COUNTA(T39:T54))</f>
        <v>0.34887731481481482</v>
      </c>
      <c r="U55" s="145"/>
      <c r="V55" s="156"/>
      <c r="W55" s="89"/>
      <c r="X55" s="91"/>
      <c r="Y55" s="264"/>
      <c r="Z55" s="265"/>
      <c r="AA55" s="157">
        <f>M55-J55</f>
        <v>-341.43743415661947</v>
      </c>
      <c r="AB55" s="142">
        <f>M55/J55</f>
        <v>0.87354169105310386</v>
      </c>
      <c r="AC55" s="268"/>
    </row>
    <row r="56" spans="1:29" ht="15.75" customHeight="1">
      <c r="A56" s="280" t="s">
        <v>119</v>
      </c>
      <c r="B56" s="108" t="s">
        <v>117</v>
      </c>
      <c r="C56" s="273" t="s">
        <v>120</v>
      </c>
      <c r="D56" s="274"/>
      <c r="E56" s="158">
        <v>21.45</v>
      </c>
      <c r="F56" s="87">
        <v>2038</v>
      </c>
      <c r="G56" s="159">
        <f t="shared" ref="G56" si="14">E56*F56</f>
        <v>43715.1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>F56/V56*60</f>
        <v>2797.1025543271021</v>
      </c>
      <c r="N56" s="163">
        <f>M56/L56</f>
        <v>932.36751810903399</v>
      </c>
      <c r="O56" s="165">
        <f>L56-I56</f>
        <v>0</v>
      </c>
      <c r="P56" s="166">
        <f>N56-K56</f>
        <v>-167.63248189096601</v>
      </c>
      <c r="Q56" s="152">
        <f>N56/K56</f>
        <v>0.84760683464457631</v>
      </c>
      <c r="R56" s="275">
        <f>Q72</f>
        <v>0.84760683464457631</v>
      </c>
      <c r="S56" s="167">
        <v>0.35297453703703702</v>
      </c>
      <c r="T56" s="168">
        <v>0.38333333333333336</v>
      </c>
      <c r="U56" s="169"/>
      <c r="V56" s="170">
        <v>43.716666666666733</v>
      </c>
      <c r="W56" s="168"/>
      <c r="X56" s="171"/>
      <c r="Y56" s="278"/>
      <c r="Z56" s="279"/>
      <c r="AA56" s="109">
        <f>M56-J56</f>
        <v>-502.8974456728979</v>
      </c>
      <c r="AB56" s="152">
        <f>M56/J56</f>
        <v>0.84760683464457642</v>
      </c>
      <c r="AC56" s="266">
        <f>AB72</f>
        <v>0.84760683464457642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13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13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13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15">AVERAGE(I56:I71)</f>
        <v>3</v>
      </c>
      <c r="J72" s="138">
        <f t="shared" si="15"/>
        <v>3300</v>
      </c>
      <c r="K72" s="139">
        <f t="shared" ref="K72" si="16">J72/I72</f>
        <v>1100</v>
      </c>
      <c r="L72" s="137">
        <f t="shared" ref="L72:M72" si="17">AVERAGE(L56:L71)</f>
        <v>3</v>
      </c>
      <c r="M72" s="138">
        <f t="shared" si="17"/>
        <v>2797.1025543271021</v>
      </c>
      <c r="N72" s="139">
        <f>M72/L72</f>
        <v>932.36751810903399</v>
      </c>
      <c r="O72" s="140">
        <f>L72-I72</f>
        <v>0</v>
      </c>
      <c r="P72" s="141">
        <f>N72-K72</f>
        <v>-167.63248189096601</v>
      </c>
      <c r="Q72" s="142">
        <f>N72/K72</f>
        <v>0.84760683464457631</v>
      </c>
      <c r="R72" s="277"/>
      <c r="S72" s="143">
        <f>S56</f>
        <v>0.35297453703703702</v>
      </c>
      <c r="T72" s="144">
        <f>INDEX(T56:T71,COUNTA(T56:T71))</f>
        <v>0.38333333333333336</v>
      </c>
      <c r="U72" s="145"/>
      <c r="V72" s="156"/>
      <c r="W72" s="135"/>
      <c r="X72" s="139"/>
      <c r="Y72" s="264"/>
      <c r="Z72" s="265"/>
      <c r="AA72" s="157">
        <f>M72-J72</f>
        <v>-502.8974456728979</v>
      </c>
      <c r="AB72" s="142">
        <f>M72/J72</f>
        <v>0.84760683464457642</v>
      </c>
      <c r="AC72" s="268"/>
    </row>
    <row r="73" spans="1:29" ht="15.75" customHeight="1">
      <c r="A73" s="269" t="s">
        <v>121</v>
      </c>
      <c r="B73" s="108" t="s">
        <v>117</v>
      </c>
      <c r="C73" s="273" t="s">
        <v>122</v>
      </c>
      <c r="D73" s="274"/>
      <c r="E73" s="158">
        <v>22.28</v>
      </c>
      <c r="F73" s="87">
        <v>1531</v>
      </c>
      <c r="G73" s="159">
        <f t="shared" ref="G73:G75" si="18">E73*F73</f>
        <v>34110.68</v>
      </c>
      <c r="H73" s="160"/>
      <c r="I73" s="161">
        <v>5</v>
      </c>
      <c r="J73" s="162">
        <v>3300</v>
      </c>
      <c r="K73" s="163">
        <f>J73/I73</f>
        <v>660</v>
      </c>
      <c r="L73" s="164">
        <v>5</v>
      </c>
      <c r="M73" s="162">
        <f>F73/V73*60</f>
        <v>2729.8662704309013</v>
      </c>
      <c r="N73" s="163">
        <f>M73/L73</f>
        <v>545.9732540861803</v>
      </c>
      <c r="O73" s="165">
        <f>L73-I73</f>
        <v>0</v>
      </c>
      <c r="P73" s="166">
        <f>N73-K73</f>
        <v>-114.0267459138197</v>
      </c>
      <c r="Q73" s="152">
        <f>N73/K73</f>
        <v>0.8272322031608792</v>
      </c>
      <c r="R73" s="275">
        <f>Q89</f>
        <v>0.8416512107413644</v>
      </c>
      <c r="S73" s="167">
        <v>0.25024305555555554</v>
      </c>
      <c r="T73" s="168">
        <v>0.27361111111111114</v>
      </c>
      <c r="U73" s="169"/>
      <c r="V73" s="170">
        <v>33.650000000000063</v>
      </c>
      <c r="W73" s="173"/>
      <c r="X73" s="151"/>
      <c r="Y73" s="278"/>
      <c r="Z73" s="279"/>
      <c r="AA73" s="109">
        <f>M73-J73</f>
        <v>-570.1337295690987</v>
      </c>
      <c r="AB73" s="152">
        <f>M73/J73</f>
        <v>0.8272322031608792</v>
      </c>
      <c r="AC73" s="266">
        <f>AB89</f>
        <v>0.8416512107413644</v>
      </c>
    </row>
    <row r="74" spans="1:29" ht="15.75" customHeight="1">
      <c r="A74" s="270"/>
      <c r="B74" s="92" t="s">
        <v>117</v>
      </c>
      <c r="C74" s="259" t="s">
        <v>123</v>
      </c>
      <c r="D74" s="260"/>
      <c r="E74" s="93">
        <v>17.89</v>
      </c>
      <c r="F74" s="94">
        <v>3325</v>
      </c>
      <c r="G74" s="95">
        <f t="shared" si="18"/>
        <v>59484.25</v>
      </c>
      <c r="H74" s="96"/>
      <c r="I74" s="97">
        <v>4</v>
      </c>
      <c r="J74" s="98">
        <v>3300</v>
      </c>
      <c r="K74" s="99">
        <f t="shared" ref="K74:K75" si="19">J74/I74</f>
        <v>825</v>
      </c>
      <c r="L74" s="100">
        <v>4</v>
      </c>
      <c r="M74" s="98">
        <f>F74/V74*60</f>
        <v>2781.1338289962828</v>
      </c>
      <c r="N74" s="99">
        <f>M74/L74</f>
        <v>695.28345724907069</v>
      </c>
      <c r="O74" s="101">
        <f>L74-I74</f>
        <v>0</v>
      </c>
      <c r="P74" s="102">
        <f>N74-K74</f>
        <v>-129.71654275092931</v>
      </c>
      <c r="Q74" s="103">
        <f>N74/K74</f>
        <v>0.84276782696857055</v>
      </c>
      <c r="R74" s="276"/>
      <c r="S74" s="1">
        <v>0.27865740740740741</v>
      </c>
      <c r="T74" s="2">
        <v>0.32847222222222222</v>
      </c>
      <c r="U74" s="104">
        <v>7.2666666666666302</v>
      </c>
      <c r="V74" s="105">
        <v>71.733333333333334</v>
      </c>
      <c r="W74" s="106"/>
      <c r="X74" s="107"/>
      <c r="Y74" s="261"/>
      <c r="Z74" s="262"/>
      <c r="AA74" s="111">
        <f>M74-J74</f>
        <v>-518.86617100371723</v>
      </c>
      <c r="AB74" s="103">
        <f>M74/J74</f>
        <v>0.84276782696857055</v>
      </c>
      <c r="AC74" s="267"/>
    </row>
    <row r="75" spans="1:29" ht="15.75" customHeight="1">
      <c r="A75" s="270"/>
      <c r="B75" s="92" t="s">
        <v>117</v>
      </c>
      <c r="C75" s="259" t="s">
        <v>124</v>
      </c>
      <c r="D75" s="260"/>
      <c r="E75" s="93">
        <v>16.66</v>
      </c>
      <c r="F75" s="94">
        <v>5551</v>
      </c>
      <c r="G75" s="95">
        <f t="shared" si="18"/>
        <v>92479.66</v>
      </c>
      <c r="H75" s="96"/>
      <c r="I75" s="97">
        <v>4</v>
      </c>
      <c r="J75" s="98">
        <v>3300</v>
      </c>
      <c r="K75" s="99">
        <f t="shared" si="19"/>
        <v>825</v>
      </c>
      <c r="L75" s="100">
        <v>4</v>
      </c>
      <c r="M75" s="98">
        <f>F75/V75*60</f>
        <v>2821.3468869123235</v>
      </c>
      <c r="N75" s="99">
        <f>M75/L75</f>
        <v>705.33672172808087</v>
      </c>
      <c r="O75" s="101">
        <f>L75-I75</f>
        <v>0</v>
      </c>
      <c r="P75" s="102">
        <f>N75-K75</f>
        <v>-119.66327827191913</v>
      </c>
      <c r="Q75" s="103">
        <f>N75/K75</f>
        <v>0.85495360209464344</v>
      </c>
      <c r="R75" s="276"/>
      <c r="S75" s="1">
        <v>0.33194444444444438</v>
      </c>
      <c r="T75" s="2">
        <v>0.41392361111111109</v>
      </c>
      <c r="U75" s="104">
        <v>4.9999999999999023</v>
      </c>
      <c r="V75" s="105">
        <v>118.05000000000007</v>
      </c>
      <c r="W75" s="106"/>
      <c r="X75" s="107"/>
      <c r="Y75" s="261"/>
      <c r="Z75" s="262"/>
      <c r="AA75" s="111">
        <f>M75-J75</f>
        <v>-478.6531130876765</v>
      </c>
      <c r="AB75" s="103">
        <f>M75/J75</f>
        <v>0.85495360209464344</v>
      </c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07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07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89"/>
      <c r="G89" s="136"/>
      <c r="H89" s="91"/>
      <c r="I89" s="137">
        <f t="shared" ref="I89:J89" si="20">AVERAGE(I73:I88)</f>
        <v>4.333333333333333</v>
      </c>
      <c r="J89" s="138">
        <f t="shared" si="20"/>
        <v>3300</v>
      </c>
      <c r="K89" s="139">
        <f t="shared" ref="K89" si="21">J89/I89</f>
        <v>761.53846153846155</v>
      </c>
      <c r="L89" s="137">
        <f t="shared" ref="L89:M89" si="22">AVERAGE(L73:L88)</f>
        <v>4.333333333333333</v>
      </c>
      <c r="M89" s="138">
        <f t="shared" si="22"/>
        <v>2777.4489954465025</v>
      </c>
      <c r="N89" s="139">
        <f>M89/L89</f>
        <v>640.94976817996212</v>
      </c>
      <c r="O89" s="140">
        <f>L89-I89</f>
        <v>0</v>
      </c>
      <c r="P89" s="141">
        <f>N89-K89</f>
        <v>-120.58869335849943</v>
      </c>
      <c r="Q89" s="142">
        <f>N89/K89</f>
        <v>0.8416512107413644</v>
      </c>
      <c r="R89" s="277"/>
      <c r="S89" s="143">
        <f>S73</f>
        <v>0.25024305555555554</v>
      </c>
      <c r="T89" s="144">
        <f>INDEX(T73:T88,COUNTA(T73:T88))</f>
        <v>0.41392361111111109</v>
      </c>
      <c r="U89" s="145"/>
      <c r="V89" s="156"/>
      <c r="W89" s="89"/>
      <c r="X89" s="91"/>
      <c r="Y89" s="264"/>
      <c r="Z89" s="265"/>
      <c r="AA89" s="157">
        <f>M89-J89</f>
        <v>-522.55100455349748</v>
      </c>
      <c r="AB89" s="142">
        <f>M89/J89</f>
        <v>0.8416512107413644</v>
      </c>
      <c r="AC89" s="268"/>
    </row>
    <row r="90" spans="1:29" ht="15.75" customHeight="1">
      <c r="A90" s="280" t="s">
        <v>61</v>
      </c>
      <c r="B90" s="108" t="s">
        <v>117</v>
      </c>
      <c r="C90" s="273" t="s">
        <v>125</v>
      </c>
      <c r="D90" s="274"/>
      <c r="E90" s="158">
        <v>18.18</v>
      </c>
      <c r="F90" s="87">
        <v>2925</v>
      </c>
      <c r="G90" s="159">
        <f t="shared" ref="G90:G92" si="23">E90*F90</f>
        <v>53176.5</v>
      </c>
      <c r="H90" s="160"/>
      <c r="I90" s="161">
        <v>3</v>
      </c>
      <c r="J90" s="162">
        <v>3600</v>
      </c>
      <c r="K90" s="163">
        <f>J90/I90</f>
        <v>1200</v>
      </c>
      <c r="L90" s="164">
        <v>3</v>
      </c>
      <c r="M90" s="162">
        <f>F90/V90*60</f>
        <v>2988.0817253121431</v>
      </c>
      <c r="N90" s="163">
        <f>M90/L90</f>
        <v>996.02724177071434</v>
      </c>
      <c r="O90" s="165">
        <f>L90-I90</f>
        <v>0</v>
      </c>
      <c r="P90" s="166">
        <f>N90-K90</f>
        <v>-203.97275822928566</v>
      </c>
      <c r="Q90" s="152">
        <f>N90/K90</f>
        <v>0.83002270147559531</v>
      </c>
      <c r="R90" s="275">
        <f>Q106</f>
        <v>0.83132580004472667</v>
      </c>
      <c r="S90" s="167">
        <v>0.25018518518518518</v>
      </c>
      <c r="T90" s="168">
        <v>0.29097222222222224</v>
      </c>
      <c r="U90" s="169"/>
      <c r="V90" s="170">
        <v>58.733333333333377</v>
      </c>
      <c r="W90" s="173"/>
      <c r="X90" s="151"/>
      <c r="Y90" s="278"/>
      <c r="Z90" s="279"/>
      <c r="AA90" s="109">
        <f>M90-J90</f>
        <v>-611.91827468785687</v>
      </c>
      <c r="AB90" s="152">
        <f>M90/J90</f>
        <v>0.83002270147559531</v>
      </c>
      <c r="AC90" s="266">
        <f>AB106</f>
        <v>0.83132580004472667</v>
      </c>
    </row>
    <row r="91" spans="1:29" ht="15.75" customHeight="1">
      <c r="A91" s="281"/>
      <c r="B91" s="92" t="s">
        <v>117</v>
      </c>
      <c r="C91" s="259" t="s">
        <v>228</v>
      </c>
      <c r="D91" s="260"/>
      <c r="E91" s="93">
        <v>18.18</v>
      </c>
      <c r="F91" s="94">
        <v>2962</v>
      </c>
      <c r="G91" s="95">
        <f t="shared" si="23"/>
        <v>53849.159999999996</v>
      </c>
      <c r="H91" s="96"/>
      <c r="I91" s="97">
        <v>3</v>
      </c>
      <c r="J91" s="98">
        <v>3600</v>
      </c>
      <c r="K91" s="99">
        <f t="shared" ref="K91:K127" si="24">J91/I91</f>
        <v>1200</v>
      </c>
      <c r="L91" s="100">
        <v>3</v>
      </c>
      <c r="M91" s="98">
        <f>F91/V91*60</f>
        <v>2987.7276548052673</v>
      </c>
      <c r="N91" s="99">
        <f>M91/L91</f>
        <v>995.90921826842248</v>
      </c>
      <c r="O91" s="101">
        <f>L91-I91</f>
        <v>0</v>
      </c>
      <c r="P91" s="102">
        <f>N91-K91</f>
        <v>-204.09078173157752</v>
      </c>
      <c r="Q91" s="103">
        <f>N91/K91</f>
        <v>0.82992434855701869</v>
      </c>
      <c r="R91" s="276"/>
      <c r="S91" s="1">
        <v>0.30486111111111114</v>
      </c>
      <c r="T91" s="2">
        <v>0.34616898148148151</v>
      </c>
      <c r="U91" s="104">
        <v>20.000000000000007</v>
      </c>
      <c r="V91" s="105">
        <v>59.483333333333334</v>
      </c>
      <c r="W91" s="106"/>
      <c r="X91" s="107"/>
      <c r="Y91" s="261"/>
      <c r="Z91" s="262"/>
      <c r="AA91" s="111">
        <f>M91-J91</f>
        <v>-612.27234519473268</v>
      </c>
      <c r="AB91" s="103">
        <f>M91/J91</f>
        <v>0.82992434855701869</v>
      </c>
      <c r="AC91" s="267"/>
    </row>
    <row r="92" spans="1:29" ht="15.75" customHeight="1">
      <c r="A92" s="281"/>
      <c r="B92" s="92" t="s">
        <v>117</v>
      </c>
      <c r="C92" s="259" t="s">
        <v>229</v>
      </c>
      <c r="D92" s="260"/>
      <c r="E92" s="93">
        <v>14.28</v>
      </c>
      <c r="F92" s="94">
        <v>6980</v>
      </c>
      <c r="G92" s="95">
        <f t="shared" si="23"/>
        <v>99674.4</v>
      </c>
      <c r="H92" s="96"/>
      <c r="I92" s="97">
        <v>3</v>
      </c>
      <c r="J92" s="98">
        <v>3600</v>
      </c>
      <c r="K92" s="99">
        <f t="shared" si="24"/>
        <v>1200</v>
      </c>
      <c r="L92" s="100">
        <v>3</v>
      </c>
      <c r="M92" s="98">
        <f>F92/V92*60</f>
        <v>3002.5092603656376</v>
      </c>
      <c r="N92" s="99">
        <f>M92/L92</f>
        <v>1000.8364201218792</v>
      </c>
      <c r="O92" s="101">
        <f>L92-I92</f>
        <v>0</v>
      </c>
      <c r="P92" s="102">
        <f>N92-K92</f>
        <v>-199.1635798781208</v>
      </c>
      <c r="Q92" s="103">
        <f>N92/K92</f>
        <v>0.83403035010156601</v>
      </c>
      <c r="R92" s="276"/>
      <c r="S92" s="1">
        <v>0.35694444444444451</v>
      </c>
      <c r="T92" s="2">
        <v>0.45380787037037035</v>
      </c>
      <c r="U92" s="104">
        <v>15.516666666666721</v>
      </c>
      <c r="V92" s="105">
        <v>139.48333333333321</v>
      </c>
      <c r="W92" s="106"/>
      <c r="X92" s="107"/>
      <c r="Y92" s="261"/>
      <c r="Z92" s="262"/>
      <c r="AA92" s="111">
        <f>M92-J92</f>
        <v>-597.4907396343624</v>
      </c>
      <c r="AB92" s="103">
        <f>M92/J92</f>
        <v>0.83403035010156601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23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23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23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23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23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5">AVERAGE(I90:I105)</f>
        <v>3</v>
      </c>
      <c r="J106" s="138">
        <f t="shared" si="25"/>
        <v>3600</v>
      </c>
      <c r="K106" s="139">
        <f t="shared" ref="K106" si="26">J106/I106</f>
        <v>1200</v>
      </c>
      <c r="L106" s="137">
        <f t="shared" ref="L106:M106" si="27">AVERAGE(L90:L105)</f>
        <v>3</v>
      </c>
      <c r="M106" s="138">
        <f t="shared" si="27"/>
        <v>2992.772880161016</v>
      </c>
      <c r="N106" s="139">
        <f>M106/L106</f>
        <v>997.59096005367201</v>
      </c>
      <c r="O106" s="140">
        <f>L106-I106</f>
        <v>0</v>
      </c>
      <c r="P106" s="141">
        <f>N106-K106</f>
        <v>-202.40903994632799</v>
      </c>
      <c r="Q106" s="142">
        <f>N106/K106</f>
        <v>0.83132580004472667</v>
      </c>
      <c r="R106" s="277"/>
      <c r="S106" s="143">
        <f>S90</f>
        <v>0.25018518518518518</v>
      </c>
      <c r="T106" s="144">
        <f>INDEX(T90:T105,COUNTA(T90:T105))</f>
        <v>0.45380787037037035</v>
      </c>
      <c r="U106" s="145"/>
      <c r="V106" s="156"/>
      <c r="W106" s="89"/>
      <c r="X106" s="91"/>
      <c r="Y106" s="264"/>
      <c r="Z106" s="265"/>
      <c r="AA106" s="157">
        <f>M106-J106</f>
        <v>-607.22711983898398</v>
      </c>
      <c r="AB106" s="142">
        <f>M106/J106</f>
        <v>0.83132580004472667</v>
      </c>
      <c r="AC106" s="268"/>
    </row>
    <row r="107" spans="1:29" ht="15.75" customHeight="1">
      <c r="A107" s="269" t="s">
        <v>68</v>
      </c>
      <c r="B107" s="108" t="s">
        <v>117</v>
      </c>
      <c r="C107" s="273" t="s">
        <v>128</v>
      </c>
      <c r="D107" s="274"/>
      <c r="E107" s="158">
        <v>24.83</v>
      </c>
      <c r="F107" s="87">
        <v>2519</v>
      </c>
      <c r="G107" s="159">
        <f t="shared" ref="G107:G110" si="28">E107*F107</f>
        <v>62546.77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2752.1699544764811</v>
      </c>
      <c r="N107" s="163">
        <f>M107/L107</f>
        <v>688.04248861912026</v>
      </c>
      <c r="O107" s="165">
        <f>L107-I107</f>
        <v>0</v>
      </c>
      <c r="P107" s="166">
        <f>N107-K107</f>
        <v>-136.95751138087974</v>
      </c>
      <c r="Q107" s="152">
        <f>N107/K107</f>
        <v>0.83399089529590331</v>
      </c>
      <c r="R107" s="275">
        <f>Q123</f>
        <v>0.83838537569833727</v>
      </c>
      <c r="S107" s="167">
        <v>0.25005787037037036</v>
      </c>
      <c r="T107" s="168">
        <v>0.28819444444444442</v>
      </c>
      <c r="U107" s="169"/>
      <c r="V107" s="170">
        <v>54.916666666666643</v>
      </c>
      <c r="W107" s="168"/>
      <c r="X107" s="171"/>
      <c r="Y107" s="278"/>
      <c r="Z107" s="279"/>
      <c r="AA107" s="109">
        <f>M107-J107</f>
        <v>-547.83004552351895</v>
      </c>
      <c r="AB107" s="152">
        <f>M107/J107</f>
        <v>0.83399089529590331</v>
      </c>
      <c r="AC107" s="266">
        <f>AB123</f>
        <v>0.83838537569833738</v>
      </c>
    </row>
    <row r="108" spans="1:29" ht="15.75" customHeight="1">
      <c r="A108" s="270"/>
      <c r="B108" s="92" t="s">
        <v>117</v>
      </c>
      <c r="C108" s="259" t="s">
        <v>129</v>
      </c>
      <c r="D108" s="260"/>
      <c r="E108" s="93">
        <v>25.03</v>
      </c>
      <c r="F108" s="94">
        <v>2097</v>
      </c>
      <c r="G108" s="95">
        <f t="shared" si="28"/>
        <v>52487.91</v>
      </c>
      <c r="H108" s="96"/>
      <c r="I108" s="97">
        <v>4</v>
      </c>
      <c r="J108" s="98">
        <v>3300</v>
      </c>
      <c r="K108" s="99">
        <f t="shared" si="24"/>
        <v>825</v>
      </c>
      <c r="L108" s="100">
        <v>4</v>
      </c>
      <c r="M108" s="98">
        <f>F108/V108*60</f>
        <v>2749.1624180626377</v>
      </c>
      <c r="N108" s="99">
        <f>M108/L108</f>
        <v>687.29060451565942</v>
      </c>
      <c r="O108" s="101">
        <f>L108-I108</f>
        <v>0</v>
      </c>
      <c r="P108" s="102">
        <f>N108-K108</f>
        <v>-137.70939548434058</v>
      </c>
      <c r="Q108" s="103">
        <f>N108/K108</f>
        <v>0.83307952062504176</v>
      </c>
      <c r="R108" s="276"/>
      <c r="S108" s="1">
        <v>0.30016203703703703</v>
      </c>
      <c r="T108" s="2">
        <v>0.33194444444444443</v>
      </c>
      <c r="U108" s="104">
        <v>17.233333333333363</v>
      </c>
      <c r="V108" s="105">
        <v>45.766666666666652</v>
      </c>
      <c r="W108" s="106"/>
      <c r="X108" s="113"/>
      <c r="Y108" s="261"/>
      <c r="Z108" s="262"/>
      <c r="AA108" s="111">
        <f>M108-J108</f>
        <v>-550.8375819373623</v>
      </c>
      <c r="AB108" s="103">
        <f>M108/J108</f>
        <v>0.83307952062504176</v>
      </c>
      <c r="AC108" s="267"/>
    </row>
    <row r="109" spans="1:29" ht="15.75" customHeight="1">
      <c r="A109" s="270"/>
      <c r="B109" s="92" t="s">
        <v>117</v>
      </c>
      <c r="C109" s="259" t="s">
        <v>131</v>
      </c>
      <c r="D109" s="260"/>
      <c r="E109" s="93">
        <v>27.91</v>
      </c>
      <c r="F109" s="94">
        <v>1625</v>
      </c>
      <c r="G109" s="95">
        <f t="shared" si="28"/>
        <v>45353.75</v>
      </c>
      <c r="H109" s="96"/>
      <c r="I109" s="97">
        <v>4</v>
      </c>
      <c r="J109" s="98">
        <v>3000</v>
      </c>
      <c r="K109" s="99">
        <f t="shared" si="24"/>
        <v>750</v>
      </c>
      <c r="L109" s="100">
        <v>4</v>
      </c>
      <c r="M109" s="98">
        <f>F109/V109*60</f>
        <v>2521.5517241379312</v>
      </c>
      <c r="N109" s="99">
        <f>M109/L109</f>
        <v>630.38793103448279</v>
      </c>
      <c r="O109" s="101">
        <f>L109-I109</f>
        <v>0</v>
      </c>
      <c r="P109" s="102">
        <f>N109-K109</f>
        <v>-119.61206896551721</v>
      </c>
      <c r="Q109" s="103">
        <f>N109/K109</f>
        <v>0.84051724137931039</v>
      </c>
      <c r="R109" s="276"/>
      <c r="S109" s="1">
        <v>0.34467592592592594</v>
      </c>
      <c r="T109" s="2">
        <v>0.37152777777777779</v>
      </c>
      <c r="U109" s="104">
        <v>18.333333333333375</v>
      </c>
      <c r="V109" s="105">
        <v>38.666666666666664</v>
      </c>
      <c r="W109" s="106"/>
      <c r="X109" s="113"/>
      <c r="Y109" s="261"/>
      <c r="Z109" s="262"/>
      <c r="AA109" s="111">
        <f>M109-J109</f>
        <v>-478.44827586206884</v>
      </c>
      <c r="AB109" s="103">
        <f>M109/J109</f>
        <v>0.84051724137931039</v>
      </c>
      <c r="AC109" s="267"/>
    </row>
    <row r="110" spans="1:29" ht="15.75" customHeight="1">
      <c r="A110" s="270"/>
      <c r="B110" s="92" t="s">
        <v>117</v>
      </c>
      <c r="C110" s="259" t="s">
        <v>130</v>
      </c>
      <c r="D110" s="260"/>
      <c r="E110" s="93">
        <v>30</v>
      </c>
      <c r="F110" s="94">
        <v>4061</v>
      </c>
      <c r="G110" s="95">
        <f t="shared" si="28"/>
        <v>121830</v>
      </c>
      <c r="H110" s="96"/>
      <c r="I110" s="97">
        <v>3</v>
      </c>
      <c r="J110" s="98">
        <v>3000</v>
      </c>
      <c r="K110" s="99">
        <f t="shared" si="24"/>
        <v>1000</v>
      </c>
      <c r="L110" s="100">
        <v>3</v>
      </c>
      <c r="M110" s="98">
        <f>F110/V110*60</f>
        <v>2540.7716371220008</v>
      </c>
      <c r="N110" s="99">
        <f>M110/L110</f>
        <v>846.92387904066698</v>
      </c>
      <c r="O110" s="101">
        <f>L110-I110</f>
        <v>0</v>
      </c>
      <c r="P110" s="102">
        <f>N110-K110</f>
        <v>-153.07612095933302</v>
      </c>
      <c r="Q110" s="103">
        <f>N110/K110</f>
        <v>0.84692387904066702</v>
      </c>
      <c r="R110" s="276"/>
      <c r="S110" s="1">
        <v>0.38201388888888888</v>
      </c>
      <c r="T110" s="2">
        <v>0.44861111111111113</v>
      </c>
      <c r="U110" s="104">
        <v>15.099999999999962</v>
      </c>
      <c r="V110" s="105">
        <v>95.900000000000048</v>
      </c>
      <c r="W110" s="106"/>
      <c r="X110" s="107"/>
      <c r="Y110" s="261"/>
      <c r="Z110" s="262"/>
      <c r="AA110" s="111">
        <f>M110-J110</f>
        <v>-459.22836287799919</v>
      </c>
      <c r="AB110" s="103">
        <f>M110/J110</f>
        <v>0.8469238790406669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4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23"/>
      <c r="X115" s="124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23"/>
      <c r="X116" s="124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29">AVERAGE(I107:I122)</f>
        <v>3.75</v>
      </c>
      <c r="J123" s="138">
        <f t="shared" si="29"/>
        <v>3150</v>
      </c>
      <c r="K123" s="139">
        <f t="shared" ref="K123" si="30">J123/I123</f>
        <v>840</v>
      </c>
      <c r="L123" s="137">
        <f t="shared" ref="L123:M123" si="31">AVERAGE(L107:L122)</f>
        <v>3.75</v>
      </c>
      <c r="M123" s="138">
        <f t="shared" si="31"/>
        <v>2640.9139334497627</v>
      </c>
      <c r="N123" s="139">
        <f>M123/L123</f>
        <v>704.24371558660334</v>
      </c>
      <c r="O123" s="140">
        <f>L123-I123</f>
        <v>0</v>
      </c>
      <c r="P123" s="141">
        <f>N123-K123</f>
        <v>-135.75628441339666</v>
      </c>
      <c r="Q123" s="142">
        <f>N123/K123</f>
        <v>0.83838537569833727</v>
      </c>
      <c r="R123" s="277"/>
      <c r="S123" s="143">
        <f>S107</f>
        <v>0.25005787037037036</v>
      </c>
      <c r="T123" s="144">
        <f>INDEX(T107:T122,COUNTA(T107:T122))</f>
        <v>0.44861111111111113</v>
      </c>
      <c r="U123" s="145"/>
      <c r="V123" s="156"/>
      <c r="W123" s="135"/>
      <c r="X123" s="139"/>
      <c r="Y123" s="264"/>
      <c r="Z123" s="265"/>
      <c r="AA123" s="157">
        <f>M123-J123</f>
        <v>-509.08606655023732</v>
      </c>
      <c r="AB123" s="142">
        <f>M123/J123</f>
        <v>0.83838537569833738</v>
      </c>
      <c r="AC123" s="268"/>
    </row>
    <row r="124" spans="1:29" ht="15.75" customHeight="1">
      <c r="A124" s="280" t="s">
        <v>132</v>
      </c>
      <c r="B124" s="108" t="s">
        <v>105</v>
      </c>
      <c r="C124" s="273" t="s">
        <v>134</v>
      </c>
      <c r="D124" s="274"/>
      <c r="E124" s="158">
        <v>29.52</v>
      </c>
      <c r="F124" s="87">
        <v>2316</v>
      </c>
      <c r="G124" s="159">
        <f t="shared" ref="G124:G127" si="32">E124*F124</f>
        <v>68368.319999999992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2790.3614457831263</v>
      </c>
      <c r="N124" s="163">
        <f>M124/L124</f>
        <v>164.13890857547801</v>
      </c>
      <c r="O124" s="165">
        <f>L124-I124</f>
        <v>0</v>
      </c>
      <c r="P124" s="166">
        <f>N124-K124</f>
        <v>-28.390503189227871</v>
      </c>
      <c r="Q124" s="152">
        <f>N124/K124</f>
        <v>0.8525393968173316</v>
      </c>
      <c r="R124" s="275">
        <f>Q140</f>
        <v>0.84692402741551942</v>
      </c>
      <c r="S124" s="167">
        <v>0.70847222222222217</v>
      </c>
      <c r="T124" s="168">
        <v>0.74305555555555558</v>
      </c>
      <c r="U124" s="169"/>
      <c r="V124" s="170">
        <v>49.800000000000111</v>
      </c>
      <c r="W124" s="168"/>
      <c r="X124" s="171"/>
      <c r="Y124" s="278"/>
      <c r="Z124" s="279"/>
      <c r="AA124" s="109">
        <f>M124-J124</f>
        <v>-482.63855421687367</v>
      </c>
      <c r="AB124" s="152">
        <f>M124/J124</f>
        <v>0.8525393968173316</v>
      </c>
      <c r="AC124" s="266">
        <f>AB140</f>
        <v>0.84692402741551942</v>
      </c>
    </row>
    <row r="125" spans="1:29" ht="15.75" customHeight="1">
      <c r="A125" s="281"/>
      <c r="B125" s="92" t="s">
        <v>105</v>
      </c>
      <c r="C125" s="259" t="s">
        <v>135</v>
      </c>
      <c r="D125" s="260"/>
      <c r="E125" s="93">
        <v>29.85</v>
      </c>
      <c r="F125" s="94">
        <v>2376</v>
      </c>
      <c r="G125" s="95">
        <f t="shared" si="32"/>
        <v>70923.600000000006</v>
      </c>
      <c r="H125" s="96"/>
      <c r="I125" s="97">
        <v>17</v>
      </c>
      <c r="J125" s="98">
        <v>3273</v>
      </c>
      <c r="K125" s="99">
        <f t="shared" si="24"/>
        <v>192.52941176470588</v>
      </c>
      <c r="L125" s="100">
        <v>17</v>
      </c>
      <c r="M125" s="98">
        <f>F125/V125*60</f>
        <v>2792.556317335946</v>
      </c>
      <c r="N125" s="99">
        <f>M125/L125</f>
        <v>164.26801866682035</v>
      </c>
      <c r="O125" s="101">
        <f>L125-I125</f>
        <v>0</v>
      </c>
      <c r="P125" s="102">
        <f>N125-K125</f>
        <v>-28.261393097885531</v>
      </c>
      <c r="Q125" s="103">
        <f>N125/K125</f>
        <v>0.85320999613075033</v>
      </c>
      <c r="R125" s="276"/>
      <c r="S125" s="1">
        <v>0.74791666666666667</v>
      </c>
      <c r="T125" s="2">
        <v>0.78336805555555555</v>
      </c>
      <c r="U125" s="104">
        <v>6.9999999999999751</v>
      </c>
      <c r="V125" s="105">
        <v>51.049999999999983</v>
      </c>
      <c r="W125" s="106"/>
      <c r="X125" s="113"/>
      <c r="Y125" s="261"/>
      <c r="Z125" s="262"/>
      <c r="AA125" s="111">
        <f>M125-J125</f>
        <v>-480.44368266405399</v>
      </c>
      <c r="AB125" s="103">
        <f>M125/J125</f>
        <v>0.85320999613075044</v>
      </c>
      <c r="AC125" s="267"/>
    </row>
    <row r="126" spans="1:29" ht="15.75" customHeight="1">
      <c r="A126" s="281"/>
      <c r="B126" s="92" t="s">
        <v>117</v>
      </c>
      <c r="C126" s="259" t="s">
        <v>136</v>
      </c>
      <c r="D126" s="260"/>
      <c r="E126" s="93">
        <v>28.57</v>
      </c>
      <c r="F126" s="94">
        <v>1939</v>
      </c>
      <c r="G126" s="95">
        <f t="shared" si="32"/>
        <v>55397.23</v>
      </c>
      <c r="H126" s="96"/>
      <c r="I126" s="97">
        <v>13</v>
      </c>
      <c r="J126" s="98">
        <v>3600</v>
      </c>
      <c r="K126" s="99">
        <f t="shared" si="24"/>
        <v>276.92307692307691</v>
      </c>
      <c r="L126" s="100">
        <v>13</v>
      </c>
      <c r="M126" s="98">
        <f>F126/V126*60</f>
        <v>2990.745501285347</v>
      </c>
      <c r="N126" s="99">
        <f>M126/L126</f>
        <v>230.05734625271901</v>
      </c>
      <c r="O126" s="101">
        <f>L126-I126</f>
        <v>0</v>
      </c>
      <c r="P126" s="102">
        <f>N126-K126</f>
        <v>-46.865730670357891</v>
      </c>
      <c r="Q126" s="103">
        <f>N126/K126</f>
        <v>0.83076263924592986</v>
      </c>
      <c r="R126" s="276"/>
      <c r="S126" s="1">
        <v>0.78688657407407403</v>
      </c>
      <c r="T126" s="2">
        <v>0.81390046296296292</v>
      </c>
      <c r="U126" s="104">
        <v>5.066666666666606</v>
      </c>
      <c r="V126" s="105">
        <v>38.900000000000006</v>
      </c>
      <c r="W126" s="106"/>
      <c r="X126" s="113"/>
      <c r="Y126" s="261"/>
      <c r="Z126" s="262"/>
      <c r="AA126" s="111">
        <f>M126-J126</f>
        <v>-609.25449871465298</v>
      </c>
      <c r="AB126" s="103">
        <f>M126/J126</f>
        <v>0.83076263924592975</v>
      </c>
      <c r="AC126" s="267"/>
    </row>
    <row r="127" spans="1:29" ht="15.75" customHeight="1">
      <c r="A127" s="281"/>
      <c r="B127" s="92" t="s">
        <v>105</v>
      </c>
      <c r="C127" s="259" t="s">
        <v>133</v>
      </c>
      <c r="D127" s="260"/>
      <c r="E127" s="93">
        <v>25.64</v>
      </c>
      <c r="F127" s="94">
        <v>2400</v>
      </c>
      <c r="G127" s="95">
        <f t="shared" si="32"/>
        <v>61536</v>
      </c>
      <c r="H127" s="96"/>
      <c r="I127" s="97">
        <v>11</v>
      </c>
      <c r="J127" s="98">
        <v>3000</v>
      </c>
      <c r="K127" s="99">
        <f t="shared" si="24"/>
        <v>272.72727272727275</v>
      </c>
      <c r="L127" s="100">
        <v>11</v>
      </c>
      <c r="M127" s="98">
        <f>F127/V127*60</f>
        <v>2560</v>
      </c>
      <c r="N127" s="99">
        <f>M127/L127</f>
        <v>232.72727272727272</v>
      </c>
      <c r="O127" s="101">
        <f>L127-I127</f>
        <v>0</v>
      </c>
      <c r="P127" s="102">
        <f>N127-K127</f>
        <v>-40.000000000000028</v>
      </c>
      <c r="Q127" s="103">
        <f>N127/K127</f>
        <v>0.85333333333333328</v>
      </c>
      <c r="R127" s="276"/>
      <c r="S127" s="1">
        <v>0.81805555555555554</v>
      </c>
      <c r="T127" s="2">
        <v>0.85711805555555554</v>
      </c>
      <c r="U127" s="104">
        <v>5.9833333333333627</v>
      </c>
      <c r="V127" s="105">
        <v>56.25</v>
      </c>
      <c r="W127" s="106"/>
      <c r="X127" s="107"/>
      <c r="Y127" s="261"/>
      <c r="Z127" s="262"/>
      <c r="AA127" s="111">
        <f>M127-J127</f>
        <v>-440</v>
      </c>
      <c r="AB127" s="103">
        <f>M127/J127</f>
        <v>0.85333333333333339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14.5</v>
      </c>
      <c r="J140" s="138">
        <f t="shared" si="33"/>
        <v>3286.5</v>
      </c>
      <c r="K140" s="139">
        <f t="shared" ref="K140" si="34">J140/I140</f>
        <v>226.65517241379311</v>
      </c>
      <c r="L140" s="137">
        <f t="shared" ref="L140:M140" si="35">AVERAGE(L124:L139)</f>
        <v>14.5</v>
      </c>
      <c r="M140" s="138">
        <f t="shared" si="35"/>
        <v>2783.4158161011046</v>
      </c>
      <c r="N140" s="139">
        <f>M140/L140</f>
        <v>191.95971145524859</v>
      </c>
      <c r="O140" s="140">
        <f>L140-I140</f>
        <v>0</v>
      </c>
      <c r="P140" s="141">
        <f>N140-K140</f>
        <v>-34.695460958544516</v>
      </c>
      <c r="Q140" s="142">
        <f>N140/K140</f>
        <v>0.84692402741551942</v>
      </c>
      <c r="R140" s="277"/>
      <c r="S140" s="143">
        <f>S124</f>
        <v>0.70847222222222217</v>
      </c>
      <c r="T140" s="144">
        <f>INDEX(T124:T139,COUNTA(T124:T139))</f>
        <v>0.85711805555555554</v>
      </c>
      <c r="U140" s="145"/>
      <c r="V140" s="156"/>
      <c r="W140" s="135"/>
      <c r="X140" s="139"/>
      <c r="Y140" s="264"/>
      <c r="Z140" s="265"/>
      <c r="AA140" s="157">
        <f>M140-J140</f>
        <v>-503.08418389889539</v>
      </c>
      <c r="AB140" s="142">
        <f>M140/J140</f>
        <v>0.84692402741551942</v>
      </c>
      <c r="AC140" s="268"/>
    </row>
    <row r="141" spans="1:29" ht="15.75" customHeight="1">
      <c r="A141" s="269" t="s">
        <v>137</v>
      </c>
      <c r="B141" s="108" t="s">
        <v>117</v>
      </c>
      <c r="C141" s="273" t="s">
        <v>138</v>
      </c>
      <c r="D141" s="274"/>
      <c r="E141" s="158">
        <v>14.03</v>
      </c>
      <c r="F141" s="87">
        <v>9622</v>
      </c>
      <c r="G141" s="159">
        <f t="shared" ref="G141" si="36">E141*F141</f>
        <v>134996.66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2398.0062305295946</v>
      </c>
      <c r="N141" s="163">
        <f>M141/L141</f>
        <v>599.50155763239866</v>
      </c>
      <c r="O141" s="165">
        <f>L141-I141</f>
        <v>0</v>
      </c>
      <c r="P141" s="166">
        <f>N141-K141</f>
        <v>-75.498442367601342</v>
      </c>
      <c r="Q141" s="152">
        <f>N141/K141</f>
        <v>0.88815045575170171</v>
      </c>
      <c r="R141" s="275">
        <f>Q157</f>
        <v>0.88815045575170171</v>
      </c>
      <c r="S141" s="167">
        <v>0.7085069444444444</v>
      </c>
      <c r="T141" s="168">
        <v>0.87569444444444444</v>
      </c>
      <c r="U141" s="169"/>
      <c r="V141" s="170">
        <v>240.75000000000006</v>
      </c>
      <c r="W141" s="168"/>
      <c r="X141" s="171"/>
      <c r="Y141" s="278"/>
      <c r="Z141" s="279"/>
      <c r="AA141" s="109">
        <f>M141-J141</f>
        <v>-301.99376947040537</v>
      </c>
      <c r="AB141" s="152">
        <f>M141/J141</f>
        <v>0.88815045575170171</v>
      </c>
      <c r="AC141" s="266">
        <f>AB157</f>
        <v>0.88815045575170171</v>
      </c>
    </row>
    <row r="142" spans="1:29" ht="15.75" customHeight="1">
      <c r="A142" s="270"/>
      <c r="B142" s="92"/>
      <c r="C142" s="259"/>
      <c r="D142" s="260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6"/>
      <c r="S142" s="1"/>
      <c r="T142" s="2"/>
      <c r="U142" s="104"/>
      <c r="V142" s="105"/>
      <c r="W142" s="106"/>
      <c r="X142" s="107"/>
      <c r="Y142" s="261"/>
      <c r="Z142" s="262"/>
      <c r="AA142" s="111"/>
      <c r="AB142" s="103"/>
      <c r="AC142" s="267"/>
    </row>
    <row r="143" spans="1:29" ht="15.75" customHeight="1">
      <c r="A143" s="270"/>
      <c r="B143" s="92"/>
      <c r="C143" s="259"/>
      <c r="D143" s="260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6"/>
      <c r="S143" s="1"/>
      <c r="T143" s="2"/>
      <c r="U143" s="104"/>
      <c r="V143" s="105"/>
      <c r="W143" s="106"/>
      <c r="X143" s="113"/>
      <c r="Y143" s="261"/>
      <c r="Z143" s="262"/>
      <c r="AA143" s="111"/>
      <c r="AB143" s="103"/>
      <c r="AC143" s="267"/>
    </row>
    <row r="144" spans="1:29" ht="15.75" customHeight="1">
      <c r="A144" s="270"/>
      <c r="B144" s="92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13"/>
      <c r="Y144" s="261"/>
      <c r="Z144" s="262"/>
      <c r="AA144" s="111"/>
      <c r="AB144" s="103"/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13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13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13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13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13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13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13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13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13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13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13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4</v>
      </c>
      <c r="J157" s="138">
        <f t="shared" si="37"/>
        <v>2700</v>
      </c>
      <c r="K157" s="139">
        <f t="shared" ref="K157" si="38">J157/I157</f>
        <v>675</v>
      </c>
      <c r="L157" s="137">
        <f t="shared" ref="L157:M157" si="39">AVERAGE(L141:L156)</f>
        <v>4</v>
      </c>
      <c r="M157" s="138">
        <f t="shared" si="39"/>
        <v>2398.0062305295946</v>
      </c>
      <c r="N157" s="139">
        <f>M157/L157</f>
        <v>599.50155763239866</v>
      </c>
      <c r="O157" s="140">
        <f>L157-I157</f>
        <v>0</v>
      </c>
      <c r="P157" s="141">
        <f>N157-K157</f>
        <v>-75.498442367601342</v>
      </c>
      <c r="Q157" s="142">
        <f>N157/K157</f>
        <v>0.88815045575170171</v>
      </c>
      <c r="R157" s="277"/>
      <c r="S157" s="143">
        <f>S141</f>
        <v>0.7085069444444444</v>
      </c>
      <c r="T157" s="144">
        <f>INDEX(T141:T156,COUNTA(T141:T156))</f>
        <v>0.87569444444444444</v>
      </c>
      <c r="U157" s="145"/>
      <c r="V157" s="156"/>
      <c r="W157" s="135"/>
      <c r="X157" s="139"/>
      <c r="Y157" s="264"/>
      <c r="Z157" s="265"/>
      <c r="AA157" s="157">
        <f>M157-J157</f>
        <v>-301.99376947040537</v>
      </c>
      <c r="AB157" s="142">
        <f>M157/J157</f>
        <v>0.88815045575170171</v>
      </c>
      <c r="AC157" s="268"/>
    </row>
    <row r="158" spans="1:29" ht="15.75" customHeight="1">
      <c r="A158" s="280" t="s">
        <v>139</v>
      </c>
      <c r="B158" s="108" t="s">
        <v>117</v>
      </c>
      <c r="C158" s="273" t="s">
        <v>141</v>
      </c>
      <c r="D158" s="274"/>
      <c r="E158" s="158">
        <v>24.15</v>
      </c>
      <c r="F158" s="87">
        <v>1299</v>
      </c>
      <c r="G158" s="159">
        <f t="shared" ref="G158:G161" si="40">E158*F158</f>
        <v>31370.85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2479.5334040296916</v>
      </c>
      <c r="N158" s="163">
        <f>M158/L158</f>
        <v>619.8833510074229</v>
      </c>
      <c r="O158" s="165">
        <f>L158-I158</f>
        <v>0</v>
      </c>
      <c r="P158" s="166">
        <f>N158-K158</f>
        <v>-130.1166489925771</v>
      </c>
      <c r="Q158" s="152">
        <f>N158/K158</f>
        <v>0.8265111346765639</v>
      </c>
      <c r="R158" s="275">
        <f>Q174</f>
        <v>0.83830213636131667</v>
      </c>
      <c r="S158" s="167">
        <v>0.70833333333333337</v>
      </c>
      <c r="T158" s="168">
        <v>0.73016203703703708</v>
      </c>
      <c r="U158" s="169"/>
      <c r="V158" s="170">
        <v>31.433333333333344</v>
      </c>
      <c r="W158" s="173"/>
      <c r="X158" s="151"/>
      <c r="Y158" s="278"/>
      <c r="Z158" s="279"/>
      <c r="AA158" s="109">
        <f>M158-J158</f>
        <v>-520.46659597030839</v>
      </c>
      <c r="AB158" s="152">
        <f>M158/J158</f>
        <v>0.8265111346765639</v>
      </c>
      <c r="AC158" s="266">
        <f>AB174</f>
        <v>0.83830213636131656</v>
      </c>
    </row>
    <row r="159" spans="1:29" ht="15.75" customHeight="1">
      <c r="A159" s="281"/>
      <c r="B159" s="92" t="s">
        <v>117</v>
      </c>
      <c r="C159" s="259" t="s">
        <v>142</v>
      </c>
      <c r="D159" s="260"/>
      <c r="E159" s="93">
        <v>27.58</v>
      </c>
      <c r="F159" s="94">
        <v>1590</v>
      </c>
      <c r="G159" s="95">
        <f t="shared" si="40"/>
        <v>43852.2</v>
      </c>
      <c r="H159" s="96"/>
      <c r="I159" s="97">
        <v>4</v>
      </c>
      <c r="J159" s="98">
        <v>3000</v>
      </c>
      <c r="K159" s="99">
        <f t="shared" ref="K159:K161" si="41">J159/I159</f>
        <v>750</v>
      </c>
      <c r="L159" s="100">
        <v>4</v>
      </c>
      <c r="M159" s="98">
        <f>F159/V159*60</f>
        <v>2485.4537559704745</v>
      </c>
      <c r="N159" s="99">
        <f>M159/L159</f>
        <v>621.36343899261863</v>
      </c>
      <c r="O159" s="101">
        <f>L159-I159</f>
        <v>0</v>
      </c>
      <c r="P159" s="102">
        <f>N159-K159</f>
        <v>-128.63656100738137</v>
      </c>
      <c r="Q159" s="103">
        <f>N159/K159</f>
        <v>0.82848458532349145</v>
      </c>
      <c r="R159" s="276"/>
      <c r="S159" s="1">
        <v>0.73402777777777783</v>
      </c>
      <c r="T159" s="2">
        <v>0.76068287037037041</v>
      </c>
      <c r="U159" s="104">
        <v>5.5666666666666842</v>
      </c>
      <c r="V159" s="105">
        <v>38.383333333333312</v>
      </c>
      <c r="W159" s="106"/>
      <c r="X159" s="107"/>
      <c r="Y159" s="261"/>
      <c r="Z159" s="262"/>
      <c r="AA159" s="111">
        <f>M159-J159</f>
        <v>-514.5462440295255</v>
      </c>
      <c r="AB159" s="103">
        <f>M159/J159</f>
        <v>0.82848458532349145</v>
      </c>
      <c r="AC159" s="267"/>
    </row>
    <row r="160" spans="1:29" ht="15.75" customHeight="1">
      <c r="A160" s="281"/>
      <c r="B160" s="92" t="s">
        <v>117</v>
      </c>
      <c r="C160" s="259" t="s">
        <v>145</v>
      </c>
      <c r="D160" s="260"/>
      <c r="E160" s="93">
        <v>22.28</v>
      </c>
      <c r="F160" s="94">
        <v>1890</v>
      </c>
      <c r="G160" s="95">
        <f t="shared" si="40"/>
        <v>42109.200000000004</v>
      </c>
      <c r="H160" s="96"/>
      <c r="I160" s="97">
        <v>5</v>
      </c>
      <c r="J160" s="98">
        <v>3300</v>
      </c>
      <c r="K160" s="99">
        <f t="shared" si="41"/>
        <v>660</v>
      </c>
      <c r="L160" s="100">
        <v>5</v>
      </c>
      <c r="M160" s="98">
        <f>F160/V160*60</f>
        <v>2773.7464329392656</v>
      </c>
      <c r="N160" s="99">
        <f>M160/L160</f>
        <v>554.74928658785313</v>
      </c>
      <c r="O160" s="101">
        <f>L160-I160</f>
        <v>0</v>
      </c>
      <c r="P160" s="102">
        <f>N160-K160</f>
        <v>-105.25071341214687</v>
      </c>
      <c r="Q160" s="103">
        <f>N160/K160</f>
        <v>0.84052922210280778</v>
      </c>
      <c r="R160" s="276"/>
      <c r="S160" s="1">
        <v>0.76396990740740744</v>
      </c>
      <c r="T160" s="2">
        <v>0.79236111111111107</v>
      </c>
      <c r="U160" s="104">
        <v>4.7333333333333272</v>
      </c>
      <c r="V160" s="105">
        <v>40.883333333333226</v>
      </c>
      <c r="W160" s="106"/>
      <c r="X160" s="107"/>
      <c r="Y160" s="261"/>
      <c r="Z160" s="262"/>
      <c r="AA160" s="111">
        <f>M160-J160</f>
        <v>-526.25356706073444</v>
      </c>
      <c r="AB160" s="103">
        <f>M160/J160</f>
        <v>0.84052922210280778</v>
      </c>
      <c r="AC160" s="267"/>
    </row>
    <row r="161" spans="1:29" ht="15.75" customHeight="1">
      <c r="A161" s="281"/>
      <c r="B161" s="92" t="s">
        <v>117</v>
      </c>
      <c r="C161" s="259" t="s">
        <v>143</v>
      </c>
      <c r="D161" s="260"/>
      <c r="E161" s="93">
        <v>17.89</v>
      </c>
      <c r="F161" s="94">
        <v>5796</v>
      </c>
      <c r="G161" s="95">
        <f t="shared" si="40"/>
        <v>103690.44</v>
      </c>
      <c r="H161" s="96"/>
      <c r="I161" s="97">
        <v>4</v>
      </c>
      <c r="J161" s="98">
        <v>3300</v>
      </c>
      <c r="K161" s="99">
        <f t="shared" si="41"/>
        <v>825</v>
      </c>
      <c r="L161" s="100">
        <v>4</v>
      </c>
      <c r="M161" s="98">
        <f>F161/V161*60</f>
        <v>2823.8733252131569</v>
      </c>
      <c r="N161" s="99">
        <f>M161/L161</f>
        <v>705.96833130328923</v>
      </c>
      <c r="O161" s="101">
        <f>L161-I161</f>
        <v>0</v>
      </c>
      <c r="P161" s="102">
        <f>N161-K161</f>
        <v>-119.03166869671077</v>
      </c>
      <c r="Q161" s="103">
        <f>N161/K161</f>
        <v>0.85571918945853243</v>
      </c>
      <c r="R161" s="276"/>
      <c r="S161" s="1">
        <v>0.79652777777777783</v>
      </c>
      <c r="T161" s="2">
        <v>0.8820486111111111</v>
      </c>
      <c r="U161" s="104">
        <v>6.0000000000001386</v>
      </c>
      <c r="V161" s="105">
        <v>123.14999999999991</v>
      </c>
      <c r="W161" s="106"/>
      <c r="X161" s="107"/>
      <c r="Y161" s="261"/>
      <c r="Z161" s="262"/>
      <c r="AA161" s="111">
        <f>M161-J161</f>
        <v>-476.12667478684307</v>
      </c>
      <c r="AB161" s="103">
        <f>M161/J161</f>
        <v>0.85571918945853243</v>
      </c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07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07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07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07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07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07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07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07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07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07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07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89"/>
      <c r="G174" s="136"/>
      <c r="H174" s="91"/>
      <c r="I174" s="137">
        <f t="shared" ref="I174:J174" si="42">AVERAGE(I158:I173)</f>
        <v>4.25</v>
      </c>
      <c r="J174" s="138">
        <f t="shared" si="42"/>
        <v>3150</v>
      </c>
      <c r="K174" s="139">
        <f t="shared" ref="K174" si="43">J174/I174</f>
        <v>741.17647058823525</v>
      </c>
      <c r="L174" s="137">
        <f t="shared" ref="L174:M174" si="44">AVERAGE(L158:L173)</f>
        <v>4.25</v>
      </c>
      <c r="M174" s="138">
        <f t="shared" si="44"/>
        <v>2640.6517295381473</v>
      </c>
      <c r="N174" s="139">
        <f>M174/L174</f>
        <v>621.32981871485822</v>
      </c>
      <c r="O174" s="140">
        <f>L174-I174</f>
        <v>0</v>
      </c>
      <c r="P174" s="141">
        <f>N174-K174</f>
        <v>-119.84665187337703</v>
      </c>
      <c r="Q174" s="142">
        <f>N174/K174</f>
        <v>0.83830213636131667</v>
      </c>
      <c r="R174" s="277"/>
      <c r="S174" s="143">
        <f>S158</f>
        <v>0.70833333333333337</v>
      </c>
      <c r="T174" s="144">
        <f>INDEX(T158:T173,COUNTA(T158:T173))</f>
        <v>0.8820486111111111</v>
      </c>
      <c r="U174" s="145"/>
      <c r="V174" s="156"/>
      <c r="W174" s="89"/>
      <c r="X174" s="91"/>
      <c r="Y174" s="264"/>
      <c r="Z174" s="265"/>
      <c r="AA174" s="157">
        <f>M174-J174</f>
        <v>-509.34827046185274</v>
      </c>
      <c r="AB174" s="142">
        <f>M174/J174</f>
        <v>0.83830213636131656</v>
      </c>
      <c r="AC174" s="268"/>
    </row>
    <row r="175" spans="1:29" ht="15.75" customHeight="1">
      <c r="A175" s="269" t="s">
        <v>144</v>
      </c>
      <c r="B175" s="108" t="s">
        <v>117</v>
      </c>
      <c r="C175" s="273" t="s">
        <v>146</v>
      </c>
      <c r="D175" s="274"/>
      <c r="E175" s="158">
        <v>18.18</v>
      </c>
      <c r="F175" s="87">
        <v>2447</v>
      </c>
      <c r="G175" s="159">
        <f t="shared" ref="G175:G176" si="45">E175*F175</f>
        <v>44486.46</v>
      </c>
      <c r="H175" s="160"/>
      <c r="I175" s="161">
        <v>4</v>
      </c>
      <c r="J175" s="162">
        <v>3300</v>
      </c>
      <c r="K175" s="163">
        <f>J175/I175</f>
        <v>825</v>
      </c>
      <c r="L175" s="164">
        <v>4</v>
      </c>
      <c r="M175" s="162">
        <f>F175/V175*60</f>
        <v>2801.017488076312</v>
      </c>
      <c r="N175" s="163">
        <f>M175/L175</f>
        <v>700.254372019078</v>
      </c>
      <c r="O175" s="165">
        <f>L175-I175</f>
        <v>0</v>
      </c>
      <c r="P175" s="166">
        <f>N175-K175</f>
        <v>-124.745627980922</v>
      </c>
      <c r="Q175" s="152">
        <f>N175/K175</f>
        <v>0.84879317820494304</v>
      </c>
      <c r="R175" s="275">
        <f>Q191</f>
        <v>0.8501556231386953</v>
      </c>
      <c r="S175" s="167">
        <v>0.70833333333333337</v>
      </c>
      <c r="T175" s="168">
        <v>0.74473379629629632</v>
      </c>
      <c r="U175" s="169"/>
      <c r="V175" s="170">
        <v>52.416666666666657</v>
      </c>
      <c r="W175" s="173"/>
      <c r="X175" s="151"/>
      <c r="Y175" s="278"/>
      <c r="Z175" s="279"/>
      <c r="AA175" s="109">
        <f>M175-J175</f>
        <v>-498.98251192368798</v>
      </c>
      <c r="AB175" s="152">
        <f>M175/J175</f>
        <v>0.84879317820494304</v>
      </c>
      <c r="AC175" s="266">
        <f>AB191</f>
        <v>0.8501556231386953</v>
      </c>
    </row>
    <row r="176" spans="1:29" ht="15.75" customHeight="1">
      <c r="A176" s="270"/>
      <c r="B176" s="92" t="s">
        <v>117</v>
      </c>
      <c r="C176" s="259" t="s">
        <v>147</v>
      </c>
      <c r="D176" s="260"/>
      <c r="E176" s="93">
        <v>16.66</v>
      </c>
      <c r="F176" s="94">
        <v>8921</v>
      </c>
      <c r="G176" s="95">
        <f t="shared" si="45"/>
        <v>148623.86000000002</v>
      </c>
      <c r="H176" s="96"/>
      <c r="I176" s="97">
        <v>4</v>
      </c>
      <c r="J176" s="98">
        <v>3300</v>
      </c>
      <c r="K176" s="99">
        <f t="shared" ref="K176:K214" si="46">J176/I176</f>
        <v>825</v>
      </c>
      <c r="L176" s="100">
        <v>4</v>
      </c>
      <c r="M176" s="98">
        <f>F176/V176*60</f>
        <v>2810.0096246390772</v>
      </c>
      <c r="N176" s="99">
        <f>M176/L176</f>
        <v>702.50240615976929</v>
      </c>
      <c r="O176" s="101">
        <f>L176-I176</f>
        <v>0</v>
      </c>
      <c r="P176" s="102">
        <f>N176-K176</f>
        <v>-122.49759384023071</v>
      </c>
      <c r="Q176" s="103">
        <f>N176/K176</f>
        <v>0.85151806807244768</v>
      </c>
      <c r="R176" s="276"/>
      <c r="S176" s="1">
        <v>0.74930555555555556</v>
      </c>
      <c r="T176" s="2">
        <v>0.8815856481481481</v>
      </c>
      <c r="U176" s="104">
        <v>6.5833333333332966</v>
      </c>
      <c r="V176" s="105">
        <v>190.48333333333326</v>
      </c>
      <c r="W176" s="106"/>
      <c r="X176" s="107"/>
      <c r="Y176" s="261"/>
      <c r="Z176" s="262"/>
      <c r="AA176" s="111">
        <f>M176-J176</f>
        <v>-489.99037536092283</v>
      </c>
      <c r="AB176" s="103">
        <f>M176/J176</f>
        <v>0.85151806807244768</v>
      </c>
      <c r="AC176" s="267"/>
    </row>
    <row r="177" spans="1:29" ht="15.75" customHeight="1">
      <c r="A177" s="270"/>
      <c r="B177" s="92"/>
      <c r="C177" s="259"/>
      <c r="D177" s="260"/>
      <c r="E177" s="93"/>
      <c r="F177" s="94"/>
      <c r="G177" s="95"/>
      <c r="H177" s="96"/>
      <c r="I177" s="97"/>
      <c r="J177" s="98"/>
      <c r="K177" s="99"/>
      <c r="L177" s="100"/>
      <c r="M177" s="98"/>
      <c r="N177" s="99"/>
      <c r="O177" s="101"/>
      <c r="P177" s="102"/>
      <c r="Q177" s="103"/>
      <c r="R177" s="276"/>
      <c r="S177" s="1"/>
      <c r="T177" s="2"/>
      <c r="U177" s="104"/>
      <c r="V177" s="105"/>
      <c r="W177" s="106"/>
      <c r="X177" s="107"/>
      <c r="Y177" s="261"/>
      <c r="Z177" s="262"/>
      <c r="AA177" s="111"/>
      <c r="AB177" s="103"/>
      <c r="AC177" s="267"/>
    </row>
    <row r="178" spans="1:29" ht="15.75" customHeight="1">
      <c r="A178" s="270"/>
      <c r="B178" s="92"/>
      <c r="C178" s="259"/>
      <c r="D178" s="260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6"/>
      <c r="S178" s="1"/>
      <c r="T178" s="2"/>
      <c r="U178" s="104"/>
      <c r="V178" s="105"/>
      <c r="W178" s="106"/>
      <c r="X178" s="107"/>
      <c r="Y178" s="261"/>
      <c r="Z178" s="262"/>
      <c r="AA178" s="111"/>
      <c r="AB178" s="103"/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23"/>
      <c r="X185" s="124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23"/>
      <c r="X186" s="124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23"/>
      <c r="X187" s="124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23"/>
      <c r="X188" s="124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23"/>
      <c r="X189" s="124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7">AVERAGE(I175:I190)</f>
        <v>4</v>
      </c>
      <c r="J191" s="138">
        <f t="shared" si="47"/>
        <v>3300</v>
      </c>
      <c r="K191" s="139">
        <f t="shared" ref="K191" si="48">J191/I191</f>
        <v>825</v>
      </c>
      <c r="L191" s="137">
        <f t="shared" ref="L191:M191" si="49">AVERAGE(L175:L190)</f>
        <v>4</v>
      </c>
      <c r="M191" s="138">
        <f t="shared" si="49"/>
        <v>2805.5135563576946</v>
      </c>
      <c r="N191" s="139">
        <f>M191/L191</f>
        <v>701.37838908942365</v>
      </c>
      <c r="O191" s="140">
        <f>L191-I191</f>
        <v>0</v>
      </c>
      <c r="P191" s="141">
        <f>N191-K191</f>
        <v>-123.62161091057635</v>
      </c>
      <c r="Q191" s="142">
        <f>N191/K191</f>
        <v>0.8501556231386953</v>
      </c>
      <c r="R191" s="277"/>
      <c r="S191" s="143">
        <f>S175</f>
        <v>0.70833333333333337</v>
      </c>
      <c r="T191" s="144">
        <f>INDEX(T175:T190,COUNTA(T175:T190))</f>
        <v>0.8815856481481481</v>
      </c>
      <c r="U191" s="145"/>
      <c r="V191" s="156"/>
      <c r="W191" s="89"/>
      <c r="X191" s="91"/>
      <c r="Y191" s="264"/>
      <c r="Z191" s="265"/>
      <c r="AA191" s="157">
        <f>M191-J191</f>
        <v>-494.4864436423054</v>
      </c>
      <c r="AB191" s="142">
        <f>M191/J191</f>
        <v>0.8501556231386953</v>
      </c>
      <c r="AC191" s="268"/>
    </row>
    <row r="192" spans="1:29" ht="15.75" customHeight="1">
      <c r="A192" s="280" t="s">
        <v>148</v>
      </c>
      <c r="B192" s="108" t="s">
        <v>117</v>
      </c>
      <c r="C192" s="273" t="s">
        <v>155</v>
      </c>
      <c r="D192" s="274"/>
      <c r="E192" s="158">
        <v>18.18</v>
      </c>
      <c r="F192" s="87">
        <v>2624</v>
      </c>
      <c r="G192" s="159">
        <f t="shared" ref="G192:G194" si="50">E192*F192</f>
        <v>47704.32</v>
      </c>
      <c r="H192" s="160"/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2513.677488025548</v>
      </c>
      <c r="N192" s="163">
        <f>M192/L192</f>
        <v>628.41937200638699</v>
      </c>
      <c r="O192" s="165">
        <f>L192-I192</f>
        <v>0</v>
      </c>
      <c r="P192" s="166">
        <f>N192-K192</f>
        <v>-121.58062799361301</v>
      </c>
      <c r="Q192" s="152">
        <f>N192/K192</f>
        <v>0.83789249600851601</v>
      </c>
      <c r="R192" s="275">
        <f>Q208</f>
        <v>0.83534250188974191</v>
      </c>
      <c r="S192" s="167">
        <v>0.708587962962963</v>
      </c>
      <c r="T192" s="168">
        <v>0.75208333333333333</v>
      </c>
      <c r="U192" s="169"/>
      <c r="V192" s="170">
        <v>62.633333333333269</v>
      </c>
      <c r="W192" s="173"/>
      <c r="X192" s="151"/>
      <c r="Y192" s="278"/>
      <c r="Z192" s="279"/>
      <c r="AA192" s="109">
        <f>M192-J192</f>
        <v>-486.32251197445203</v>
      </c>
      <c r="AB192" s="152">
        <f>M192/J192</f>
        <v>0.83789249600851601</v>
      </c>
      <c r="AC192" s="266">
        <f>AB208</f>
        <v>0.83534250188974191</v>
      </c>
    </row>
    <row r="193" spans="1:29" ht="15.75" customHeight="1">
      <c r="A193" s="281"/>
      <c r="B193" s="92" t="s">
        <v>117</v>
      </c>
      <c r="C193" s="259" t="s">
        <v>150</v>
      </c>
      <c r="D193" s="260"/>
      <c r="E193" s="93">
        <v>14.28</v>
      </c>
      <c r="F193" s="94">
        <v>6330</v>
      </c>
      <c r="G193" s="95">
        <f t="shared" si="50"/>
        <v>90392.4</v>
      </c>
      <c r="H193" s="96">
        <v>2</v>
      </c>
      <c r="I193" s="97">
        <v>3</v>
      </c>
      <c r="J193" s="98">
        <v>3600</v>
      </c>
      <c r="K193" s="99">
        <f t="shared" si="46"/>
        <v>1200</v>
      </c>
      <c r="L193" s="100">
        <v>3</v>
      </c>
      <c r="M193" s="98">
        <f>F193/V193*60</f>
        <v>3005.539435505143</v>
      </c>
      <c r="N193" s="99">
        <f>M193/L193</f>
        <v>1001.8464785017144</v>
      </c>
      <c r="O193" s="101">
        <f>L193-I193</f>
        <v>0</v>
      </c>
      <c r="P193" s="102">
        <f>N193-K193</f>
        <v>-198.15352149828561</v>
      </c>
      <c r="Q193" s="103">
        <f>N193/K193</f>
        <v>0.83487206541809533</v>
      </c>
      <c r="R193" s="276"/>
      <c r="S193" s="1">
        <v>0.76249999999999996</v>
      </c>
      <c r="T193" s="2">
        <v>0.85025462962962961</v>
      </c>
      <c r="U193" s="104">
        <v>14.999999999999947</v>
      </c>
      <c r="V193" s="105">
        <v>126.3666666666667</v>
      </c>
      <c r="W193" s="106">
        <v>0.85025462962962961</v>
      </c>
      <c r="X193" s="107">
        <v>0.90694444444444433</v>
      </c>
      <c r="Y193" s="261"/>
      <c r="Z193" s="262"/>
      <c r="AA193" s="111">
        <f>M193-J193</f>
        <v>-594.46056449485695</v>
      </c>
      <c r="AB193" s="103">
        <f>M193/J193</f>
        <v>0.83487206541809533</v>
      </c>
      <c r="AC193" s="267"/>
    </row>
    <row r="194" spans="1:29" ht="15.75" customHeight="1">
      <c r="A194" s="281"/>
      <c r="B194" s="92" t="s">
        <v>117</v>
      </c>
      <c r="C194" s="259" t="s">
        <v>150</v>
      </c>
      <c r="D194" s="260"/>
      <c r="E194" s="93">
        <v>14.28</v>
      </c>
      <c r="F194" s="94">
        <v>4702</v>
      </c>
      <c r="G194" s="95">
        <f t="shared" si="50"/>
        <v>67144.56</v>
      </c>
      <c r="H194" s="96"/>
      <c r="I194" s="97">
        <v>3</v>
      </c>
      <c r="J194" s="98">
        <v>3600</v>
      </c>
      <c r="K194" s="99">
        <f t="shared" si="46"/>
        <v>1200</v>
      </c>
      <c r="L194" s="100">
        <v>3</v>
      </c>
      <c r="M194" s="98">
        <f>F194/V194*60</f>
        <v>3001.2765957446763</v>
      </c>
      <c r="N194" s="99">
        <f>M194/L194</f>
        <v>1000.4255319148921</v>
      </c>
      <c r="O194" s="101">
        <f>L194-I194</f>
        <v>0</v>
      </c>
      <c r="P194" s="102">
        <f>N194-K194</f>
        <v>-199.57446808510792</v>
      </c>
      <c r="Q194" s="103">
        <f>N194/K194</f>
        <v>0.83368794326241003</v>
      </c>
      <c r="R194" s="276"/>
      <c r="S194" s="1">
        <v>0.90694444444444433</v>
      </c>
      <c r="T194" s="2">
        <v>0.97222222222222221</v>
      </c>
      <c r="U194" s="104">
        <v>81.633333333333198</v>
      </c>
      <c r="V194" s="105">
        <v>94.000000000000142</v>
      </c>
      <c r="W194" s="106"/>
      <c r="X194" s="107"/>
      <c r="Y194" s="261"/>
      <c r="Z194" s="262"/>
      <c r="AA194" s="111">
        <f>M194-J194</f>
        <v>-598.72340425532366</v>
      </c>
      <c r="AB194" s="103">
        <f>M194/J194</f>
        <v>0.83368794326241014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3.3333333333333335</v>
      </c>
      <c r="J208" s="138">
        <f t="shared" si="51"/>
        <v>3400</v>
      </c>
      <c r="K208" s="139">
        <f t="shared" ref="K208" si="52">J208/I208</f>
        <v>1020</v>
      </c>
      <c r="L208" s="137">
        <f t="shared" ref="L208:M208" si="53">AVERAGE(L192:L207)</f>
        <v>3.3333333333333335</v>
      </c>
      <c r="M208" s="138">
        <f t="shared" si="53"/>
        <v>2840.1645064251225</v>
      </c>
      <c r="N208" s="139">
        <f t="shared" ref="N208:N214" si="54">M208/L208</f>
        <v>852.04935192753669</v>
      </c>
      <c r="O208" s="140">
        <f t="shared" ref="O208:O214" si="55">L208-I208</f>
        <v>0</v>
      </c>
      <c r="P208" s="141">
        <f t="shared" ref="P208:P214" si="56">N208-K208</f>
        <v>-167.95064807246331</v>
      </c>
      <c r="Q208" s="142">
        <f t="shared" ref="Q208:Q214" si="57">N208/K208</f>
        <v>0.83534250188974191</v>
      </c>
      <c r="R208" s="277"/>
      <c r="S208" s="143">
        <f>S192</f>
        <v>0.708587962962963</v>
      </c>
      <c r="T208" s="144">
        <f>INDEX(T192:T207,COUNTA(T192:T207))</f>
        <v>0.97222222222222221</v>
      </c>
      <c r="U208" s="145"/>
      <c r="V208" s="156"/>
      <c r="W208" s="89"/>
      <c r="X208" s="91"/>
      <c r="Y208" s="264"/>
      <c r="Z208" s="265"/>
      <c r="AA208" s="157">
        <f t="shared" ref="AA208:AA214" si="58">M208-J208</f>
        <v>-559.83549357487755</v>
      </c>
      <c r="AB208" s="142">
        <f t="shared" ref="AB208:AB214" si="59">M208/J208</f>
        <v>0.83534250188974191</v>
      </c>
      <c r="AC208" s="268"/>
    </row>
    <row r="209" spans="1:29" ht="15.75" customHeight="1">
      <c r="A209" s="269" t="s">
        <v>151</v>
      </c>
      <c r="B209" s="108" t="s">
        <v>117</v>
      </c>
      <c r="C209" s="273" t="s">
        <v>152</v>
      </c>
      <c r="D209" s="274"/>
      <c r="E209" s="158">
        <v>18.18</v>
      </c>
      <c r="F209" s="87">
        <v>1219</v>
      </c>
      <c r="G209" s="159">
        <f t="shared" ref="G209:G214" si="60">E209*F209</f>
        <v>22161.42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61">F209/V209*60</f>
        <v>2973.170731707316</v>
      </c>
      <c r="N209" s="163">
        <f t="shared" si="54"/>
        <v>991.0569105691053</v>
      </c>
      <c r="O209" s="165">
        <f t="shared" si="55"/>
        <v>0</v>
      </c>
      <c r="P209" s="166">
        <f t="shared" si="56"/>
        <v>-208.9430894308947</v>
      </c>
      <c r="Q209" s="152">
        <f t="shared" si="57"/>
        <v>0.82588075880758771</v>
      </c>
      <c r="R209" s="275">
        <f>Q225</f>
        <v>0.83166061145810033</v>
      </c>
      <c r="S209" s="167">
        <v>0.70861111111111108</v>
      </c>
      <c r="T209" s="168">
        <v>0.72569444444444442</v>
      </c>
      <c r="U209" s="169"/>
      <c r="V209" s="170">
        <v>24.600000000000009</v>
      </c>
      <c r="W209" s="168"/>
      <c r="X209" s="171"/>
      <c r="Y209" s="278"/>
      <c r="Z209" s="279"/>
      <c r="AA209" s="174">
        <f t="shared" si="58"/>
        <v>-626.82926829268399</v>
      </c>
      <c r="AB209" s="152">
        <f t="shared" si="59"/>
        <v>0.82588075880758782</v>
      </c>
      <c r="AC209" s="266">
        <f>AB225</f>
        <v>0.83166061145810022</v>
      </c>
    </row>
    <row r="210" spans="1:29" ht="15.75" customHeight="1">
      <c r="A210" s="270"/>
      <c r="B210" s="92" t="s">
        <v>117</v>
      </c>
      <c r="C210" s="259" t="s">
        <v>149</v>
      </c>
      <c r="D210" s="260"/>
      <c r="E210" s="93">
        <v>24.83</v>
      </c>
      <c r="F210" s="94">
        <v>968</v>
      </c>
      <c r="G210" s="95">
        <f t="shared" si="60"/>
        <v>24035.439999999999</v>
      </c>
      <c r="H210" s="96">
        <v>2</v>
      </c>
      <c r="I210" s="97">
        <v>4</v>
      </c>
      <c r="J210" s="98">
        <v>3300</v>
      </c>
      <c r="K210" s="99">
        <f t="shared" si="46"/>
        <v>825</v>
      </c>
      <c r="L210" s="100">
        <v>4</v>
      </c>
      <c r="M210" s="98">
        <f t="shared" si="61"/>
        <v>2754.7826086956534</v>
      </c>
      <c r="N210" s="99">
        <f t="shared" si="54"/>
        <v>688.69565217391334</v>
      </c>
      <c r="O210" s="101">
        <f t="shared" si="55"/>
        <v>0</v>
      </c>
      <c r="P210" s="102">
        <f t="shared" si="56"/>
        <v>-136.30434782608666</v>
      </c>
      <c r="Q210" s="103">
        <f t="shared" si="57"/>
        <v>0.83478260869565257</v>
      </c>
      <c r="R210" s="276"/>
      <c r="S210" s="1">
        <v>0.73541666666666672</v>
      </c>
      <c r="T210" s="2">
        <v>0.75005787037037042</v>
      </c>
      <c r="U210" s="104">
        <v>14.00000000000011</v>
      </c>
      <c r="V210" s="105">
        <v>21.083333333333325</v>
      </c>
      <c r="W210" s="106"/>
      <c r="X210" s="113"/>
      <c r="Y210" s="261"/>
      <c r="Z210" s="262"/>
      <c r="AA210" s="175">
        <f t="shared" si="58"/>
        <v>-545.21739130434662</v>
      </c>
      <c r="AB210" s="103">
        <f t="shared" si="59"/>
        <v>0.83478260869565257</v>
      </c>
      <c r="AC210" s="267"/>
    </row>
    <row r="211" spans="1:29" ht="15.75" customHeight="1">
      <c r="A211" s="270"/>
      <c r="B211" s="92" t="s">
        <v>117</v>
      </c>
      <c r="C211" s="259" t="s">
        <v>153</v>
      </c>
      <c r="D211" s="260"/>
      <c r="E211" s="93">
        <v>18.18</v>
      </c>
      <c r="F211" s="94">
        <v>2515</v>
      </c>
      <c r="G211" s="95">
        <f t="shared" si="60"/>
        <v>45722.7</v>
      </c>
      <c r="H211" s="96"/>
      <c r="I211" s="97">
        <v>3</v>
      </c>
      <c r="J211" s="98">
        <v>3600</v>
      </c>
      <c r="K211" s="99">
        <f t="shared" si="46"/>
        <v>1200</v>
      </c>
      <c r="L211" s="100">
        <v>3</v>
      </c>
      <c r="M211" s="98">
        <f t="shared" si="61"/>
        <v>2991.0802775024749</v>
      </c>
      <c r="N211" s="99">
        <f t="shared" si="54"/>
        <v>997.0267591674916</v>
      </c>
      <c r="O211" s="101">
        <f t="shared" si="55"/>
        <v>0</v>
      </c>
      <c r="P211" s="102">
        <f t="shared" si="56"/>
        <v>-202.9732408325084</v>
      </c>
      <c r="Q211" s="103">
        <f t="shared" si="57"/>
        <v>0.83085563263957629</v>
      </c>
      <c r="R211" s="276"/>
      <c r="S211" s="1">
        <v>0.76249999999999996</v>
      </c>
      <c r="T211" s="2">
        <v>0.79753472222222221</v>
      </c>
      <c r="U211" s="104">
        <v>17.916666666666536</v>
      </c>
      <c r="V211" s="105">
        <v>50.450000000000053</v>
      </c>
      <c r="W211" s="106"/>
      <c r="X211" s="113"/>
      <c r="Y211" s="261"/>
      <c r="Z211" s="262"/>
      <c r="AA211" s="175">
        <f t="shared" si="58"/>
        <v>-608.91972249752507</v>
      </c>
      <c r="AB211" s="103">
        <f t="shared" si="59"/>
        <v>0.8308556326395764</v>
      </c>
      <c r="AC211" s="267"/>
    </row>
    <row r="212" spans="1:29" ht="15.75" customHeight="1">
      <c r="A212" s="270"/>
      <c r="B212" s="92" t="s">
        <v>117</v>
      </c>
      <c r="C212" s="259" t="s">
        <v>154</v>
      </c>
      <c r="D212" s="260"/>
      <c r="E212" s="93">
        <v>25.03</v>
      </c>
      <c r="F212" s="94">
        <v>2411</v>
      </c>
      <c r="G212" s="95">
        <f t="shared" si="60"/>
        <v>60347.33</v>
      </c>
      <c r="H212" s="96"/>
      <c r="I212" s="97">
        <v>4</v>
      </c>
      <c r="J212" s="98">
        <v>3300</v>
      </c>
      <c r="K212" s="99">
        <f t="shared" si="46"/>
        <v>825</v>
      </c>
      <c r="L212" s="100">
        <v>4</v>
      </c>
      <c r="M212" s="98">
        <f t="shared" si="61"/>
        <v>2756.3035884407695</v>
      </c>
      <c r="N212" s="99">
        <f t="shared" si="54"/>
        <v>689.07589711019239</v>
      </c>
      <c r="O212" s="101">
        <f t="shared" si="55"/>
        <v>0</v>
      </c>
      <c r="P212" s="102">
        <f t="shared" si="56"/>
        <v>-135.92410288980761</v>
      </c>
      <c r="Q212" s="103">
        <f t="shared" si="57"/>
        <v>0.83524351164871802</v>
      </c>
      <c r="R212" s="276"/>
      <c r="S212" s="1">
        <v>0.81041666666666656</v>
      </c>
      <c r="T212" s="2">
        <v>0.84686342592592589</v>
      </c>
      <c r="U212" s="104">
        <v>18.549999999999862</v>
      </c>
      <c r="V212" s="105">
        <v>52.483333333333434</v>
      </c>
      <c r="W212" s="106">
        <v>0.84686342592592589</v>
      </c>
      <c r="X212" s="107">
        <v>0.89930555555555536</v>
      </c>
      <c r="Y212" s="261"/>
      <c r="Z212" s="262"/>
      <c r="AA212" s="175">
        <f t="shared" si="58"/>
        <v>-543.69641155923046</v>
      </c>
      <c r="AB212" s="103">
        <f t="shared" si="59"/>
        <v>0.83524351164871802</v>
      </c>
      <c r="AC212" s="267"/>
    </row>
    <row r="213" spans="1:29" ht="15.75" customHeight="1">
      <c r="A213" s="271"/>
      <c r="B213" s="92" t="s">
        <v>117</v>
      </c>
      <c r="C213" s="259" t="s">
        <v>149</v>
      </c>
      <c r="D213" s="260"/>
      <c r="E213" s="93">
        <v>24.83</v>
      </c>
      <c r="F213" s="94">
        <v>2302</v>
      </c>
      <c r="G213" s="95">
        <f t="shared" si="60"/>
        <v>57158.659999999996</v>
      </c>
      <c r="H213" s="113"/>
      <c r="I213" s="97">
        <v>4</v>
      </c>
      <c r="J213" s="98">
        <v>3300</v>
      </c>
      <c r="K213" s="99">
        <f t="shared" si="46"/>
        <v>825</v>
      </c>
      <c r="L213" s="114">
        <v>4</v>
      </c>
      <c r="M213" s="98">
        <f t="shared" si="61"/>
        <v>2751.3944223107387</v>
      </c>
      <c r="N213" s="99">
        <f t="shared" si="54"/>
        <v>687.84860557768468</v>
      </c>
      <c r="O213" s="101">
        <f t="shared" si="55"/>
        <v>0</v>
      </c>
      <c r="P213" s="102">
        <f t="shared" si="56"/>
        <v>-137.15139442231532</v>
      </c>
      <c r="Q213" s="103">
        <f t="shared" si="57"/>
        <v>0.83375588554870872</v>
      </c>
      <c r="R213" s="276"/>
      <c r="S213" s="1">
        <v>0.89930555555555536</v>
      </c>
      <c r="T213" s="2">
        <v>0.9341666666666667</v>
      </c>
      <c r="U213" s="104">
        <v>75.516666666666424</v>
      </c>
      <c r="V213" s="105">
        <v>50.20000000000033</v>
      </c>
      <c r="W213" s="106"/>
      <c r="X213" s="107"/>
      <c r="Y213" s="261"/>
      <c r="Z213" s="262"/>
      <c r="AA213" s="175">
        <f t="shared" si="58"/>
        <v>-548.60557768926128</v>
      </c>
      <c r="AB213" s="103">
        <f t="shared" si="59"/>
        <v>0.83375588554870872</v>
      </c>
      <c r="AC213" s="267"/>
    </row>
    <row r="214" spans="1:29" ht="15.75" customHeight="1">
      <c r="A214" s="271"/>
      <c r="B214" s="92" t="s">
        <v>117</v>
      </c>
      <c r="C214" s="259" t="s">
        <v>152</v>
      </c>
      <c r="D214" s="260"/>
      <c r="E214" s="93">
        <v>18.18</v>
      </c>
      <c r="F214" s="94">
        <v>3114</v>
      </c>
      <c r="G214" s="115">
        <f t="shared" si="60"/>
        <v>56612.52</v>
      </c>
      <c r="H214" s="116"/>
      <c r="I214" s="97">
        <v>3</v>
      </c>
      <c r="J214" s="98">
        <v>3600</v>
      </c>
      <c r="K214" s="99">
        <f t="shared" si="46"/>
        <v>1200</v>
      </c>
      <c r="L214" s="100">
        <v>3</v>
      </c>
      <c r="M214" s="98">
        <f t="shared" si="61"/>
        <v>2988.6430285257206</v>
      </c>
      <c r="N214" s="99">
        <f t="shared" si="54"/>
        <v>996.21434284190684</v>
      </c>
      <c r="O214" s="101">
        <f t="shared" si="55"/>
        <v>0</v>
      </c>
      <c r="P214" s="102">
        <f t="shared" si="56"/>
        <v>-203.78565715809316</v>
      </c>
      <c r="Q214" s="103">
        <f t="shared" si="57"/>
        <v>0.8301786190349224</v>
      </c>
      <c r="R214" s="276"/>
      <c r="S214" s="1">
        <v>0.94686342592592587</v>
      </c>
      <c r="T214" s="2">
        <v>0.99027777777777781</v>
      </c>
      <c r="U214" s="104">
        <v>18.283333333333207</v>
      </c>
      <c r="V214" s="105">
        <v>62.516666666666794</v>
      </c>
      <c r="W214" s="106"/>
      <c r="X214" s="4"/>
      <c r="Y214" s="261"/>
      <c r="Z214" s="262"/>
      <c r="AA214" s="175">
        <f t="shared" si="58"/>
        <v>-611.35697147427936</v>
      </c>
      <c r="AB214" s="103">
        <f t="shared" si="59"/>
        <v>0.8301786190349224</v>
      </c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75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75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23"/>
      <c r="X217" s="124"/>
      <c r="Y217" s="261"/>
      <c r="Z217" s="262"/>
      <c r="AA217" s="175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23"/>
      <c r="X218" s="124"/>
      <c r="Y218" s="261"/>
      <c r="Z218" s="262"/>
      <c r="AA218" s="175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75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75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75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06"/>
      <c r="X222" s="107"/>
      <c r="Y222" s="261"/>
      <c r="Z222" s="262"/>
      <c r="AA222" s="175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75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76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135"/>
      <c r="G225" s="136"/>
      <c r="H225" s="91"/>
      <c r="I225" s="137">
        <f t="shared" ref="I225:J225" si="62">AVERAGE(I209:I224)</f>
        <v>3.5</v>
      </c>
      <c r="J225" s="138">
        <f t="shared" si="62"/>
        <v>3450</v>
      </c>
      <c r="K225" s="139">
        <f t="shared" ref="K225" si="63">J225/I225</f>
        <v>985.71428571428567</v>
      </c>
      <c r="L225" s="137">
        <f t="shared" ref="L225:M225" si="64">AVERAGE(L209:L224)</f>
        <v>3.5</v>
      </c>
      <c r="M225" s="138">
        <f t="shared" si="64"/>
        <v>2869.2291095304458</v>
      </c>
      <c r="N225" s="139">
        <f>M225/L225</f>
        <v>819.77974558012738</v>
      </c>
      <c r="O225" s="140">
        <f>L225-I225</f>
        <v>0</v>
      </c>
      <c r="P225" s="141">
        <f>N225-K225</f>
        <v>-165.93454013415828</v>
      </c>
      <c r="Q225" s="142">
        <f>N225/K225</f>
        <v>0.83166061145810033</v>
      </c>
      <c r="R225" s="277"/>
      <c r="S225" s="143">
        <f>S209</f>
        <v>0.70861111111111108</v>
      </c>
      <c r="T225" s="144">
        <f>INDEX(T209:T224,COUNTA(T209:T224))</f>
        <v>0.99027777777777781</v>
      </c>
      <c r="U225" s="145"/>
      <c r="V225" s="156"/>
      <c r="W225" s="135"/>
      <c r="X225" s="139"/>
      <c r="Y225" s="264"/>
      <c r="Z225" s="265"/>
      <c r="AA225" s="177">
        <f>M225-J225</f>
        <v>-580.77089046955416</v>
      </c>
      <c r="AB225" s="142">
        <f>M225/J225</f>
        <v>0.83166061145810022</v>
      </c>
      <c r="AC225" s="268"/>
    </row>
    <row r="227" spans="1:29">
      <c r="Y227" s="258" t="s">
        <v>156</v>
      </c>
      <c r="Z227" s="258"/>
    </row>
    <row r="228" spans="1:29">
      <c r="Y228" s="258" t="s">
        <v>157</v>
      </c>
      <c r="Z228" s="258"/>
    </row>
    <row r="229" spans="1:29">
      <c r="Y229" s="258" t="s">
        <v>158</v>
      </c>
      <c r="Z229" s="258"/>
    </row>
    <row r="230" spans="1:29">
      <c r="Y230" s="258" t="s">
        <v>159</v>
      </c>
      <c r="Z230" s="258"/>
    </row>
    <row r="231" spans="1:29">
      <c r="Y231" s="258" t="s">
        <v>160</v>
      </c>
      <c r="Z231" s="258"/>
    </row>
    <row r="232" spans="1:29">
      <c r="Y232" s="258" t="s">
        <v>161</v>
      </c>
      <c r="Z232" s="258"/>
    </row>
    <row r="233" spans="1:29">
      <c r="Y233" s="258" t="s">
        <v>162</v>
      </c>
      <c r="Z233" s="258"/>
    </row>
    <row r="234" spans="1:29">
      <c r="Y234" s="258" t="s">
        <v>163</v>
      </c>
      <c r="Z234" s="258"/>
    </row>
    <row r="235" spans="1:29">
      <c r="Y235" s="258" t="s">
        <v>164</v>
      </c>
      <c r="Z235" s="258"/>
    </row>
    <row r="236" spans="1:29">
      <c r="Y236" s="258" t="s">
        <v>165</v>
      </c>
      <c r="Z236" s="258"/>
    </row>
    <row r="237" spans="1:29">
      <c r="Y237" s="258" t="s">
        <v>166</v>
      </c>
      <c r="Z237" s="258"/>
    </row>
    <row r="238" spans="1:29">
      <c r="Y238" s="258" t="s">
        <v>167</v>
      </c>
      <c r="Z238" s="258"/>
    </row>
    <row r="239" spans="1:29">
      <c r="Y239" s="258" t="s">
        <v>168</v>
      </c>
      <c r="Z239" s="258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392" priority="1" operator="greaterThan">
      <formula>0</formula>
    </cfRule>
  </conditionalFormatting>
  <conditionalFormatting sqref="P5:P225 AA5:AA225">
    <cfRule type="cellIs" dxfId="391" priority="4" operator="lessThan">
      <formula>0</formula>
    </cfRule>
  </conditionalFormatting>
  <conditionalFormatting sqref="Q5:Q225 AB5:AB225">
    <cfRule type="cellIs" dxfId="390" priority="2" operator="greaterThan">
      <formula>1</formula>
    </cfRule>
    <cfRule type="cellIs" dxfId="389" priority="3" operator="lessThan">
      <formula>0.8</formula>
    </cfRule>
  </conditionalFormatting>
  <conditionalFormatting sqref="AC5:AC27 R5:R225 AC124:AC129">
    <cfRule type="cellIs" dxfId="388" priority="5" operator="lessThan">
      <formula>0.8</formula>
    </cfRule>
  </conditionalFormatting>
  <conditionalFormatting sqref="AC39">
    <cfRule type="cellIs" dxfId="387" priority="15" operator="lessThan">
      <formula>0.8</formula>
    </cfRule>
  </conditionalFormatting>
  <conditionalFormatting sqref="AC56:AC61">
    <cfRule type="cellIs" dxfId="386" priority="13" operator="lessThan">
      <formula>0.8</formula>
    </cfRule>
  </conditionalFormatting>
  <conditionalFormatting sqref="AC73">
    <cfRule type="cellIs" dxfId="385" priority="14" operator="lessThan">
      <formula>0.8</formula>
    </cfRule>
  </conditionalFormatting>
  <conditionalFormatting sqref="AC90">
    <cfRule type="cellIs" dxfId="384" priority="7" operator="lessThan">
      <formula>0.8</formula>
    </cfRule>
  </conditionalFormatting>
  <conditionalFormatting sqref="AC107:AC112">
    <cfRule type="cellIs" dxfId="383" priority="6" operator="lessThan">
      <formula>0.8</formula>
    </cfRule>
  </conditionalFormatting>
  <conditionalFormatting sqref="AC141:AC146">
    <cfRule type="cellIs" dxfId="382" priority="12" operator="lessThan">
      <formula>0.8</formula>
    </cfRule>
  </conditionalFormatting>
  <conditionalFormatting sqref="AC158">
    <cfRule type="cellIs" dxfId="381" priority="11" operator="lessThan">
      <formula>0.8</formula>
    </cfRule>
  </conditionalFormatting>
  <conditionalFormatting sqref="AC175">
    <cfRule type="cellIs" dxfId="380" priority="10" operator="lessThan">
      <formula>0.8</formula>
    </cfRule>
  </conditionalFormatting>
  <conditionalFormatting sqref="AC192">
    <cfRule type="cellIs" dxfId="379" priority="9" operator="lessThan">
      <formula>0.8</formula>
    </cfRule>
  </conditionalFormatting>
  <conditionalFormatting sqref="AC209:AC214">
    <cfRule type="cellIs" dxfId="378" priority="8" operator="lessThan">
      <formula>0.8</formula>
    </cfRule>
  </conditionalFormatting>
  <dataValidations count="1">
    <dataValidation type="list" allowBlank="1" showInputMessage="1" showErrorMessage="1" sqref="Y5:Z225" xr:uid="{61044EE2-BF56-4AA5-9896-01F5CCEAC80E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EC6A-0314-4A62-BF87-2FF34FE53B80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AA34" sqref="AA34"/>
      <selection pane="bottomLeft" activeCell="AA34" sqref="AA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127197</v>
      </c>
      <c r="E1" s="77" t="s">
        <v>3</v>
      </c>
      <c r="F1" s="78">
        <f>SUM(G5:G157)</f>
        <v>5636541.04</v>
      </c>
      <c r="G1" s="79" t="s">
        <v>74</v>
      </c>
      <c r="H1" s="80">
        <f>L21+L38+L55+L72+L89+L106+L123+L157</f>
        <v>148.32976190476191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45882</v>
      </c>
      <c r="B2" s="325"/>
      <c r="C2" s="82" t="s">
        <v>35</v>
      </c>
      <c r="D2" s="83">
        <f>AVERAGE(N21,N38,N55,N72,N89,N106,N123,N157)</f>
        <v>140.53594637454597</v>
      </c>
      <c r="E2" s="83" t="s">
        <v>81</v>
      </c>
      <c r="F2" s="84">
        <f>F1/D1</f>
        <v>44.313474688868446</v>
      </c>
      <c r="G2" s="85" t="s">
        <v>82</v>
      </c>
      <c r="H2" s="86">
        <f>COUNT(H5:H157)</f>
        <v>6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1300</v>
      </c>
      <c r="G5" s="159">
        <f t="shared" ref="G5:G8" si="0">E5*F5</f>
        <v>25610</v>
      </c>
      <c r="H5" s="160">
        <v>2</v>
      </c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1055.4803788903921</v>
      </c>
      <c r="N5" s="163">
        <f>M5/L5</f>
        <v>81.190798376184006</v>
      </c>
      <c r="O5" s="179">
        <f>L5-I5</f>
        <v>0</v>
      </c>
      <c r="P5" s="180">
        <f>N5-K5</f>
        <v>-11.116893931508301</v>
      </c>
      <c r="Q5" s="132">
        <f>N5/K5</f>
        <v>0.87956698240866005</v>
      </c>
      <c r="R5" s="276">
        <f>Q21</f>
        <v>0.85952276230202485</v>
      </c>
      <c r="S5" s="167">
        <v>0.25018518518518518</v>
      </c>
      <c r="T5" s="168">
        <v>0.30150462962962965</v>
      </c>
      <c r="U5" s="169"/>
      <c r="V5" s="170">
        <v>73.900000000000034</v>
      </c>
      <c r="W5" s="87"/>
      <c r="X5" s="88"/>
      <c r="Y5" s="278"/>
      <c r="Z5" s="279"/>
      <c r="AA5" s="109">
        <f>M5-J5</f>
        <v>-144.5196211096079</v>
      </c>
      <c r="AB5" s="110">
        <f>M5/J5</f>
        <v>0.87956698240866005</v>
      </c>
      <c r="AC5" s="291">
        <f>AB21</f>
        <v>0.85952276230202485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989</v>
      </c>
      <c r="G6" s="115">
        <f t="shared" si="0"/>
        <v>59142.2</v>
      </c>
      <c r="H6" s="116"/>
      <c r="I6" s="97">
        <v>14</v>
      </c>
      <c r="J6" s="98">
        <v>2000</v>
      </c>
      <c r="K6" s="99">
        <f t="shared" ref="K6:K8" si="1">J6/I6</f>
        <v>142.85714285714286</v>
      </c>
      <c r="L6" s="100">
        <v>14</v>
      </c>
      <c r="M6" s="98">
        <f>F6/V6*60</f>
        <v>1652.9247910863542</v>
      </c>
      <c r="N6" s="99">
        <f>M6/L6</f>
        <v>118.06605650616815</v>
      </c>
      <c r="O6" s="101">
        <f>L6-I6</f>
        <v>0</v>
      </c>
      <c r="P6" s="102">
        <f>N6-K6</f>
        <v>-24.791086350974709</v>
      </c>
      <c r="Q6" s="103">
        <f>N6/K6</f>
        <v>0.82646239554317702</v>
      </c>
      <c r="R6" s="276"/>
      <c r="S6" s="117">
        <v>0.48965277777777777</v>
      </c>
      <c r="T6" s="118">
        <v>0.51458333333333328</v>
      </c>
      <c r="U6" s="104">
        <v>58.783333333333303</v>
      </c>
      <c r="V6" s="105">
        <v>35.899999999999935</v>
      </c>
      <c r="W6" s="106"/>
      <c r="X6" s="107"/>
      <c r="Y6" s="261"/>
      <c r="Z6" s="262"/>
      <c r="AA6" s="111">
        <f>M6-J6</f>
        <v>-347.07520891364584</v>
      </c>
      <c r="AB6" s="112">
        <f>M6/J6</f>
        <v>0.82646239554317713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2172</v>
      </c>
      <c r="G7" s="115">
        <f t="shared" si="0"/>
        <v>65094.84</v>
      </c>
      <c r="H7" s="119"/>
      <c r="I7" s="97">
        <v>20</v>
      </c>
      <c r="J7" s="98">
        <v>2600</v>
      </c>
      <c r="K7" s="99">
        <f t="shared" si="1"/>
        <v>130</v>
      </c>
      <c r="L7" s="114">
        <v>20</v>
      </c>
      <c r="M7" s="98">
        <f>F7/V7*60</f>
        <v>2251.4252807371149</v>
      </c>
      <c r="N7" s="99">
        <f>M7/L7</f>
        <v>112.57126403685575</v>
      </c>
      <c r="O7" s="120">
        <f>L7-I7</f>
        <v>0</v>
      </c>
      <c r="P7" s="121">
        <f>N7-K7</f>
        <v>-17.428735963144248</v>
      </c>
      <c r="Q7" s="122">
        <f>N7/K7</f>
        <v>0.86593280028350583</v>
      </c>
      <c r="R7" s="276"/>
      <c r="S7" s="117">
        <v>0.51744212962962965</v>
      </c>
      <c r="T7" s="118">
        <v>0.55763888888888891</v>
      </c>
      <c r="U7" s="104">
        <v>4.1166666666667773</v>
      </c>
      <c r="V7" s="105">
        <v>57.883333333333326</v>
      </c>
      <c r="W7" s="106"/>
      <c r="X7" s="107"/>
      <c r="Y7" s="261"/>
      <c r="Z7" s="262"/>
      <c r="AA7" s="111">
        <f>M7-J7</f>
        <v>-348.57471926288508</v>
      </c>
      <c r="AB7" s="112">
        <f>M7/J7</f>
        <v>0.86593280028350572</v>
      </c>
      <c r="AC7" s="292"/>
    </row>
    <row r="8" spans="1:29" ht="15.75" customHeight="1">
      <c r="A8" s="270"/>
      <c r="B8" s="92" t="s">
        <v>169</v>
      </c>
      <c r="C8" s="285" t="s">
        <v>170</v>
      </c>
      <c r="D8" s="285"/>
      <c r="E8" s="93">
        <v>19.7</v>
      </c>
      <c r="F8" s="94">
        <v>2057</v>
      </c>
      <c r="G8" s="115">
        <f t="shared" si="0"/>
        <v>40522.9</v>
      </c>
      <c r="H8" s="119"/>
      <c r="I8" s="97">
        <v>13</v>
      </c>
      <c r="J8" s="98">
        <v>1200</v>
      </c>
      <c r="K8" s="99">
        <f t="shared" si="1"/>
        <v>92.307692307692307</v>
      </c>
      <c r="L8" s="114">
        <v>13</v>
      </c>
      <c r="M8" s="98">
        <f>F8/V8*60</f>
        <v>1056.8288854003131</v>
      </c>
      <c r="N8" s="99">
        <f>M8/L8</f>
        <v>81.294529646177935</v>
      </c>
      <c r="O8" s="120">
        <f>L8-I8</f>
        <v>0</v>
      </c>
      <c r="P8" s="121">
        <f>N8-K8</f>
        <v>-11.013162661514372</v>
      </c>
      <c r="Q8" s="122">
        <f>N8/K8</f>
        <v>0.88069073783359431</v>
      </c>
      <c r="R8" s="276"/>
      <c r="S8" s="117">
        <v>0.56056712962962962</v>
      </c>
      <c r="T8" s="118">
        <v>0.64166666666666672</v>
      </c>
      <c r="U8" s="104">
        <v>4.216666666666633</v>
      </c>
      <c r="V8" s="105">
        <v>116.78333333333342</v>
      </c>
      <c r="W8" s="106"/>
      <c r="X8" s="4"/>
      <c r="Y8" s="261"/>
      <c r="Z8" s="262"/>
      <c r="AA8" s="111">
        <f>M8-J8</f>
        <v>-143.17111459968692</v>
      </c>
      <c r="AB8" s="112">
        <f>M8/J8</f>
        <v>0.88069073783359419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5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5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</v>
      </c>
      <c r="J21" s="138">
        <f t="shared" si="2"/>
        <v>1750</v>
      </c>
      <c r="K21" s="139">
        <f t="shared" ref="K21" si="3">J21/I21</f>
        <v>116.66666666666667</v>
      </c>
      <c r="L21" s="137">
        <f t="shared" ref="L21:M21" si="4">AVERAGE(L5:L20)</f>
        <v>15</v>
      </c>
      <c r="M21" s="138">
        <f t="shared" si="4"/>
        <v>1504.1648340285435</v>
      </c>
      <c r="N21" s="139">
        <f t="shared" ref="N21:N29" si="5">M21/L21</f>
        <v>100.27765560190291</v>
      </c>
      <c r="O21" s="140">
        <f t="shared" ref="O21:O29" si="6">L21-I21</f>
        <v>0</v>
      </c>
      <c r="P21" s="141">
        <f t="shared" ref="P21:P29" si="7">N21-K21</f>
        <v>-16.389011064763764</v>
      </c>
      <c r="Q21" s="142">
        <f t="shared" ref="Q21:Q29" si="8">N21/K21</f>
        <v>0.85952276230202485</v>
      </c>
      <c r="R21" s="277"/>
      <c r="S21" s="143">
        <f>S5</f>
        <v>0.25018518518518518</v>
      </c>
      <c r="T21" s="144">
        <f>INDEX(T5:T20,COUNTA(T5:T20))</f>
        <v>0.64166666666666672</v>
      </c>
      <c r="U21" s="145"/>
      <c r="V21" s="145"/>
      <c r="W21" s="146"/>
      <c r="X21" s="147"/>
      <c r="Y21" s="264"/>
      <c r="Z21" s="265"/>
      <c r="AA21" s="148">
        <f t="shared" ref="AA21:AA29" si="9">M21-J21</f>
        <v>-245.83516597145649</v>
      </c>
      <c r="AB21" s="149">
        <f t="shared" ref="AB21:AB29" si="10">M21/J21</f>
        <v>0.85952276230202485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2354</v>
      </c>
      <c r="G22" s="159">
        <f t="shared" ref="G22:G29" si="11">E22*F22</f>
        <v>169205.52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9" si="12">F22/V22*60</f>
        <v>1698.9574979951881</v>
      </c>
      <c r="N22" s="163">
        <f t="shared" si="5"/>
        <v>65.344519153661082</v>
      </c>
      <c r="O22" s="165">
        <f t="shared" si="6"/>
        <v>0</v>
      </c>
      <c r="P22" s="166">
        <f t="shared" si="7"/>
        <v>-11.578557769415838</v>
      </c>
      <c r="Q22" s="152">
        <f t="shared" si="8"/>
        <v>0.84947874899759412</v>
      </c>
      <c r="R22" s="275">
        <f>Q38</f>
        <v>0.81182045082022969</v>
      </c>
      <c r="S22" s="167">
        <v>0.25</v>
      </c>
      <c r="T22" s="168">
        <v>0.30773148148148149</v>
      </c>
      <c r="U22" s="169"/>
      <c r="V22" s="170">
        <v>83.133333333333354</v>
      </c>
      <c r="W22" s="181"/>
      <c r="X22" s="163"/>
      <c r="Y22" s="278"/>
      <c r="Z22" s="279"/>
      <c r="AA22" s="109">
        <f t="shared" si="9"/>
        <v>-301.04250200481192</v>
      </c>
      <c r="AB22" s="152">
        <f t="shared" si="10"/>
        <v>0.84947874899759401</v>
      </c>
      <c r="AC22" s="347">
        <f>AB38</f>
        <v>0.84052117382902558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2068</v>
      </c>
      <c r="G23" s="95">
        <f t="shared" si="11"/>
        <v>107246.48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27</v>
      </c>
      <c r="M23" s="98">
        <f t="shared" si="12"/>
        <v>1651.4640638864248</v>
      </c>
      <c r="N23" s="99">
        <f t="shared" si="5"/>
        <v>61.165335699497213</v>
      </c>
      <c r="O23" s="101">
        <f t="shared" si="6"/>
        <v>1</v>
      </c>
      <c r="P23" s="102">
        <f t="shared" si="7"/>
        <v>-15.757741223579707</v>
      </c>
      <c r="Q23" s="103">
        <f t="shared" si="8"/>
        <v>0.79514936409346382</v>
      </c>
      <c r="R23" s="276"/>
      <c r="S23" s="1">
        <v>0.31180555555555556</v>
      </c>
      <c r="T23" s="2">
        <v>0.36398148148148146</v>
      </c>
      <c r="U23" s="104">
        <v>5.8666666666666512</v>
      </c>
      <c r="V23" s="105">
        <v>75.133333333333297</v>
      </c>
      <c r="W23" s="106"/>
      <c r="X23" s="107"/>
      <c r="Y23" s="261" t="s">
        <v>236</v>
      </c>
      <c r="Z23" s="262"/>
      <c r="AA23" s="111">
        <f t="shared" si="9"/>
        <v>-348.53593611357519</v>
      </c>
      <c r="AB23" s="103">
        <f t="shared" si="10"/>
        <v>0.82573203194321243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5556</v>
      </c>
      <c r="G24" s="95">
        <f t="shared" si="11"/>
        <v>315414.12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1734.7441457068514</v>
      </c>
      <c r="N24" s="99">
        <f t="shared" si="5"/>
        <v>64.249783174327831</v>
      </c>
      <c r="O24" s="101">
        <f t="shared" si="6"/>
        <v>1</v>
      </c>
      <c r="P24" s="102">
        <f t="shared" si="7"/>
        <v>-12.673293748749089</v>
      </c>
      <c r="Q24" s="103">
        <f t="shared" si="8"/>
        <v>0.83524718126626185</v>
      </c>
      <c r="R24" s="276"/>
      <c r="S24" s="1">
        <v>0.37013888888888885</v>
      </c>
      <c r="T24" s="2">
        <v>0.50358796296296293</v>
      </c>
      <c r="U24" s="104">
        <v>8.8666666666666405</v>
      </c>
      <c r="V24" s="105">
        <v>192.16666666666669</v>
      </c>
      <c r="W24" s="106">
        <v>0.50358796296296293</v>
      </c>
      <c r="X24" s="107">
        <v>0.54748842592592595</v>
      </c>
      <c r="Y24" s="261" t="s">
        <v>236</v>
      </c>
      <c r="Z24" s="262"/>
      <c r="AA24" s="111">
        <f t="shared" si="9"/>
        <v>-265.25585429314856</v>
      </c>
      <c r="AB24" s="103">
        <f t="shared" si="10"/>
        <v>0.86737207285342577</v>
      </c>
      <c r="AC24" s="293"/>
    </row>
    <row r="25" spans="1:43" ht="15.75" customHeight="1">
      <c r="A25" s="281"/>
      <c r="B25" s="92" t="s">
        <v>176</v>
      </c>
      <c r="C25" s="285" t="s">
        <v>238</v>
      </c>
      <c r="D25" s="285"/>
      <c r="E25" s="93">
        <v>57.3</v>
      </c>
      <c r="F25" s="94">
        <v>130</v>
      </c>
      <c r="G25" s="95">
        <f t="shared" si="11"/>
        <v>7449</v>
      </c>
      <c r="H25" s="96">
        <v>2</v>
      </c>
      <c r="I25" s="97">
        <v>25</v>
      </c>
      <c r="J25" s="98">
        <v>2000</v>
      </c>
      <c r="K25" s="99">
        <f t="shared" si="13"/>
        <v>80</v>
      </c>
      <c r="L25" s="100">
        <v>26</v>
      </c>
      <c r="M25" s="98">
        <f t="shared" si="12"/>
        <v>1689.5306859205671</v>
      </c>
      <c r="N25" s="99">
        <f t="shared" si="5"/>
        <v>64.981949458483342</v>
      </c>
      <c r="O25" s="101">
        <f t="shared" si="6"/>
        <v>1</v>
      </c>
      <c r="P25" s="102">
        <f t="shared" si="7"/>
        <v>-15.018050541516658</v>
      </c>
      <c r="Q25" s="103">
        <f t="shared" si="8"/>
        <v>0.81227436823104182</v>
      </c>
      <c r="R25" s="276"/>
      <c r="S25" s="1">
        <v>0.54748842592592595</v>
      </c>
      <c r="T25" s="2">
        <v>0.55069444444444449</v>
      </c>
      <c r="U25" s="104">
        <v>63.21666666666674</v>
      </c>
      <c r="V25" s="105">
        <v>4.6166666666666956</v>
      </c>
      <c r="W25" s="106"/>
      <c r="X25" s="107"/>
      <c r="Y25" s="261" t="s">
        <v>236</v>
      </c>
      <c r="Z25" s="262"/>
      <c r="AA25" s="111">
        <f t="shared" si="9"/>
        <v>-310.46931407943293</v>
      </c>
      <c r="AB25" s="103">
        <f t="shared" si="10"/>
        <v>0.84476534296028349</v>
      </c>
      <c r="AC25" s="293"/>
    </row>
    <row r="26" spans="1:43" ht="15.75" customHeight="1">
      <c r="A26" s="281"/>
      <c r="B26" s="92" t="s">
        <v>176</v>
      </c>
      <c r="C26" s="285" t="s">
        <v>250</v>
      </c>
      <c r="D26" s="285"/>
      <c r="E26" s="93">
        <v>53.83</v>
      </c>
      <c r="F26" s="94">
        <v>153</v>
      </c>
      <c r="G26" s="95">
        <f t="shared" si="11"/>
        <v>8235.99</v>
      </c>
      <c r="H26" s="113">
        <v>2</v>
      </c>
      <c r="I26" s="97">
        <v>22</v>
      </c>
      <c r="J26" s="98">
        <v>2000</v>
      </c>
      <c r="K26" s="99">
        <f t="shared" si="13"/>
        <v>90.909090909090907</v>
      </c>
      <c r="L26" s="114">
        <v>23</v>
      </c>
      <c r="M26" s="98">
        <f t="shared" si="12"/>
        <v>1634.4213649851558</v>
      </c>
      <c r="N26" s="99">
        <f t="shared" si="5"/>
        <v>71.061798477615469</v>
      </c>
      <c r="O26" s="101">
        <f t="shared" si="6"/>
        <v>1</v>
      </c>
      <c r="P26" s="102">
        <f t="shared" si="7"/>
        <v>-19.847292431475438</v>
      </c>
      <c r="Q26" s="103">
        <f t="shared" si="8"/>
        <v>0.78167978325377019</v>
      </c>
      <c r="R26" s="276"/>
      <c r="S26" s="1">
        <v>0.55582175925925925</v>
      </c>
      <c r="T26" s="2">
        <v>0.55972222222222223</v>
      </c>
      <c r="U26" s="104">
        <v>7.3833333333332618</v>
      </c>
      <c r="V26" s="105">
        <v>5.616666666666692</v>
      </c>
      <c r="W26" s="106"/>
      <c r="X26" s="107"/>
      <c r="Y26" s="261" t="s">
        <v>236</v>
      </c>
      <c r="Z26" s="262"/>
      <c r="AA26" s="111">
        <f t="shared" si="9"/>
        <v>-365.57863501484417</v>
      </c>
      <c r="AB26" s="103">
        <f t="shared" si="10"/>
        <v>0.81721068249257789</v>
      </c>
      <c r="AC26" s="293"/>
    </row>
    <row r="27" spans="1:43" ht="15.75" customHeight="1">
      <c r="A27" s="281"/>
      <c r="B27" s="92" t="s">
        <v>176</v>
      </c>
      <c r="C27" s="285" t="s">
        <v>237</v>
      </c>
      <c r="D27" s="285"/>
      <c r="E27" s="93">
        <v>57.3</v>
      </c>
      <c r="F27" s="94">
        <v>2430</v>
      </c>
      <c r="G27" s="115">
        <f t="shared" si="11"/>
        <v>139239</v>
      </c>
      <c r="H27" s="116"/>
      <c r="I27" s="97">
        <v>26</v>
      </c>
      <c r="J27" s="98">
        <v>2000</v>
      </c>
      <c r="K27" s="99">
        <f t="shared" si="13"/>
        <v>76.92307692307692</v>
      </c>
      <c r="L27" s="100">
        <v>27</v>
      </c>
      <c r="M27" s="98">
        <f t="shared" si="12"/>
        <v>1695.348837209302</v>
      </c>
      <c r="N27" s="99">
        <f t="shared" si="5"/>
        <v>62.790697674418595</v>
      </c>
      <c r="O27" s="101">
        <f t="shared" si="6"/>
        <v>1</v>
      </c>
      <c r="P27" s="102">
        <f t="shared" si="7"/>
        <v>-14.132379248658324</v>
      </c>
      <c r="Q27" s="103">
        <f t="shared" si="8"/>
        <v>0.8162790697674418</v>
      </c>
      <c r="R27" s="276"/>
      <c r="S27" s="1">
        <v>0.56527777777777777</v>
      </c>
      <c r="T27" s="2">
        <v>0.625</v>
      </c>
      <c r="U27" s="104">
        <v>7.9999999999999716</v>
      </c>
      <c r="V27" s="105">
        <v>86.000000000000014</v>
      </c>
      <c r="W27" s="106"/>
      <c r="X27" s="107"/>
      <c r="Y27" s="261" t="s">
        <v>236</v>
      </c>
      <c r="Z27" s="262"/>
      <c r="AA27" s="111">
        <f t="shared" si="9"/>
        <v>-304.65116279069798</v>
      </c>
      <c r="AB27" s="103">
        <f t="shared" si="10"/>
        <v>0.84767441860465098</v>
      </c>
      <c r="AC27" s="293"/>
    </row>
    <row r="28" spans="1:43" ht="15.75" customHeight="1">
      <c r="A28" s="281"/>
      <c r="B28" s="92" t="s">
        <v>176</v>
      </c>
      <c r="C28" s="285" t="s">
        <v>238</v>
      </c>
      <c r="D28" s="285"/>
      <c r="E28" s="93">
        <v>57.3</v>
      </c>
      <c r="F28" s="94">
        <v>3034</v>
      </c>
      <c r="G28" s="115">
        <f t="shared" si="11"/>
        <v>173848.19999999998</v>
      </c>
      <c r="H28" s="119"/>
      <c r="I28" s="97">
        <v>25</v>
      </c>
      <c r="J28" s="98">
        <v>2000</v>
      </c>
      <c r="K28" s="99">
        <f t="shared" si="13"/>
        <v>80</v>
      </c>
      <c r="L28" s="114">
        <v>26</v>
      </c>
      <c r="M28" s="98">
        <f t="shared" si="12"/>
        <v>1697.0789310130504</v>
      </c>
      <c r="N28" s="99">
        <f t="shared" si="5"/>
        <v>65.272266577425015</v>
      </c>
      <c r="O28" s="120">
        <f t="shared" si="6"/>
        <v>1</v>
      </c>
      <c r="P28" s="121">
        <f t="shared" si="7"/>
        <v>-14.727733422574985</v>
      </c>
      <c r="Q28" s="122">
        <f t="shared" si="8"/>
        <v>0.81590333221781264</v>
      </c>
      <c r="R28" s="276"/>
      <c r="S28" s="1">
        <v>0.62916666666666665</v>
      </c>
      <c r="T28" s="2">
        <v>0.70365740740740745</v>
      </c>
      <c r="U28" s="104">
        <v>5.9999999999999787</v>
      </c>
      <c r="V28" s="105">
        <v>107.26666666666675</v>
      </c>
      <c r="W28" s="106"/>
      <c r="X28" s="107"/>
      <c r="Y28" s="261" t="s">
        <v>236</v>
      </c>
      <c r="Z28" s="262"/>
      <c r="AA28" s="111">
        <f t="shared" si="9"/>
        <v>-302.92106898694965</v>
      </c>
      <c r="AB28" s="103">
        <f t="shared" si="10"/>
        <v>0.84853946550652515</v>
      </c>
      <c r="AC28" s="293"/>
    </row>
    <row r="29" spans="1:43" ht="15.75" customHeight="1">
      <c r="A29" s="281"/>
      <c r="B29" s="92" t="s">
        <v>176</v>
      </c>
      <c r="C29" s="285" t="s">
        <v>250</v>
      </c>
      <c r="D29" s="285"/>
      <c r="E29" s="93">
        <v>53.83</v>
      </c>
      <c r="F29" s="94">
        <v>3445</v>
      </c>
      <c r="G29" s="115">
        <f t="shared" si="11"/>
        <v>185444.35</v>
      </c>
      <c r="H29" s="119"/>
      <c r="I29" s="97">
        <v>22</v>
      </c>
      <c r="J29" s="98">
        <v>2000</v>
      </c>
      <c r="K29" s="99">
        <f t="shared" si="13"/>
        <v>90.909090909090907</v>
      </c>
      <c r="L29" s="114">
        <v>23</v>
      </c>
      <c r="M29" s="98">
        <f t="shared" si="12"/>
        <v>1646.79325454787</v>
      </c>
      <c r="N29" s="99">
        <f t="shared" si="5"/>
        <v>71.599706719472607</v>
      </c>
      <c r="O29" s="120">
        <f t="shared" si="6"/>
        <v>1</v>
      </c>
      <c r="P29" s="121">
        <f t="shared" si="7"/>
        <v>-19.309384189618299</v>
      </c>
      <c r="Q29" s="122">
        <f t="shared" si="8"/>
        <v>0.78759677391419869</v>
      </c>
      <c r="R29" s="276"/>
      <c r="S29" s="1">
        <v>0.70936342592592594</v>
      </c>
      <c r="T29" s="2">
        <v>0.79652777777777772</v>
      </c>
      <c r="U29" s="104">
        <v>8.2166666666666188</v>
      </c>
      <c r="V29" s="105">
        <v>125.51666666666657</v>
      </c>
      <c r="W29" s="106"/>
      <c r="X29" s="107"/>
      <c r="Y29" s="261" t="s">
        <v>236</v>
      </c>
      <c r="Z29" s="262"/>
      <c r="AA29" s="111">
        <f t="shared" si="9"/>
        <v>-353.20674545213001</v>
      </c>
      <c r="AB29" s="103">
        <f t="shared" si="10"/>
        <v>0.82339662727393503</v>
      </c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24.75</v>
      </c>
      <c r="J38" s="138">
        <f t="shared" si="14"/>
        <v>2000</v>
      </c>
      <c r="K38" s="139">
        <f t="shared" ref="K38" si="15">J38/I38</f>
        <v>80.808080808080803</v>
      </c>
      <c r="L38" s="137">
        <f t="shared" ref="L38:M38" si="16">AVERAGE(L22:L37)</f>
        <v>25.625</v>
      </c>
      <c r="M38" s="138">
        <f t="shared" si="16"/>
        <v>1681.0423476580511</v>
      </c>
      <c r="N38" s="139">
        <f t="shared" ref="N38:N43" si="17">M38/L38</f>
        <v>65.601652591533707</v>
      </c>
      <c r="O38" s="140">
        <f t="shared" ref="O38:O43" si="18">L38-I38</f>
        <v>0.875</v>
      </c>
      <c r="P38" s="141">
        <f t="shared" ref="P38:P43" si="19">N38-K38</f>
        <v>-15.206428216547096</v>
      </c>
      <c r="Q38" s="142">
        <f t="shared" ref="Q38:Q43" si="20">N38/K38</f>
        <v>0.81182045082022969</v>
      </c>
      <c r="R38" s="277"/>
      <c r="S38" s="143">
        <f>S22</f>
        <v>0.25</v>
      </c>
      <c r="T38" s="144">
        <f>INDEX(T22:T37,COUNTA(T22:T37))</f>
        <v>0.79652777777777772</v>
      </c>
      <c r="U38" s="145"/>
      <c r="V38" s="156"/>
      <c r="W38" s="135"/>
      <c r="X38" s="139"/>
      <c r="Y38" s="264"/>
      <c r="Z38" s="265"/>
      <c r="AA38" s="157">
        <f t="shared" ref="AA38:AA43" si="21">M38-J38</f>
        <v>-318.95765234194891</v>
      </c>
      <c r="AB38" s="142">
        <f t="shared" ref="AB38:AB43" si="22">M38/J38</f>
        <v>0.84052117382902558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2577</v>
      </c>
      <c r="G39" s="159">
        <f t="shared" ref="G39:G43" si="23">E39*F39</f>
        <v>127613.04000000001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1708.8229876588696</v>
      </c>
      <c r="N39" s="163">
        <f t="shared" si="17"/>
        <v>71.200957819119566</v>
      </c>
      <c r="O39" s="165">
        <f t="shared" si="18"/>
        <v>0</v>
      </c>
      <c r="P39" s="166">
        <f t="shared" si="19"/>
        <v>-12.132375514213763</v>
      </c>
      <c r="Q39" s="152">
        <f t="shared" si="20"/>
        <v>0.85441149382943482</v>
      </c>
      <c r="R39" s="275">
        <f>Q55</f>
        <v>0.85201541937349845</v>
      </c>
      <c r="S39" s="167">
        <v>0.25</v>
      </c>
      <c r="T39" s="168">
        <v>0.31283564814814813</v>
      </c>
      <c r="U39" s="169"/>
      <c r="V39" s="170">
        <v>90.483333333333306</v>
      </c>
      <c r="W39" s="87"/>
      <c r="X39" s="88"/>
      <c r="Y39" s="278"/>
      <c r="Z39" s="279"/>
      <c r="AA39" s="109">
        <f t="shared" si="21"/>
        <v>-291.17701234113042</v>
      </c>
      <c r="AB39" s="152">
        <f t="shared" si="22"/>
        <v>0.85441149382943482</v>
      </c>
      <c r="AC39" s="347">
        <f>AB55</f>
        <v>0.85201541937349834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2447</v>
      </c>
      <c r="G40" s="95">
        <f t="shared" si="23"/>
        <v>126803.54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1534.4365093189331</v>
      </c>
      <c r="N40" s="99">
        <f t="shared" si="17"/>
        <v>66.714630839953614</v>
      </c>
      <c r="O40" s="101">
        <f t="shared" si="18"/>
        <v>0</v>
      </c>
      <c r="P40" s="102">
        <f t="shared" si="19"/>
        <v>-11.546238725263777</v>
      </c>
      <c r="Q40" s="103">
        <f t="shared" si="20"/>
        <v>0.85246472739940726</v>
      </c>
      <c r="R40" s="276"/>
      <c r="S40" s="1">
        <v>0.31827546296296294</v>
      </c>
      <c r="T40" s="2">
        <v>0.38472222222222224</v>
      </c>
      <c r="U40" s="104">
        <v>7.8333333333333321</v>
      </c>
      <c r="V40" s="105">
        <v>95.683333333333394</v>
      </c>
      <c r="W40" s="106"/>
      <c r="X40" s="107"/>
      <c r="Y40" s="261"/>
      <c r="Z40" s="262"/>
      <c r="AA40" s="111">
        <f t="shared" si="21"/>
        <v>-265.56349068106692</v>
      </c>
      <c r="AB40" s="103">
        <f t="shared" si="22"/>
        <v>0.85246472739940726</v>
      </c>
      <c r="AC40" s="293"/>
    </row>
    <row r="41" spans="1:29" ht="15.75" customHeight="1">
      <c r="A41" s="270"/>
      <c r="B41" s="153" t="s">
        <v>180</v>
      </c>
      <c r="C41" s="259" t="s">
        <v>188</v>
      </c>
      <c r="D41" s="260"/>
      <c r="E41" s="93">
        <v>59.34</v>
      </c>
      <c r="F41" s="104">
        <v>2353</v>
      </c>
      <c r="G41" s="95">
        <f t="shared" si="23"/>
        <v>139627.02000000002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1691.11599121581</v>
      </c>
      <c r="N41" s="99">
        <f t="shared" si="17"/>
        <v>70.463166300658756</v>
      </c>
      <c r="O41" s="101">
        <f t="shared" si="18"/>
        <v>0</v>
      </c>
      <c r="P41" s="102">
        <f t="shared" si="19"/>
        <v>-12.870167032674573</v>
      </c>
      <c r="Q41" s="103">
        <f t="shared" si="20"/>
        <v>0.84555799560790512</v>
      </c>
      <c r="R41" s="276"/>
      <c r="S41" s="1">
        <v>0.38888888888888884</v>
      </c>
      <c r="T41" s="2">
        <v>0.44686342592592593</v>
      </c>
      <c r="U41" s="104">
        <v>5.9999999999998987</v>
      </c>
      <c r="V41" s="105">
        <v>83.483333333333405</v>
      </c>
      <c r="W41" s="106">
        <v>0.44686342592592593</v>
      </c>
      <c r="X41" s="107">
        <v>0.48706018518518518</v>
      </c>
      <c r="Y41" s="261"/>
      <c r="Z41" s="262"/>
      <c r="AA41" s="111">
        <f t="shared" si="21"/>
        <v>-308.88400878418997</v>
      </c>
      <c r="AB41" s="103">
        <f t="shared" si="22"/>
        <v>0.84555799560790501</v>
      </c>
      <c r="AC41" s="293"/>
    </row>
    <row r="42" spans="1:29" ht="15.75" customHeight="1">
      <c r="A42" s="270"/>
      <c r="B42" s="153" t="s">
        <v>180</v>
      </c>
      <c r="C42" s="259" t="s">
        <v>197</v>
      </c>
      <c r="D42" s="260"/>
      <c r="E42" s="93">
        <v>77.34</v>
      </c>
      <c r="F42" s="104">
        <v>3128</v>
      </c>
      <c r="G42" s="95">
        <f t="shared" si="23"/>
        <v>241919.52000000002</v>
      </c>
      <c r="H42" s="96"/>
      <c r="I42" s="100">
        <v>25</v>
      </c>
      <c r="J42" s="98">
        <v>2000</v>
      </c>
      <c r="K42" s="99">
        <f t="shared" si="13"/>
        <v>80</v>
      </c>
      <c r="L42" s="100">
        <v>25</v>
      </c>
      <c r="M42" s="98">
        <f>F42/V42*60</f>
        <v>1696.4145827056341</v>
      </c>
      <c r="N42" s="99">
        <f t="shared" si="17"/>
        <v>67.856583308225368</v>
      </c>
      <c r="O42" s="101">
        <f t="shared" si="18"/>
        <v>0</v>
      </c>
      <c r="P42" s="102">
        <f t="shared" si="19"/>
        <v>-12.143416691774632</v>
      </c>
      <c r="Q42" s="103">
        <f t="shared" si="20"/>
        <v>0.84820729135281714</v>
      </c>
      <c r="R42" s="276"/>
      <c r="S42" s="1">
        <v>0.48706018518518518</v>
      </c>
      <c r="T42" s="2">
        <v>0.56388888888888888</v>
      </c>
      <c r="U42" s="104">
        <v>57.883333333333326</v>
      </c>
      <c r="V42" s="105">
        <v>110.63333333333334</v>
      </c>
      <c r="W42" s="106"/>
      <c r="X42" s="107"/>
      <c r="Y42" s="261"/>
      <c r="Z42" s="262"/>
      <c r="AA42" s="111">
        <f t="shared" si="21"/>
        <v>-303.58541729436593</v>
      </c>
      <c r="AB42" s="103">
        <f t="shared" si="22"/>
        <v>0.84820729135281703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4412</v>
      </c>
      <c r="G43" s="95">
        <f t="shared" si="23"/>
        <v>258852.04</v>
      </c>
      <c r="H43" s="113"/>
      <c r="I43" s="114">
        <v>25</v>
      </c>
      <c r="J43" s="98">
        <v>2000</v>
      </c>
      <c r="K43" s="99">
        <f t="shared" si="13"/>
        <v>80</v>
      </c>
      <c r="L43" s="114">
        <v>25</v>
      </c>
      <c r="M43" s="98">
        <f>F43/V43*60</f>
        <v>1718.9610389610361</v>
      </c>
      <c r="N43" s="99">
        <f t="shared" si="17"/>
        <v>68.758441558441447</v>
      </c>
      <c r="O43" s="101">
        <f t="shared" si="18"/>
        <v>0</v>
      </c>
      <c r="P43" s="102">
        <f t="shared" si="19"/>
        <v>-11.241558441558553</v>
      </c>
      <c r="Q43" s="103">
        <f t="shared" si="20"/>
        <v>0.85948051948051807</v>
      </c>
      <c r="R43" s="276"/>
      <c r="S43" s="1">
        <v>0.56805555555555542</v>
      </c>
      <c r="T43" s="2">
        <v>0.67500000000000004</v>
      </c>
      <c r="U43" s="104">
        <v>5.9999999999998188</v>
      </c>
      <c r="V43" s="105">
        <v>154.00000000000026</v>
      </c>
      <c r="W43" s="106"/>
      <c r="X43" s="107"/>
      <c r="Y43" s="261"/>
      <c r="Z43" s="262"/>
      <c r="AA43" s="111">
        <f t="shared" si="21"/>
        <v>-281.03896103896386</v>
      </c>
      <c r="AB43" s="103">
        <f t="shared" si="22"/>
        <v>0.85948051948051807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24.2</v>
      </c>
      <c r="J55" s="138">
        <f t="shared" si="24"/>
        <v>1960</v>
      </c>
      <c r="K55" s="139">
        <f t="shared" ref="K55" si="25">J55/I55</f>
        <v>80.991735537190081</v>
      </c>
      <c r="L55" s="137">
        <f t="shared" ref="L55:M55" si="26">AVERAGE(L39:L54)</f>
        <v>24.2</v>
      </c>
      <c r="M55" s="138">
        <f t="shared" si="26"/>
        <v>1669.9502219720569</v>
      </c>
      <c r="N55" s="139">
        <f t="shared" ref="N55:N60" si="27">M55/L55</f>
        <v>69.006207519506489</v>
      </c>
      <c r="O55" s="140">
        <f t="shared" ref="O55:O60" si="28">L55-I55</f>
        <v>0</v>
      </c>
      <c r="P55" s="141">
        <f t="shared" ref="P55:P60" si="29">N55-K55</f>
        <v>-11.985528017683592</v>
      </c>
      <c r="Q55" s="142">
        <f t="shared" ref="Q55:Q60" si="30">N55/K55</f>
        <v>0.85201541937349845</v>
      </c>
      <c r="R55" s="277"/>
      <c r="S55" s="143">
        <f>S39</f>
        <v>0.25</v>
      </c>
      <c r="T55" s="144">
        <f>INDEX(T39:T54,COUNTA(T39:T54))</f>
        <v>0.67500000000000004</v>
      </c>
      <c r="U55" s="145"/>
      <c r="V55" s="156"/>
      <c r="W55" s="188"/>
      <c r="X55" s="189"/>
      <c r="Y55" s="264"/>
      <c r="Z55" s="265"/>
      <c r="AA55" s="157">
        <f t="shared" ref="AA55:AA60" si="31">M55-J55</f>
        <v>-290.04977802794315</v>
      </c>
      <c r="AB55" s="142">
        <f t="shared" ref="AB55:AB60" si="32">M55/J55</f>
        <v>0.85201541937349834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1869</v>
      </c>
      <c r="G56" s="159">
        <f t="shared" ref="G56:G60" si="33">E56*F56</f>
        <v>110943.84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>F56/V56*60</f>
        <v>1692.2535211267605</v>
      </c>
      <c r="N56" s="163">
        <f t="shared" si="27"/>
        <v>73.57624004898959</v>
      </c>
      <c r="O56" s="165">
        <f t="shared" si="28"/>
        <v>0</v>
      </c>
      <c r="P56" s="166">
        <f t="shared" si="29"/>
        <v>-13.380281690140848</v>
      </c>
      <c r="Q56" s="152">
        <f t="shared" si="30"/>
        <v>0.84612676056338021</v>
      </c>
      <c r="R56" s="275">
        <f>Q72</f>
        <v>0.84656826991666057</v>
      </c>
      <c r="S56" s="167">
        <v>0.25</v>
      </c>
      <c r="T56" s="168">
        <v>0.29601851851851851</v>
      </c>
      <c r="U56" s="169"/>
      <c r="V56" s="170">
        <v>66.266666666666666</v>
      </c>
      <c r="W56" s="168"/>
      <c r="X56" s="171"/>
      <c r="Y56" s="278"/>
      <c r="Z56" s="279"/>
      <c r="AA56" s="109">
        <f t="shared" si="31"/>
        <v>-307.74647887323954</v>
      </c>
      <c r="AB56" s="152">
        <f t="shared" si="32"/>
        <v>0.84612676056338021</v>
      </c>
      <c r="AC56" s="266">
        <f>AB72</f>
        <v>0.84656826991666057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1096</v>
      </c>
      <c r="G57" s="95">
        <f t="shared" si="33"/>
        <v>112701.68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>F57/V57*60</f>
        <v>1683.2764505119428</v>
      </c>
      <c r="N57" s="99">
        <f t="shared" si="27"/>
        <v>88.593497395365418</v>
      </c>
      <c r="O57" s="101">
        <f t="shared" si="28"/>
        <v>0</v>
      </c>
      <c r="P57" s="102">
        <f t="shared" si="29"/>
        <v>-16.669660499371417</v>
      </c>
      <c r="Q57" s="103">
        <f t="shared" si="30"/>
        <v>0.84163822525597154</v>
      </c>
      <c r="R57" s="276"/>
      <c r="S57" s="1">
        <v>0.30138888888888887</v>
      </c>
      <c r="T57" s="2">
        <v>0.32851851851851854</v>
      </c>
      <c r="U57" s="104">
        <v>7.7333333333333165</v>
      </c>
      <c r="V57" s="105">
        <v>39.066666666666727</v>
      </c>
      <c r="W57" s="106"/>
      <c r="X57" s="107"/>
      <c r="Y57" s="261"/>
      <c r="Z57" s="262"/>
      <c r="AA57" s="111">
        <f t="shared" si="31"/>
        <v>-316.72354948805719</v>
      </c>
      <c r="AB57" s="103">
        <f t="shared" si="32"/>
        <v>0.84163822525597143</v>
      </c>
      <c r="AC57" s="267"/>
    </row>
    <row r="58" spans="1:29" ht="15.75" customHeight="1">
      <c r="A58" s="281"/>
      <c r="B58" s="153" t="s">
        <v>180</v>
      </c>
      <c r="C58" s="259" t="s">
        <v>182</v>
      </c>
      <c r="D58" s="260"/>
      <c r="E58" s="93">
        <v>59.52</v>
      </c>
      <c r="F58" s="94">
        <v>6189</v>
      </c>
      <c r="G58" s="95">
        <f t="shared" si="33"/>
        <v>368369.28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1739.4332110234991</v>
      </c>
      <c r="N58" s="99">
        <f t="shared" si="27"/>
        <v>69.577328440939965</v>
      </c>
      <c r="O58" s="101">
        <f t="shared" si="28"/>
        <v>0</v>
      </c>
      <c r="P58" s="102">
        <f t="shared" si="29"/>
        <v>-10.422671559060035</v>
      </c>
      <c r="Q58" s="103">
        <f t="shared" si="30"/>
        <v>0.86971660551174956</v>
      </c>
      <c r="R58" s="276"/>
      <c r="S58" s="1">
        <v>0.33194444444444443</v>
      </c>
      <c r="T58" s="2">
        <v>0.48019675925925925</v>
      </c>
      <c r="U58" s="104">
        <v>4.9333333333332785</v>
      </c>
      <c r="V58" s="105">
        <v>213.48333333333335</v>
      </c>
      <c r="W58" s="106">
        <v>0.48019675925925925</v>
      </c>
      <c r="X58" s="107">
        <v>0.52083333333333326</v>
      </c>
      <c r="Y58" s="261"/>
      <c r="Z58" s="262"/>
      <c r="AA58" s="111">
        <f t="shared" si="31"/>
        <v>-260.5667889765009</v>
      </c>
      <c r="AB58" s="103">
        <f t="shared" si="32"/>
        <v>0.86971660551174956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1155</v>
      </c>
      <c r="G59" s="95">
        <f t="shared" si="33"/>
        <v>61642.35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>F59/V59*60</f>
        <v>1677.9661016949128</v>
      </c>
      <c r="N59" s="99">
        <f t="shared" si="27"/>
        <v>67.118644067796509</v>
      </c>
      <c r="O59" s="101">
        <f t="shared" si="28"/>
        <v>0</v>
      </c>
      <c r="P59" s="102">
        <f t="shared" si="29"/>
        <v>-12.881355932203491</v>
      </c>
      <c r="Q59" s="103">
        <f t="shared" si="30"/>
        <v>0.83898305084745639</v>
      </c>
      <c r="R59" s="276"/>
      <c r="S59" s="1">
        <v>0.52083333333333326</v>
      </c>
      <c r="T59" s="2">
        <v>0.54951388888888886</v>
      </c>
      <c r="U59" s="104">
        <v>58.516666666666566</v>
      </c>
      <c r="V59" s="105">
        <v>41.300000000000061</v>
      </c>
      <c r="W59" s="106"/>
      <c r="X59" s="107"/>
      <c r="Y59" s="261"/>
      <c r="Z59" s="262"/>
      <c r="AA59" s="111">
        <f t="shared" si="31"/>
        <v>-322.03389830508718</v>
      </c>
      <c r="AB59" s="103">
        <f t="shared" si="32"/>
        <v>0.83898305084745639</v>
      </c>
      <c r="AC59" s="267"/>
    </row>
    <row r="60" spans="1:29" ht="15.75" customHeight="1">
      <c r="A60" s="281"/>
      <c r="B60" s="153" t="s">
        <v>180</v>
      </c>
      <c r="C60" s="259" t="s">
        <v>194</v>
      </c>
      <c r="D60" s="260"/>
      <c r="E60" s="93">
        <v>47.37</v>
      </c>
      <c r="F60" s="94">
        <v>1939</v>
      </c>
      <c r="G60" s="95">
        <f t="shared" si="33"/>
        <v>91850.43</v>
      </c>
      <c r="H60" s="113"/>
      <c r="I60" s="97">
        <v>21</v>
      </c>
      <c r="J60" s="98">
        <v>2000</v>
      </c>
      <c r="K60" s="99">
        <f t="shared" si="13"/>
        <v>95.238095238095241</v>
      </c>
      <c r="L60" s="114">
        <v>21</v>
      </c>
      <c r="M60" s="98">
        <f>F60/V60*60</f>
        <v>1672.7534148094896</v>
      </c>
      <c r="N60" s="99">
        <f t="shared" si="27"/>
        <v>79.654924514737601</v>
      </c>
      <c r="O60" s="101">
        <f t="shared" si="28"/>
        <v>0</v>
      </c>
      <c r="P60" s="102">
        <f t="shared" si="29"/>
        <v>-15.58317072335764</v>
      </c>
      <c r="Q60" s="103">
        <f t="shared" si="30"/>
        <v>0.83637670740474479</v>
      </c>
      <c r="R60" s="276"/>
      <c r="S60" s="1">
        <v>0.55309027777777775</v>
      </c>
      <c r="T60" s="2">
        <v>0.60138888888888886</v>
      </c>
      <c r="U60" s="104">
        <v>5.1500000000000057</v>
      </c>
      <c r="V60" s="105">
        <v>69.55</v>
      </c>
      <c r="W60" s="106"/>
      <c r="X60" s="107"/>
      <c r="Y60" s="261"/>
      <c r="Z60" s="262"/>
      <c r="AA60" s="111">
        <f t="shared" si="31"/>
        <v>-327.24658519051036</v>
      </c>
      <c r="AB60" s="103">
        <f t="shared" si="32"/>
        <v>0.83637670740474479</v>
      </c>
      <c r="AC60" s="267"/>
    </row>
    <row r="61" spans="1:29" ht="15.75" customHeight="1">
      <c r="A61" s="281"/>
      <c r="B61" s="153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22.6</v>
      </c>
      <c r="J72" s="138">
        <f t="shared" si="34"/>
        <v>2000</v>
      </c>
      <c r="K72" s="139">
        <f t="shared" ref="K72" si="35">J72/I72</f>
        <v>88.495575221238937</v>
      </c>
      <c r="L72" s="137">
        <f t="shared" ref="L72:M72" si="36">AVERAGE(L56:L71)</f>
        <v>22.6</v>
      </c>
      <c r="M72" s="138">
        <f t="shared" si="36"/>
        <v>1693.1365398333212</v>
      </c>
      <c r="N72" s="139">
        <f t="shared" ref="N72:N84" si="37">M72/L72</f>
        <v>74.917546010323946</v>
      </c>
      <c r="O72" s="140">
        <f t="shared" ref="O72:O84" si="38">L72-I72</f>
        <v>0</v>
      </c>
      <c r="P72" s="141">
        <f t="shared" ref="P72:P84" si="39">N72-K72</f>
        <v>-13.578029210914991</v>
      </c>
      <c r="Q72" s="142">
        <f t="shared" ref="Q72:Q84" si="40">N72/K72</f>
        <v>0.84656826991666057</v>
      </c>
      <c r="R72" s="277"/>
      <c r="S72" s="143">
        <f>S56</f>
        <v>0.25</v>
      </c>
      <c r="T72" s="144">
        <f>INDEX(T56:T71,COUNTA(T56:T71))</f>
        <v>0.60138888888888886</v>
      </c>
      <c r="U72" s="145"/>
      <c r="V72" s="156"/>
      <c r="W72" s="135"/>
      <c r="X72" s="139"/>
      <c r="Y72" s="264"/>
      <c r="Z72" s="265"/>
      <c r="AA72" s="157">
        <f t="shared" ref="AA72:AA84" si="41">M72-J72</f>
        <v>-306.86346016667881</v>
      </c>
      <c r="AB72" s="142">
        <f t="shared" ref="AB72:AB84" si="42">M72/J72</f>
        <v>0.84656826991666057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1375</v>
      </c>
      <c r="G73" s="159">
        <f t="shared" ref="G73:G84" si="43">E73*F73</f>
        <v>52167.5</v>
      </c>
      <c r="H73" s="160">
        <v>2</v>
      </c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4" si="44">F73/V73*60</f>
        <v>2998.1829194427605</v>
      </c>
      <c r="N73" s="163">
        <f t="shared" si="37"/>
        <v>142.77061521156003</v>
      </c>
      <c r="O73" s="165">
        <f t="shared" si="38"/>
        <v>0</v>
      </c>
      <c r="P73" s="166">
        <f t="shared" si="39"/>
        <v>-28.657956217011389</v>
      </c>
      <c r="Q73" s="152">
        <f t="shared" si="40"/>
        <v>0.83282858873410026</v>
      </c>
      <c r="R73" s="275">
        <f>Q89</f>
        <v>0.84421091563654649</v>
      </c>
      <c r="S73" s="167">
        <v>0.16700231481481481</v>
      </c>
      <c r="T73" s="168">
        <v>0.18611111111111112</v>
      </c>
      <c r="U73" s="169"/>
      <c r="V73" s="170">
        <v>27.51666666666668</v>
      </c>
      <c r="W73" s="168"/>
      <c r="X73" s="171"/>
      <c r="Y73" s="278"/>
      <c r="Z73" s="279"/>
      <c r="AA73" s="109">
        <f t="shared" si="41"/>
        <v>-601.81708055723948</v>
      </c>
      <c r="AB73" s="152">
        <f t="shared" si="42"/>
        <v>0.83282858873410015</v>
      </c>
      <c r="AC73" s="266">
        <f>AB89</f>
        <v>0.84421091563654649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930</v>
      </c>
      <c r="G74" s="95">
        <f t="shared" si="43"/>
        <v>35433</v>
      </c>
      <c r="H74" s="96"/>
      <c r="I74" s="97">
        <v>21</v>
      </c>
      <c r="J74" s="98">
        <v>3600</v>
      </c>
      <c r="K74" s="99">
        <f t="shared" ref="K74:K110" si="45">J74/I74</f>
        <v>171.42857142857142</v>
      </c>
      <c r="L74" s="100">
        <v>21</v>
      </c>
      <c r="M74" s="98">
        <f t="shared" si="44"/>
        <v>2886.2068965517242</v>
      </c>
      <c r="N74" s="99">
        <f t="shared" si="37"/>
        <v>137.4384236453202</v>
      </c>
      <c r="O74" s="101">
        <f t="shared" si="38"/>
        <v>0</v>
      </c>
      <c r="P74" s="102">
        <f t="shared" si="39"/>
        <v>-33.990147783251217</v>
      </c>
      <c r="Q74" s="103">
        <f t="shared" si="40"/>
        <v>0.80172413793103459</v>
      </c>
      <c r="R74" s="276"/>
      <c r="S74" s="1">
        <v>0.19027777777777777</v>
      </c>
      <c r="T74" s="2">
        <v>0.20370370370370369</v>
      </c>
      <c r="U74" s="104">
        <v>5.9999999999999787</v>
      </c>
      <c r="V74" s="105">
        <v>19.333333333333332</v>
      </c>
      <c r="W74" s="106"/>
      <c r="X74" s="107"/>
      <c r="Y74" s="261"/>
      <c r="Z74" s="262"/>
      <c r="AA74" s="111">
        <f t="shared" si="41"/>
        <v>-713.79310344827582</v>
      </c>
      <c r="AB74" s="103">
        <f t="shared" si="42"/>
        <v>0.80172413793103448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3049</v>
      </c>
      <c r="G75" s="95">
        <f t="shared" si="43"/>
        <v>97750.94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2993.2915189528248</v>
      </c>
      <c r="N75" s="99">
        <f t="shared" si="37"/>
        <v>142.53769137870594</v>
      </c>
      <c r="O75" s="101">
        <f t="shared" si="38"/>
        <v>0</v>
      </c>
      <c r="P75" s="102">
        <f t="shared" si="39"/>
        <v>-28.890880049865473</v>
      </c>
      <c r="Q75" s="103">
        <f t="shared" si="40"/>
        <v>0.83146986637578468</v>
      </c>
      <c r="R75" s="276"/>
      <c r="S75" s="1">
        <v>0.20833333333333334</v>
      </c>
      <c r="T75" s="2">
        <v>0.25077546296296294</v>
      </c>
      <c r="U75" s="104">
        <v>6.6666666666666963</v>
      </c>
      <c r="V75" s="105">
        <v>61.116666666666617</v>
      </c>
      <c r="W75" s="106"/>
      <c r="X75" s="107"/>
      <c r="Y75" s="261"/>
      <c r="Z75" s="262"/>
      <c r="AA75" s="111">
        <f t="shared" si="41"/>
        <v>-606.70848104717516</v>
      </c>
      <c r="AB75" s="103">
        <f t="shared" si="42"/>
        <v>0.83146986637578468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4214</v>
      </c>
      <c r="G76" s="95">
        <f t="shared" si="43"/>
        <v>119214.06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2999.2882562277555</v>
      </c>
      <c r="N76" s="99">
        <f t="shared" si="37"/>
        <v>157.85727664356608</v>
      </c>
      <c r="O76" s="101">
        <f t="shared" si="38"/>
        <v>0</v>
      </c>
      <c r="P76" s="102">
        <f t="shared" si="39"/>
        <v>-31.616407566960248</v>
      </c>
      <c r="Q76" s="103">
        <f t="shared" si="40"/>
        <v>0.83313562672993202</v>
      </c>
      <c r="R76" s="276"/>
      <c r="S76" s="1">
        <v>0.25555555555555554</v>
      </c>
      <c r="T76" s="2">
        <v>0.31409722222222225</v>
      </c>
      <c r="U76" s="104">
        <v>6.8833333333333435</v>
      </c>
      <c r="V76" s="105">
        <v>84.300000000000068</v>
      </c>
      <c r="W76" s="106"/>
      <c r="X76" s="107"/>
      <c r="Y76" s="261"/>
      <c r="Z76" s="262"/>
      <c r="AA76" s="191">
        <f t="shared" si="41"/>
        <v>-600.71174377224452</v>
      </c>
      <c r="AB76" s="192">
        <f t="shared" si="42"/>
        <v>0.83313562672993213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2450</v>
      </c>
      <c r="G77" s="95">
        <f t="shared" si="43"/>
        <v>95525.5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2983.7618403247598</v>
      </c>
      <c r="N77" s="99">
        <f t="shared" si="37"/>
        <v>157.04009685919789</v>
      </c>
      <c r="O77" s="101">
        <f t="shared" si="38"/>
        <v>0</v>
      </c>
      <c r="P77" s="102">
        <f t="shared" si="39"/>
        <v>-32.433587351328441</v>
      </c>
      <c r="Q77" s="103">
        <f t="shared" si="40"/>
        <v>0.8288227334235444</v>
      </c>
      <c r="R77" s="276"/>
      <c r="S77" s="1">
        <v>0.31874999999999998</v>
      </c>
      <c r="T77" s="2">
        <v>0.35296296296296298</v>
      </c>
      <c r="U77" s="104">
        <v>6.6999999999999282</v>
      </c>
      <c r="V77" s="105">
        <v>49.266666666666723</v>
      </c>
      <c r="W77" s="106"/>
      <c r="X77" s="107"/>
      <c r="Y77" s="261"/>
      <c r="Z77" s="262"/>
      <c r="AA77" s="191">
        <f t="shared" si="41"/>
        <v>-616.23815967524024</v>
      </c>
      <c r="AB77" s="192">
        <f t="shared" si="42"/>
        <v>0.8288227334235444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176</v>
      </c>
      <c r="G78" s="115">
        <f t="shared" si="43"/>
        <v>5503.5199999999995</v>
      </c>
      <c r="H78" s="116">
        <v>2</v>
      </c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2974.6478873239475</v>
      </c>
      <c r="N78" s="99">
        <f t="shared" si="37"/>
        <v>156.56041512231303</v>
      </c>
      <c r="O78" s="101">
        <f t="shared" si="38"/>
        <v>0</v>
      </c>
      <c r="P78" s="102">
        <f t="shared" si="39"/>
        <v>-32.913269088213298</v>
      </c>
      <c r="Q78" s="103">
        <f t="shared" si="40"/>
        <v>0.82629107981220762</v>
      </c>
      <c r="R78" s="276"/>
      <c r="S78" s="1">
        <v>0.3565625</v>
      </c>
      <c r="T78" s="2">
        <v>0.35902777777777778</v>
      </c>
      <c r="U78" s="104">
        <v>5.1833333333333176</v>
      </c>
      <c r="V78" s="105">
        <v>3.5499999999999954</v>
      </c>
      <c r="W78" s="106"/>
      <c r="X78" s="107"/>
      <c r="Y78" s="261"/>
      <c r="Z78" s="262"/>
      <c r="AA78" s="191">
        <f t="shared" si="41"/>
        <v>-625.35211267605246</v>
      </c>
      <c r="AB78" s="192">
        <f t="shared" si="42"/>
        <v>0.82629107981220762</v>
      </c>
      <c r="AC78" s="267"/>
    </row>
    <row r="79" spans="1:29" ht="15.75" customHeight="1">
      <c r="A79" s="271"/>
      <c r="B79" s="92" t="s">
        <v>189</v>
      </c>
      <c r="C79" s="285" t="s">
        <v>209</v>
      </c>
      <c r="D79" s="285"/>
      <c r="E79" s="93">
        <v>38</v>
      </c>
      <c r="F79" s="98">
        <v>7241</v>
      </c>
      <c r="G79" s="115">
        <f t="shared" si="43"/>
        <v>275158</v>
      </c>
      <c r="H79" s="119"/>
      <c r="I79" s="97">
        <v>21</v>
      </c>
      <c r="J79" s="98">
        <v>3600</v>
      </c>
      <c r="K79" s="99">
        <f t="shared" si="45"/>
        <v>171.42857142857142</v>
      </c>
      <c r="L79" s="114">
        <v>21</v>
      </c>
      <c r="M79" s="98">
        <f t="shared" si="44"/>
        <v>3163.543689320386</v>
      </c>
      <c r="N79" s="99">
        <f t="shared" si="37"/>
        <v>150.64493758668505</v>
      </c>
      <c r="O79" s="120">
        <f t="shared" si="38"/>
        <v>0</v>
      </c>
      <c r="P79" s="121">
        <f t="shared" si="39"/>
        <v>-20.78363384188637</v>
      </c>
      <c r="Q79" s="122">
        <f t="shared" si="40"/>
        <v>0.87876213592232955</v>
      </c>
      <c r="R79" s="276"/>
      <c r="S79" s="1">
        <v>0.36249999999999993</v>
      </c>
      <c r="T79" s="2">
        <v>0.45787037037037037</v>
      </c>
      <c r="U79" s="104">
        <v>4.9999999999999023</v>
      </c>
      <c r="V79" s="105">
        <v>137.33333333333343</v>
      </c>
      <c r="W79" s="106">
        <v>0.45787037037037037</v>
      </c>
      <c r="X79" s="107">
        <v>0.49754629629629632</v>
      </c>
      <c r="Y79" s="261"/>
      <c r="Z79" s="262"/>
      <c r="AA79" s="191">
        <f t="shared" si="41"/>
        <v>-436.45631067961403</v>
      </c>
      <c r="AB79" s="192">
        <f t="shared" si="42"/>
        <v>0.87876213592232943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1281</v>
      </c>
      <c r="G80" s="115">
        <f t="shared" si="43"/>
        <v>55864.409999999996</v>
      </c>
      <c r="H80" s="119"/>
      <c r="I80" s="97">
        <v>22</v>
      </c>
      <c r="J80" s="98">
        <v>3600</v>
      </c>
      <c r="K80" s="99">
        <f t="shared" si="45"/>
        <v>163.63636363636363</v>
      </c>
      <c r="L80" s="114">
        <v>22</v>
      </c>
      <c r="M80" s="98">
        <f t="shared" si="44"/>
        <v>3132.8804347826226</v>
      </c>
      <c r="N80" s="99">
        <f t="shared" si="37"/>
        <v>142.40365612648284</v>
      </c>
      <c r="O80" s="120">
        <f t="shared" si="38"/>
        <v>0</v>
      </c>
      <c r="P80" s="121">
        <f t="shared" si="39"/>
        <v>-21.232707509880782</v>
      </c>
      <c r="Q80" s="122">
        <f t="shared" si="40"/>
        <v>0.87024456521739524</v>
      </c>
      <c r="R80" s="276"/>
      <c r="S80" s="1">
        <v>0.49754629629629632</v>
      </c>
      <c r="T80" s="2">
        <v>0.51458333333333328</v>
      </c>
      <c r="U80" s="104">
        <v>57.133333333333368</v>
      </c>
      <c r="V80" s="105">
        <v>24.533333333333225</v>
      </c>
      <c r="W80" s="106"/>
      <c r="X80" s="107"/>
      <c r="Y80" s="261"/>
      <c r="Z80" s="262"/>
      <c r="AA80" s="191">
        <f t="shared" si="41"/>
        <v>-467.11956521737739</v>
      </c>
      <c r="AB80" s="192">
        <f t="shared" si="42"/>
        <v>0.87024456521739513</v>
      </c>
      <c r="AC80" s="267"/>
    </row>
    <row r="81" spans="1:29" ht="15.75" customHeight="1">
      <c r="A81" s="271"/>
      <c r="B81" s="92" t="s">
        <v>189</v>
      </c>
      <c r="C81" s="285" t="s">
        <v>206</v>
      </c>
      <c r="D81" s="285"/>
      <c r="E81" s="93">
        <v>36.86</v>
      </c>
      <c r="F81" s="98">
        <v>3765</v>
      </c>
      <c r="G81" s="115">
        <f t="shared" si="43"/>
        <v>138777.9</v>
      </c>
      <c r="H81" s="119"/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3166.8224299065341</v>
      </c>
      <c r="N81" s="99">
        <f t="shared" si="37"/>
        <v>150.80106809078734</v>
      </c>
      <c r="O81" s="120">
        <f t="shared" si="38"/>
        <v>0</v>
      </c>
      <c r="P81" s="121">
        <f t="shared" si="39"/>
        <v>-20.627503337784077</v>
      </c>
      <c r="Q81" s="122">
        <f t="shared" si="40"/>
        <v>0.87967289719625952</v>
      </c>
      <c r="R81" s="276"/>
      <c r="S81" s="1">
        <v>0.51874999999999993</v>
      </c>
      <c r="T81" s="2">
        <v>0.56828703703703709</v>
      </c>
      <c r="U81" s="104">
        <v>5.9999999999999787</v>
      </c>
      <c r="V81" s="105">
        <v>71.333333333333513</v>
      </c>
      <c r="W81" s="106"/>
      <c r="X81" s="107"/>
      <c r="Y81" s="261"/>
      <c r="Z81" s="262"/>
      <c r="AA81" s="191">
        <f t="shared" si="41"/>
        <v>-433.17757009346587</v>
      </c>
      <c r="AB81" s="192">
        <f t="shared" si="42"/>
        <v>0.87967289719625952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4846</v>
      </c>
      <c r="G82" s="115">
        <f t="shared" si="43"/>
        <v>187200.98</v>
      </c>
      <c r="H82" s="119"/>
      <c r="I82" s="97">
        <v>20</v>
      </c>
      <c r="J82" s="98">
        <v>3600</v>
      </c>
      <c r="K82" s="99">
        <f t="shared" si="45"/>
        <v>180</v>
      </c>
      <c r="L82" s="114">
        <v>20</v>
      </c>
      <c r="M82" s="98">
        <f t="shared" si="44"/>
        <v>3173.6583591049707</v>
      </c>
      <c r="N82" s="99">
        <f t="shared" si="37"/>
        <v>158.68291795524854</v>
      </c>
      <c r="O82" s="120">
        <f t="shared" si="38"/>
        <v>0</v>
      </c>
      <c r="P82" s="121">
        <f t="shared" si="39"/>
        <v>-21.317082044751459</v>
      </c>
      <c r="Q82" s="122">
        <f t="shared" si="40"/>
        <v>0.88157176641804746</v>
      </c>
      <c r="R82" s="276"/>
      <c r="S82" s="1">
        <v>0.57318287037037041</v>
      </c>
      <c r="T82" s="2">
        <v>0.63680555555555551</v>
      </c>
      <c r="U82" s="104">
        <v>7.0499999999999829</v>
      </c>
      <c r="V82" s="105">
        <v>91.616666666666546</v>
      </c>
      <c r="W82" s="106"/>
      <c r="X82" s="107"/>
      <c r="Y82" s="261"/>
      <c r="Z82" s="262"/>
      <c r="AA82" s="191">
        <f t="shared" si="41"/>
        <v>-426.34164089502929</v>
      </c>
      <c r="AB82" s="192">
        <f t="shared" si="42"/>
        <v>0.88157176641804746</v>
      </c>
      <c r="AC82" s="267"/>
    </row>
    <row r="83" spans="1:29" ht="15.75" customHeight="1">
      <c r="A83" s="271"/>
      <c r="B83" s="92" t="s">
        <v>189</v>
      </c>
      <c r="C83" s="285" t="s">
        <v>205</v>
      </c>
      <c r="D83" s="285"/>
      <c r="E83" s="93">
        <v>31.27</v>
      </c>
      <c r="F83" s="98">
        <v>3895</v>
      </c>
      <c r="G83" s="115">
        <f t="shared" si="43"/>
        <v>121796.65</v>
      </c>
      <c r="H83" s="119"/>
      <c r="I83" s="97">
        <v>19</v>
      </c>
      <c r="J83" s="98">
        <v>3600</v>
      </c>
      <c r="K83" s="99">
        <f t="shared" si="45"/>
        <v>189.47368421052633</v>
      </c>
      <c r="L83" s="114">
        <v>19</v>
      </c>
      <c r="M83" s="98">
        <f t="shared" si="44"/>
        <v>2996.1538461538444</v>
      </c>
      <c r="N83" s="99">
        <f t="shared" si="37"/>
        <v>157.69230769230759</v>
      </c>
      <c r="O83" s="120">
        <f t="shared" si="38"/>
        <v>0</v>
      </c>
      <c r="P83" s="121">
        <f t="shared" si="39"/>
        <v>-31.781376518218735</v>
      </c>
      <c r="Q83" s="122">
        <f t="shared" si="40"/>
        <v>0.83226495726495664</v>
      </c>
      <c r="R83" s="276"/>
      <c r="S83" s="1">
        <v>0.64027777777777772</v>
      </c>
      <c r="T83" s="2">
        <v>0.69444444444444442</v>
      </c>
      <c r="U83" s="104">
        <v>4.9999999999999822</v>
      </c>
      <c r="V83" s="105">
        <v>78.000000000000043</v>
      </c>
      <c r="W83" s="106"/>
      <c r="X83" s="107"/>
      <c r="Y83" s="261"/>
      <c r="Z83" s="262"/>
      <c r="AA83" s="191">
        <f t="shared" si="41"/>
        <v>-603.84615384615563</v>
      </c>
      <c r="AB83" s="192">
        <f t="shared" si="42"/>
        <v>0.83226495726495675</v>
      </c>
      <c r="AC83" s="267"/>
    </row>
    <row r="84" spans="1:29" ht="15.75" customHeight="1">
      <c r="A84" s="271"/>
      <c r="B84" s="92" t="s">
        <v>189</v>
      </c>
      <c r="C84" s="285" t="s">
        <v>200</v>
      </c>
      <c r="D84" s="285"/>
      <c r="E84" s="93">
        <v>37.94</v>
      </c>
      <c r="F84" s="98">
        <v>3395</v>
      </c>
      <c r="G84" s="115">
        <f t="shared" si="43"/>
        <v>128806.29999999999</v>
      </c>
      <c r="H84" s="119"/>
      <c r="I84" s="97">
        <v>21</v>
      </c>
      <c r="J84" s="98">
        <v>3600</v>
      </c>
      <c r="K84" s="99">
        <f t="shared" si="45"/>
        <v>171.42857142857142</v>
      </c>
      <c r="L84" s="114">
        <v>21</v>
      </c>
      <c r="M84" s="98">
        <f t="shared" si="44"/>
        <v>3001.4734774066792</v>
      </c>
      <c r="N84" s="99">
        <f t="shared" si="37"/>
        <v>142.92730844793709</v>
      </c>
      <c r="O84" s="120">
        <f t="shared" si="38"/>
        <v>0</v>
      </c>
      <c r="P84" s="121">
        <f t="shared" si="39"/>
        <v>-28.501262980634323</v>
      </c>
      <c r="Q84" s="122">
        <f t="shared" si="40"/>
        <v>0.83374263261296644</v>
      </c>
      <c r="R84" s="276"/>
      <c r="S84" s="1">
        <v>0.69870370370370372</v>
      </c>
      <c r="T84" s="2">
        <v>0.74583333333333335</v>
      </c>
      <c r="U84" s="104">
        <v>6.1333333333333862</v>
      </c>
      <c r="V84" s="105">
        <v>67.866666666666674</v>
      </c>
      <c r="W84" s="106"/>
      <c r="X84" s="107"/>
      <c r="Y84" s="261"/>
      <c r="Z84" s="262"/>
      <c r="AA84" s="191">
        <f t="shared" si="41"/>
        <v>-598.52652259332081</v>
      </c>
      <c r="AB84" s="192">
        <f t="shared" si="42"/>
        <v>0.83374263261296644</v>
      </c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20.333333333333332</v>
      </c>
      <c r="J89" s="138">
        <f t="shared" si="46"/>
        <v>3600</v>
      </c>
      <c r="K89" s="139">
        <f t="shared" ref="K89" si="47">J89/I89</f>
        <v>177.04918032786887</v>
      </c>
      <c r="L89" s="137">
        <f t="shared" ref="L89:M89" si="48">AVERAGE(L73:L88)</f>
        <v>20.333333333333332</v>
      </c>
      <c r="M89" s="138">
        <f t="shared" si="48"/>
        <v>3039.1592962915674</v>
      </c>
      <c r="N89" s="139">
        <f t="shared" ref="N89:N96" si="49">M89/L89</f>
        <v>149.46685063729021</v>
      </c>
      <c r="O89" s="140">
        <f t="shared" ref="O89:O96" si="50">L89-I89</f>
        <v>0</v>
      </c>
      <c r="P89" s="141">
        <f t="shared" ref="P89:P96" si="51">N89-K89</f>
        <v>-27.582329690578661</v>
      </c>
      <c r="Q89" s="142">
        <f t="shared" ref="Q89:Q96" si="52">N89/K89</f>
        <v>0.84421091563654649</v>
      </c>
      <c r="R89" s="277"/>
      <c r="S89" s="143">
        <f>S73</f>
        <v>0.16700231481481481</v>
      </c>
      <c r="T89" s="144">
        <f>INDEX(T73:T88,COUNTA(T73:T88))</f>
        <v>0.74583333333333335</v>
      </c>
      <c r="U89" s="145"/>
      <c r="V89" s="156"/>
      <c r="W89" s="135"/>
      <c r="X89" s="139"/>
      <c r="Y89" s="264"/>
      <c r="Z89" s="265"/>
      <c r="AA89" s="157">
        <f t="shared" ref="AA89:AA96" si="53">M89-J89</f>
        <v>-560.84070370843256</v>
      </c>
      <c r="AB89" s="142">
        <f t="shared" ref="AB89:AB96" si="54">M89/J89</f>
        <v>0.84421091563654649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1966</v>
      </c>
      <c r="G90" s="159">
        <f t="shared" ref="G90:G96" si="55">E90*F90</f>
        <v>67296.179999999993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 t="shared" ref="M90:M96" si="56">F90/V90*60</f>
        <v>2523.2085561497347</v>
      </c>
      <c r="N90" s="163">
        <f t="shared" si="49"/>
        <v>157.70053475935842</v>
      </c>
      <c r="O90" s="165">
        <f t="shared" si="50"/>
        <v>0</v>
      </c>
      <c r="P90" s="166">
        <f t="shared" si="51"/>
        <v>-29.799465240641581</v>
      </c>
      <c r="Q90" s="152">
        <f t="shared" si="52"/>
        <v>0.8410695187165782</v>
      </c>
      <c r="R90" s="275">
        <f>Q106</f>
        <v>0.85120653215908115</v>
      </c>
      <c r="S90" s="167">
        <v>0.25017361111111114</v>
      </c>
      <c r="T90" s="168">
        <v>0.28263888888888888</v>
      </c>
      <c r="U90" s="169"/>
      <c r="V90" s="170">
        <v>46.749999999999957</v>
      </c>
      <c r="W90" s="173"/>
      <c r="X90" s="151"/>
      <c r="Y90" s="278"/>
      <c r="Z90" s="279"/>
      <c r="AA90" s="109">
        <f t="shared" si="53"/>
        <v>-476.7914438502653</v>
      </c>
      <c r="AB90" s="152">
        <f t="shared" si="54"/>
        <v>0.8410695187165782</v>
      </c>
      <c r="AC90" s="266">
        <f>AB106</f>
        <v>0.85120653215908104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1447</v>
      </c>
      <c r="G91" s="95">
        <f t="shared" si="55"/>
        <v>50312.19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 t="shared" si="56"/>
        <v>2515.3066151617586</v>
      </c>
      <c r="N91" s="99">
        <f t="shared" si="49"/>
        <v>228.66423774197804</v>
      </c>
      <c r="O91" s="101">
        <f t="shared" si="50"/>
        <v>0</v>
      </c>
      <c r="P91" s="102">
        <f t="shared" si="51"/>
        <v>-44.063034985294706</v>
      </c>
      <c r="Q91" s="103">
        <f t="shared" si="52"/>
        <v>0.83843553838725271</v>
      </c>
      <c r="R91" s="276"/>
      <c r="S91" s="1">
        <v>0.28644675925925928</v>
      </c>
      <c r="T91" s="2">
        <v>0.31041666666666667</v>
      </c>
      <c r="U91" s="104">
        <v>5.4833333333333645</v>
      </c>
      <c r="V91" s="105">
        <v>34.516666666666652</v>
      </c>
      <c r="W91" s="106"/>
      <c r="X91" s="107"/>
      <c r="Y91" s="261"/>
      <c r="Z91" s="262"/>
      <c r="AA91" s="111">
        <f t="shared" si="53"/>
        <v>-484.6933848382414</v>
      </c>
      <c r="AB91" s="103">
        <f t="shared" si="54"/>
        <v>0.83843553838725282</v>
      </c>
      <c r="AC91" s="267"/>
    </row>
    <row r="92" spans="1:29" ht="15.75" customHeight="1">
      <c r="A92" s="281"/>
      <c r="B92" s="92" t="s">
        <v>173</v>
      </c>
      <c r="C92" s="259" t="s">
        <v>213</v>
      </c>
      <c r="D92" s="260"/>
      <c r="E92" s="93">
        <v>36.409999999999997</v>
      </c>
      <c r="F92" s="94">
        <v>3901</v>
      </c>
      <c r="G92" s="95">
        <f t="shared" si="55"/>
        <v>142035.40999999997</v>
      </c>
      <c r="H92" s="96"/>
      <c r="I92" s="97">
        <v>11</v>
      </c>
      <c r="J92" s="98">
        <v>3273</v>
      </c>
      <c r="K92" s="99">
        <f t="shared" si="45"/>
        <v>297.54545454545456</v>
      </c>
      <c r="L92" s="100">
        <v>11</v>
      </c>
      <c r="M92" s="98">
        <f t="shared" si="56"/>
        <v>2798.6448784376239</v>
      </c>
      <c r="N92" s="99">
        <f t="shared" si="49"/>
        <v>254.42226167614763</v>
      </c>
      <c r="O92" s="101">
        <f t="shared" si="50"/>
        <v>0</v>
      </c>
      <c r="P92" s="102">
        <f t="shared" si="51"/>
        <v>-43.123192869306934</v>
      </c>
      <c r="Q92" s="103">
        <f t="shared" si="52"/>
        <v>0.85507023478082</v>
      </c>
      <c r="R92" s="276"/>
      <c r="S92" s="1">
        <v>0.3155324074074074</v>
      </c>
      <c r="T92" s="2">
        <v>0.37361111111111112</v>
      </c>
      <c r="U92" s="104">
        <v>7.3666666666666458</v>
      </c>
      <c r="V92" s="105">
        <v>83.633333333333354</v>
      </c>
      <c r="W92" s="106"/>
      <c r="X92" s="107"/>
      <c r="Y92" s="261"/>
      <c r="Z92" s="262"/>
      <c r="AA92" s="111">
        <f t="shared" si="53"/>
        <v>-474.3551215623761</v>
      </c>
      <c r="AB92" s="103">
        <f t="shared" si="54"/>
        <v>0.85507023478082</v>
      </c>
      <c r="AC92" s="267"/>
    </row>
    <row r="93" spans="1:29" ht="15.75" customHeight="1">
      <c r="A93" s="281"/>
      <c r="B93" s="92" t="s">
        <v>173</v>
      </c>
      <c r="C93" s="259" t="s">
        <v>212</v>
      </c>
      <c r="D93" s="260"/>
      <c r="E93" s="93">
        <v>35.83</v>
      </c>
      <c r="F93" s="94">
        <v>5002</v>
      </c>
      <c r="G93" s="95">
        <f t="shared" si="55"/>
        <v>179221.66</v>
      </c>
      <c r="H93" s="96"/>
      <c r="I93" s="97">
        <v>12</v>
      </c>
      <c r="J93" s="98">
        <v>3273</v>
      </c>
      <c r="K93" s="99">
        <f t="shared" si="45"/>
        <v>272.75</v>
      </c>
      <c r="L93" s="100">
        <v>12</v>
      </c>
      <c r="M93" s="98">
        <f t="shared" si="56"/>
        <v>2840.2523659305998</v>
      </c>
      <c r="N93" s="99">
        <f t="shared" si="49"/>
        <v>236.68769716088332</v>
      </c>
      <c r="O93" s="101">
        <f t="shared" si="50"/>
        <v>0</v>
      </c>
      <c r="P93" s="102">
        <f t="shared" si="51"/>
        <v>-36.062302839116683</v>
      </c>
      <c r="Q93" s="103">
        <f t="shared" si="52"/>
        <v>0.8677825743753742</v>
      </c>
      <c r="R93" s="276"/>
      <c r="S93" s="1">
        <v>0.37800925925925927</v>
      </c>
      <c r="T93" s="2">
        <v>0.4513888888888889</v>
      </c>
      <c r="U93" s="104">
        <v>6.3333333333333375</v>
      </c>
      <c r="V93" s="105">
        <v>105.66666666666666</v>
      </c>
      <c r="W93" s="106"/>
      <c r="X93" s="107"/>
      <c r="Y93" s="261"/>
      <c r="Z93" s="262"/>
      <c r="AA93" s="111">
        <f t="shared" si="53"/>
        <v>-432.74763406940019</v>
      </c>
      <c r="AB93" s="103">
        <f t="shared" si="54"/>
        <v>0.8677825743753742</v>
      </c>
      <c r="AC93" s="267"/>
    </row>
    <row r="94" spans="1:29" ht="15.75" customHeight="1">
      <c r="A94" s="281"/>
      <c r="B94" s="92" t="s">
        <v>173</v>
      </c>
      <c r="C94" s="259" t="s">
        <v>240</v>
      </c>
      <c r="D94" s="260"/>
      <c r="E94" s="93">
        <v>26.63</v>
      </c>
      <c r="F94" s="94">
        <v>1407</v>
      </c>
      <c r="G94" s="95">
        <f t="shared" si="55"/>
        <v>37468.409999999996</v>
      </c>
      <c r="H94" s="113">
        <v>2</v>
      </c>
      <c r="I94" s="97">
        <v>9</v>
      </c>
      <c r="J94" s="98">
        <v>2600</v>
      </c>
      <c r="K94" s="99">
        <f t="shared" si="45"/>
        <v>288.88888888888891</v>
      </c>
      <c r="L94" s="114">
        <v>9</v>
      </c>
      <c r="M94" s="98">
        <f t="shared" si="56"/>
        <v>2210.9122653862928</v>
      </c>
      <c r="N94" s="99">
        <f t="shared" si="49"/>
        <v>245.65691837625477</v>
      </c>
      <c r="O94" s="101">
        <f t="shared" si="50"/>
        <v>0</v>
      </c>
      <c r="P94" s="102">
        <f t="shared" si="51"/>
        <v>-43.231970512634149</v>
      </c>
      <c r="Q94" s="103">
        <f t="shared" si="52"/>
        <v>0.85035087130242026</v>
      </c>
      <c r="R94" s="276"/>
      <c r="S94" s="1">
        <v>0.45416666666666666</v>
      </c>
      <c r="T94" s="2">
        <v>0.48068287037037039</v>
      </c>
      <c r="U94" s="104">
        <v>3.9999999999999858</v>
      </c>
      <c r="V94" s="105">
        <v>38.183333333333358</v>
      </c>
      <c r="W94" s="106">
        <v>0.48068287037037039</v>
      </c>
      <c r="X94" s="107">
        <v>0.51944444444444449</v>
      </c>
      <c r="Y94" s="261"/>
      <c r="Z94" s="262"/>
      <c r="AA94" s="111">
        <f t="shared" si="53"/>
        <v>-389.0877346137072</v>
      </c>
      <c r="AB94" s="103">
        <f t="shared" si="54"/>
        <v>0.85035087130242026</v>
      </c>
      <c r="AC94" s="267"/>
    </row>
    <row r="95" spans="1:29" ht="15.75" customHeight="1">
      <c r="A95" s="281"/>
      <c r="B95" s="92" t="s">
        <v>171</v>
      </c>
      <c r="C95" s="259" t="s">
        <v>239</v>
      </c>
      <c r="D95" s="260"/>
      <c r="E95" s="93">
        <v>30.6</v>
      </c>
      <c r="F95" s="94">
        <v>4591</v>
      </c>
      <c r="G95" s="115">
        <f t="shared" si="55"/>
        <v>140484.6</v>
      </c>
      <c r="H95" s="116"/>
      <c r="I95" s="97">
        <v>6</v>
      </c>
      <c r="J95" s="98">
        <v>2600</v>
      </c>
      <c r="K95" s="99">
        <f t="shared" si="45"/>
        <v>433.33333333333331</v>
      </c>
      <c r="L95" s="100">
        <v>6</v>
      </c>
      <c r="M95" s="98">
        <f t="shared" si="56"/>
        <v>2216.9818913480904</v>
      </c>
      <c r="N95" s="99">
        <f t="shared" si="49"/>
        <v>369.49698189134841</v>
      </c>
      <c r="O95" s="101">
        <f t="shared" si="50"/>
        <v>0</v>
      </c>
      <c r="P95" s="102">
        <f t="shared" si="51"/>
        <v>-63.836351441984903</v>
      </c>
      <c r="Q95" s="103">
        <f t="shared" si="52"/>
        <v>0.85268534282618869</v>
      </c>
      <c r="R95" s="276"/>
      <c r="S95" s="1">
        <v>0.51944444444444449</v>
      </c>
      <c r="T95" s="2">
        <v>0.60572916666666665</v>
      </c>
      <c r="U95" s="104">
        <v>55.816666666666706</v>
      </c>
      <c r="V95" s="105">
        <v>124.24999999999991</v>
      </c>
      <c r="W95" s="106"/>
      <c r="X95" s="107"/>
      <c r="Y95" s="261"/>
      <c r="Z95" s="262"/>
      <c r="AA95" s="111">
        <f t="shared" si="53"/>
        <v>-383.01810865190964</v>
      </c>
      <c r="AB95" s="103">
        <f t="shared" si="54"/>
        <v>0.85268534282618857</v>
      </c>
      <c r="AC95" s="267"/>
    </row>
    <row r="96" spans="1:29" ht="15.75" customHeight="1">
      <c r="A96" s="281"/>
      <c r="B96" s="92" t="s">
        <v>173</v>
      </c>
      <c r="C96" s="259" t="s">
        <v>240</v>
      </c>
      <c r="D96" s="260"/>
      <c r="E96" s="93">
        <v>26.63</v>
      </c>
      <c r="F96" s="94">
        <v>2000</v>
      </c>
      <c r="G96" s="115">
        <f t="shared" si="55"/>
        <v>53260</v>
      </c>
      <c r="H96" s="119"/>
      <c r="I96" s="97">
        <v>9</v>
      </c>
      <c r="J96" s="98">
        <v>2600</v>
      </c>
      <c r="K96" s="99">
        <f t="shared" si="45"/>
        <v>288.88888888888891</v>
      </c>
      <c r="L96" s="114">
        <v>9</v>
      </c>
      <c r="M96" s="98">
        <f t="shared" si="56"/>
        <v>2213.3415308945609</v>
      </c>
      <c r="N96" s="99">
        <f t="shared" si="49"/>
        <v>245.92683676606234</v>
      </c>
      <c r="O96" s="120">
        <f t="shared" si="50"/>
        <v>0</v>
      </c>
      <c r="P96" s="121">
        <f t="shared" si="51"/>
        <v>-42.962052122826577</v>
      </c>
      <c r="Q96" s="122">
        <f t="shared" si="52"/>
        <v>0.85128520419021569</v>
      </c>
      <c r="R96" s="276"/>
      <c r="S96" s="1">
        <v>0.60972222222222228</v>
      </c>
      <c r="T96" s="2">
        <v>0.6473726851851852</v>
      </c>
      <c r="U96" s="104">
        <v>5.7500000000000995</v>
      </c>
      <c r="V96" s="105">
        <v>54.216666666666612</v>
      </c>
      <c r="W96" s="106"/>
      <c r="X96" s="107"/>
      <c r="Y96" s="261"/>
      <c r="Z96" s="262"/>
      <c r="AA96" s="111">
        <f t="shared" si="53"/>
        <v>-386.65846910543905</v>
      </c>
      <c r="AB96" s="103">
        <f t="shared" si="54"/>
        <v>0.85128520419021569</v>
      </c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7">AVERAGE(I90:I105)</f>
        <v>10.571428571428571</v>
      </c>
      <c r="J106" s="138">
        <f t="shared" si="57"/>
        <v>2906.5714285714284</v>
      </c>
      <c r="K106" s="139">
        <f t="shared" ref="K106" si="58">J106/I106</f>
        <v>274.94594594594594</v>
      </c>
      <c r="L106" s="137">
        <f t="shared" ref="L106:M106" si="59">AVERAGE(L90:L105)</f>
        <v>10.571428571428571</v>
      </c>
      <c r="M106" s="138">
        <f t="shared" si="59"/>
        <v>2474.0925861869518</v>
      </c>
      <c r="N106" s="139">
        <f>M106/L106</f>
        <v>234.03578517984681</v>
      </c>
      <c r="O106" s="140">
        <f>L106-I106</f>
        <v>0</v>
      </c>
      <c r="P106" s="141">
        <f>N106-K106</f>
        <v>-40.910160766099125</v>
      </c>
      <c r="Q106" s="142">
        <f>N106/K106</f>
        <v>0.85120653215908115</v>
      </c>
      <c r="R106" s="277"/>
      <c r="S106" s="143">
        <f>S90</f>
        <v>0.25017361111111114</v>
      </c>
      <c r="T106" s="144">
        <f>INDEX(T90:T105,COUNTA(T90:T105))</f>
        <v>0.6473726851851852</v>
      </c>
      <c r="U106" s="145"/>
      <c r="V106" s="156"/>
      <c r="W106" s="135"/>
      <c r="X106" s="139"/>
      <c r="Y106" s="264"/>
      <c r="Z106" s="265"/>
      <c r="AA106" s="157">
        <f>M106-J106</f>
        <v>-432.47884238447659</v>
      </c>
      <c r="AB106" s="142">
        <f>M106/J106</f>
        <v>0.85120653215908104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797</v>
      </c>
      <c r="G107" s="159">
        <f t="shared" ref="G107:G110" si="60">E107*F107</f>
        <v>21224.11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2091.2536443148683</v>
      </c>
      <c r="N107" s="163">
        <f>M107/L107</f>
        <v>348.54227405247804</v>
      </c>
      <c r="O107" s="165">
        <f>L107-I107</f>
        <v>0</v>
      </c>
      <c r="P107" s="166">
        <f>N107-K107</f>
        <v>-84.791059280855279</v>
      </c>
      <c r="Q107" s="152">
        <f>N107/K107</f>
        <v>0.80432832473648785</v>
      </c>
      <c r="R107" s="275">
        <f>Q123</f>
        <v>0.83086486637423052</v>
      </c>
      <c r="S107" s="193">
        <v>0.33553240740740742</v>
      </c>
      <c r="T107" s="194">
        <v>0.35141203703703705</v>
      </c>
      <c r="U107" s="169"/>
      <c r="V107" s="170">
        <v>22.866666666666671</v>
      </c>
      <c r="W107" s="168"/>
      <c r="X107" s="171"/>
      <c r="Y107" s="278"/>
      <c r="Z107" s="279"/>
      <c r="AA107" s="109">
        <f>M107-J107</f>
        <v>-508.74635568513168</v>
      </c>
      <c r="AB107" s="152">
        <f>M107/J107</f>
        <v>0.80432832473648785</v>
      </c>
      <c r="AC107" s="266">
        <f>AB123</f>
        <v>0.8308648663742304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1770</v>
      </c>
      <c r="G108" s="95">
        <f t="shared" si="60"/>
        <v>43772.1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2172.5196045005105</v>
      </c>
      <c r="N108" s="99">
        <f>M108/L108</f>
        <v>362.0866007500851</v>
      </c>
      <c r="O108" s="101">
        <f>L108-I108</f>
        <v>0</v>
      </c>
      <c r="P108" s="102">
        <f>N108-K108</f>
        <v>-71.246732583248217</v>
      </c>
      <c r="Q108" s="103">
        <f>N108/K108</f>
        <v>0.83558446326942715</v>
      </c>
      <c r="R108" s="276"/>
      <c r="S108" s="1">
        <v>0.35564814814814816</v>
      </c>
      <c r="T108" s="2">
        <v>0.38959490740740743</v>
      </c>
      <c r="U108" s="104">
        <v>6.0999999999999943</v>
      </c>
      <c r="V108" s="105">
        <v>48.883333333333354</v>
      </c>
      <c r="W108" s="106"/>
      <c r="X108" s="113"/>
      <c r="Y108" s="261"/>
      <c r="Z108" s="262"/>
      <c r="AA108" s="111">
        <f>M108-J108</f>
        <v>-427.48039549948953</v>
      </c>
      <c r="AB108" s="103">
        <f>M108/J108</f>
        <v>0.83558446326942715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1283</v>
      </c>
      <c r="G109" s="95">
        <f t="shared" si="60"/>
        <v>31998.02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2166.4165103189534</v>
      </c>
      <c r="N109" s="99">
        <f>M109/L109</f>
        <v>361.06941838649226</v>
      </c>
      <c r="O109" s="101">
        <f>L109-I109</f>
        <v>0</v>
      </c>
      <c r="P109" s="102">
        <f>N109-K109</f>
        <v>-72.263914946841055</v>
      </c>
      <c r="Q109" s="103">
        <f>N109/K109</f>
        <v>0.83323711935344369</v>
      </c>
      <c r="R109" s="276"/>
      <c r="S109" s="1">
        <v>0.39408564814814817</v>
      </c>
      <c r="T109" s="2">
        <v>0.41876157407407405</v>
      </c>
      <c r="U109" s="104">
        <v>6.466666666666665</v>
      </c>
      <c r="V109" s="105">
        <v>35.533333333333267</v>
      </c>
      <c r="W109" s="106"/>
      <c r="X109" s="107"/>
      <c r="Y109" s="261"/>
      <c r="Z109" s="262"/>
      <c r="AA109" s="111">
        <f>M109-J109</f>
        <v>-433.58348968104656</v>
      </c>
      <c r="AB109" s="103">
        <f>M109/J109</f>
        <v>0.83323711935344358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2785</v>
      </c>
      <c r="G110" s="95">
        <f t="shared" si="60"/>
        <v>68873.05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2210.8048511576644</v>
      </c>
      <c r="N110" s="99">
        <f>M110/L110</f>
        <v>368.46747519294405</v>
      </c>
      <c r="O110" s="101">
        <f>L110-I110</f>
        <v>0</v>
      </c>
      <c r="P110" s="102">
        <f>N110-K110</f>
        <v>-64.865858140389264</v>
      </c>
      <c r="Q110" s="103">
        <f>N110/K110</f>
        <v>0.85030955813756326</v>
      </c>
      <c r="R110" s="276"/>
      <c r="S110" s="1">
        <v>0.42181712962962964</v>
      </c>
      <c r="T110" s="2">
        <v>0.47430555555555554</v>
      </c>
      <c r="U110" s="104">
        <v>4.4000000000000483</v>
      </c>
      <c r="V110" s="105">
        <v>75.583333333333286</v>
      </c>
      <c r="W110" s="106"/>
      <c r="X110" s="113"/>
      <c r="Y110" s="261"/>
      <c r="Z110" s="262"/>
      <c r="AA110" s="111">
        <f>M110-J110</f>
        <v>-389.19514884233558</v>
      </c>
      <c r="AB110" s="103">
        <f>M110/J110</f>
        <v>0.85030955813756326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2160.2486525729992</v>
      </c>
      <c r="N123" s="139">
        <f>M123/L123</f>
        <v>360.04144209549986</v>
      </c>
      <c r="O123" s="140">
        <f>L123-I123</f>
        <v>0</v>
      </c>
      <c r="P123" s="141">
        <f>N123-K123</f>
        <v>-73.291891237833454</v>
      </c>
      <c r="Q123" s="142">
        <f>N123/K123</f>
        <v>0.83086486637423052</v>
      </c>
      <c r="R123" s="277"/>
      <c r="S123" s="143">
        <f>S107</f>
        <v>0.33553240740740742</v>
      </c>
      <c r="T123" s="144">
        <f>INDEX(T107:T122,COUNTA(T107:T122))</f>
        <v>0.47430555555555554</v>
      </c>
      <c r="U123" s="145"/>
      <c r="V123" s="156"/>
      <c r="W123" s="135"/>
      <c r="X123" s="139"/>
      <c r="Y123" s="264"/>
      <c r="Z123" s="265"/>
      <c r="AA123" s="157">
        <f>M123-J123</f>
        <v>-439.75134742700084</v>
      </c>
      <c r="AB123" s="142">
        <f>M123/J123</f>
        <v>0.8308648663742304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1948</v>
      </c>
      <c r="G124" s="159">
        <f t="shared" ref="G124:G126" si="64">E124*F124</f>
        <v>86296.4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1704.2041312272202</v>
      </c>
      <c r="N124" s="163">
        <f>M124/L124</f>
        <v>100.2473018368953</v>
      </c>
      <c r="O124" s="179">
        <f>L124-I124</f>
        <v>0</v>
      </c>
      <c r="P124" s="180">
        <f>N124-K124</f>
        <v>-17.399756986634102</v>
      </c>
      <c r="Q124" s="132">
        <f>N124/K124</f>
        <v>0.85210206561361013</v>
      </c>
      <c r="R124" s="276">
        <f>Q140</f>
        <v>0.85154886575852173</v>
      </c>
      <c r="S124" s="167">
        <v>0.70862268518518523</v>
      </c>
      <c r="T124" s="168">
        <v>0.75624999999999998</v>
      </c>
      <c r="U124" s="169"/>
      <c r="V124" s="170">
        <v>68.583333333333229</v>
      </c>
      <c r="W124" s="87"/>
      <c r="X124" s="88"/>
      <c r="Y124" s="278"/>
      <c r="Z124" s="279"/>
      <c r="AA124" s="109">
        <f>M124-J124</f>
        <v>-295.79586877277984</v>
      </c>
      <c r="AB124" s="110">
        <f>M124/J124</f>
        <v>0.85210206561361013</v>
      </c>
      <c r="AC124" s="291">
        <f>AB140</f>
        <v>0.85154886575852162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1002</v>
      </c>
      <c r="G125" s="95">
        <f t="shared" si="64"/>
        <v>50771.340000000004</v>
      </c>
      <c r="H125" s="96"/>
      <c r="I125" s="97">
        <v>22</v>
      </c>
      <c r="J125" s="98">
        <v>2000</v>
      </c>
      <c r="K125" s="99">
        <f t="shared" ref="K125:K126" si="65">J125/I125</f>
        <v>90.909090909090907</v>
      </c>
      <c r="L125" s="100">
        <v>22</v>
      </c>
      <c r="M125" s="98">
        <f>F125/V125*60</f>
        <v>1695.9097320169203</v>
      </c>
      <c r="N125" s="99">
        <f>M125/L125</f>
        <v>77.086806000769101</v>
      </c>
      <c r="O125" s="101">
        <f>L125-I125</f>
        <v>0</v>
      </c>
      <c r="P125" s="102">
        <f>N125-K125</f>
        <v>-13.822284908321805</v>
      </c>
      <c r="Q125" s="103">
        <f>N125/K125</f>
        <v>0.84795486600846015</v>
      </c>
      <c r="R125" s="276"/>
      <c r="S125" s="1">
        <v>0.75972222222222219</v>
      </c>
      <c r="T125" s="2">
        <v>0.78434027777777782</v>
      </c>
      <c r="U125" s="104">
        <v>4.9999999999999822</v>
      </c>
      <c r="V125" s="105">
        <v>35.450000000000102</v>
      </c>
      <c r="W125" s="106"/>
      <c r="X125" s="107"/>
      <c r="Y125" s="261"/>
      <c r="Z125" s="262"/>
      <c r="AA125" s="111">
        <f>M125-J125</f>
        <v>-304.09026798307968</v>
      </c>
      <c r="AB125" s="112">
        <f>M125/J125</f>
        <v>0.84795486600846015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2343</v>
      </c>
      <c r="G126" s="95">
        <f t="shared" si="64"/>
        <v>111526.8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1709.1793313069893</v>
      </c>
      <c r="N126" s="99">
        <f>M126/L126</f>
        <v>74.31214483943431</v>
      </c>
      <c r="O126" s="101">
        <f>L126-I126</f>
        <v>0</v>
      </c>
      <c r="P126" s="102">
        <f>N126-K126</f>
        <v>-12.644376899696127</v>
      </c>
      <c r="Q126" s="103">
        <f>N126/K126</f>
        <v>0.85458966565349459</v>
      </c>
      <c r="R126" s="276"/>
      <c r="S126" s="1">
        <v>0.78888888888888886</v>
      </c>
      <c r="T126" s="2">
        <v>0.84600694444444446</v>
      </c>
      <c r="U126" s="104">
        <v>6.5499999999999048</v>
      </c>
      <c r="V126" s="105">
        <v>82.250000000000071</v>
      </c>
      <c r="W126" s="106"/>
      <c r="X126" s="107"/>
      <c r="Y126" s="261"/>
      <c r="Z126" s="262"/>
      <c r="AA126" s="111">
        <f>M126-J126</f>
        <v>-290.8206686930107</v>
      </c>
      <c r="AB126" s="112">
        <f>M126/J126</f>
        <v>0.8545896656534947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20.666666666666668</v>
      </c>
      <c r="J140" s="138">
        <f t="shared" si="66"/>
        <v>2000</v>
      </c>
      <c r="K140" s="139">
        <f t="shared" ref="K140" si="67">J140/I140</f>
        <v>96.774193548387089</v>
      </c>
      <c r="L140" s="137">
        <f t="shared" ref="L140:M140" si="68">AVERAGE(L124:L139)</f>
        <v>20.666666666666668</v>
      </c>
      <c r="M140" s="138">
        <f t="shared" si="68"/>
        <v>1703.0977315170433</v>
      </c>
      <c r="N140" s="139">
        <f>M140/L140</f>
        <v>82.407954750824672</v>
      </c>
      <c r="O140" s="140">
        <f>L140-I140</f>
        <v>0</v>
      </c>
      <c r="P140" s="141">
        <f>N140-K140</f>
        <v>-14.366238797562417</v>
      </c>
      <c r="Q140" s="142">
        <f>N140/K140</f>
        <v>0.85154886575852173</v>
      </c>
      <c r="R140" s="277"/>
      <c r="S140" s="143">
        <f>S124</f>
        <v>0.70862268518518523</v>
      </c>
      <c r="T140" s="144">
        <f>INDEX(T124:T139,COUNTA(T124:T139))</f>
        <v>0.84600694444444446</v>
      </c>
      <c r="U140" s="145"/>
      <c r="V140" s="145"/>
      <c r="W140" s="146"/>
      <c r="X140" s="147"/>
      <c r="Y140" s="264"/>
      <c r="Z140" s="265"/>
      <c r="AA140" s="148">
        <f>M140-J140</f>
        <v>-296.90226848295674</v>
      </c>
      <c r="AB140" s="149">
        <f>M140/J140</f>
        <v>0.85154886575852162</v>
      </c>
      <c r="AC140" s="294"/>
    </row>
    <row r="141" spans="1:29" ht="15.75" customHeight="1">
      <c r="A141" s="269" t="s">
        <v>233</v>
      </c>
      <c r="B141" s="183" t="s">
        <v>176</v>
      </c>
      <c r="C141" s="273" t="s">
        <v>223</v>
      </c>
      <c r="D141" s="274"/>
      <c r="E141" s="158">
        <v>49.91</v>
      </c>
      <c r="F141" s="169">
        <v>1397</v>
      </c>
      <c r="G141" s="159">
        <f t="shared" ref="G141:G143" si="69">E141*F141</f>
        <v>69724.26999999999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1695.0455005055646</v>
      </c>
      <c r="N141" s="163">
        <f>M141/L141</f>
        <v>65.194057711752492</v>
      </c>
      <c r="O141" s="165">
        <f>L141-I141</f>
        <v>0</v>
      </c>
      <c r="P141" s="166">
        <f>N141-K141</f>
        <v>-11.729019211324427</v>
      </c>
      <c r="Q141" s="152">
        <f>N141/K141</f>
        <v>0.84752275025278245</v>
      </c>
      <c r="R141" s="275">
        <f>Q157</f>
        <v>0.85128517632556755</v>
      </c>
      <c r="S141" s="167">
        <v>0.70833333333333337</v>
      </c>
      <c r="T141" s="168">
        <v>0.74267361111111108</v>
      </c>
      <c r="U141" s="169"/>
      <c r="V141" s="170">
        <v>49.449999999999896</v>
      </c>
      <c r="W141" s="87"/>
      <c r="X141" s="88"/>
      <c r="Y141" s="278"/>
      <c r="Z141" s="279"/>
      <c r="AA141" s="109">
        <f>M141-J141</f>
        <v>-304.95449949443537</v>
      </c>
      <c r="AB141" s="152">
        <f>M141/J141</f>
        <v>0.84752275025278234</v>
      </c>
      <c r="AC141" s="347">
        <f>AB157</f>
        <v>0.85128517632556755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104">
        <v>2277</v>
      </c>
      <c r="G142" s="95">
        <f t="shared" si="69"/>
        <v>129310.83</v>
      </c>
      <c r="H142" s="96"/>
      <c r="I142" s="97">
        <v>23</v>
      </c>
      <c r="J142" s="98">
        <v>2000</v>
      </c>
      <c r="K142" s="99">
        <f t="shared" ref="K142:K143" si="70">J142/I142</f>
        <v>86.956521739130437</v>
      </c>
      <c r="L142" s="100">
        <v>23</v>
      </c>
      <c r="M142" s="98">
        <f>F142/V142*60</f>
        <v>1709.5307612095942</v>
      </c>
      <c r="N142" s="99">
        <f>M142/L142</f>
        <v>74.327424400417144</v>
      </c>
      <c r="O142" s="101">
        <f>L142-I142</f>
        <v>0</v>
      </c>
      <c r="P142" s="102">
        <f>N142-K142</f>
        <v>-12.629097338713294</v>
      </c>
      <c r="Q142" s="103">
        <f>N142/K142</f>
        <v>0.85476538060479712</v>
      </c>
      <c r="R142" s="276"/>
      <c r="S142" s="1">
        <v>0.7480324074074074</v>
      </c>
      <c r="T142" s="2">
        <v>0.80353009259259256</v>
      </c>
      <c r="U142" s="104">
        <v>7.7166666666667005</v>
      </c>
      <c r="V142" s="105">
        <v>79.916666666666629</v>
      </c>
      <c r="W142" s="106"/>
      <c r="X142" s="107"/>
      <c r="Y142" s="261"/>
      <c r="Z142" s="262"/>
      <c r="AA142" s="111">
        <f>M142-J142</f>
        <v>-290.46923879040583</v>
      </c>
      <c r="AB142" s="103">
        <f>M142/J142</f>
        <v>0.85476538060479712</v>
      </c>
      <c r="AC142" s="293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104">
        <v>1811</v>
      </c>
      <c r="G143" s="95">
        <f t="shared" si="69"/>
        <v>102991.56999999999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1703.1347962382474</v>
      </c>
      <c r="N143" s="99">
        <f>M143/L143</f>
        <v>74.049338966880327</v>
      </c>
      <c r="O143" s="101">
        <f>L143-I143</f>
        <v>0</v>
      </c>
      <c r="P143" s="102">
        <f>N143-K143</f>
        <v>-12.90718277225011</v>
      </c>
      <c r="Q143" s="103">
        <f>N143/K143</f>
        <v>0.85156739811912374</v>
      </c>
      <c r="R143" s="276"/>
      <c r="S143" s="1">
        <v>0.80777777777777782</v>
      </c>
      <c r="T143" s="2">
        <v>0.8520833333333333</v>
      </c>
      <c r="U143" s="104">
        <v>6.1166666666667702</v>
      </c>
      <c r="V143" s="105">
        <v>63.799999999999898</v>
      </c>
      <c r="W143" s="106"/>
      <c r="X143" s="107"/>
      <c r="Y143" s="261"/>
      <c r="Z143" s="262"/>
      <c r="AA143" s="111">
        <f>M143-J143</f>
        <v>-296.86520376175258</v>
      </c>
      <c r="AB143" s="103">
        <f>M143/J143</f>
        <v>0.85156739811912374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24</v>
      </c>
      <c r="J157" s="138">
        <f t="shared" si="71"/>
        <v>2000</v>
      </c>
      <c r="K157" s="139">
        <f t="shared" ref="K157" si="72">J157/I157</f>
        <v>83.333333333333329</v>
      </c>
      <c r="L157" s="137">
        <f t="shared" ref="L157:M157" si="73">AVERAGE(L141:L156)</f>
        <v>24</v>
      </c>
      <c r="M157" s="138">
        <f t="shared" si="73"/>
        <v>1702.5703526511352</v>
      </c>
      <c r="N157" s="139">
        <f>M157/L157</f>
        <v>70.940431360463961</v>
      </c>
      <c r="O157" s="140">
        <f>L157-I157</f>
        <v>0</v>
      </c>
      <c r="P157" s="141">
        <f>N157-K157</f>
        <v>-12.392901972869367</v>
      </c>
      <c r="Q157" s="142">
        <f>N157/K157</f>
        <v>0.85128517632556755</v>
      </c>
      <c r="R157" s="277"/>
      <c r="S157" s="143">
        <f>S141</f>
        <v>0.70833333333333337</v>
      </c>
      <c r="T157" s="144">
        <f>INDEX(T141:T156,COUNTA(T141:T156))</f>
        <v>0.8520833333333333</v>
      </c>
      <c r="U157" s="145"/>
      <c r="V157" s="156"/>
      <c r="W157" s="188"/>
      <c r="X157" s="189"/>
      <c r="Y157" s="264"/>
      <c r="Z157" s="265"/>
      <c r="AA157" s="157">
        <f>M157-J157</f>
        <v>-297.42964734886482</v>
      </c>
      <c r="AB157" s="142">
        <f>M157/J157</f>
        <v>0.85128517632556755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77" priority="2" operator="greaterThan">
      <formula>0</formula>
    </cfRule>
  </conditionalFormatting>
  <conditionalFormatting sqref="P5:P157 AA5:AA157">
    <cfRule type="cellIs" dxfId="376" priority="5" operator="lessThan">
      <formula>0</formula>
    </cfRule>
  </conditionalFormatting>
  <conditionalFormatting sqref="Q5:Q157 AB5:AB157">
    <cfRule type="cellIs" dxfId="375" priority="3" operator="greaterThan">
      <formula>1</formula>
    </cfRule>
    <cfRule type="cellIs" dxfId="374" priority="4" operator="lessThan">
      <formula>0.8</formula>
    </cfRule>
  </conditionalFormatting>
  <conditionalFormatting sqref="R5:R157 AC124:AC141">
    <cfRule type="cellIs" dxfId="373" priority="6" operator="lessThan">
      <formula>0.8</formula>
    </cfRule>
  </conditionalFormatting>
  <conditionalFormatting sqref="AC5:AC22 AC56:AC91">
    <cfRule type="cellIs" dxfId="372" priority="8" operator="lessThan">
      <formula>0.8</formula>
    </cfRule>
  </conditionalFormatting>
  <conditionalFormatting sqref="AC39">
    <cfRule type="cellIs" dxfId="371" priority="11" operator="lessThan">
      <formula>0.8</formula>
    </cfRule>
  </conditionalFormatting>
  <conditionalFormatting sqref="AC54">
    <cfRule type="cellIs" dxfId="370" priority="10" operator="lessThan">
      <formula>0.8</formula>
    </cfRule>
  </conditionalFormatting>
  <conditionalFormatting sqref="AC97:AC105">
    <cfRule type="cellIs" dxfId="369" priority="9" operator="lessThan">
      <formula>0.8</formula>
    </cfRule>
  </conditionalFormatting>
  <conditionalFormatting sqref="AC107:AC112">
    <cfRule type="cellIs" dxfId="368" priority="7" operator="lessThan">
      <formula>0.8</formula>
    </cfRule>
  </conditionalFormatting>
  <conditionalFormatting sqref="AC156">
    <cfRule type="cellIs" dxfId="367" priority="1" operator="lessThan">
      <formula>0.8</formula>
    </cfRule>
  </conditionalFormatting>
  <dataValidations count="1">
    <dataValidation type="list" allowBlank="1" showInputMessage="1" showErrorMessage="1" sqref="Y5:Z157" xr:uid="{ABA8A094-B943-483F-A758-8448E42EB6D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DAD5-D479-4259-A8D5-4D00215204E0}">
  <sheetPr>
    <tabColor theme="8" tint="0.59999389629810485"/>
  </sheetPr>
  <dimension ref="B1:AR36"/>
  <sheetViews>
    <sheetView zoomScale="70" zoomScaleNormal="70" workbookViewId="0">
      <selection activeCell="N49" sqref="N4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249</v>
      </c>
      <c r="D3" s="248"/>
      <c r="E3" s="7" t="s">
        <v>2</v>
      </c>
      <c r="F3" s="249">
        <f>'0812(18度C)'!D1+'0812(4度C)'!D1</f>
        <v>239747</v>
      </c>
      <c r="G3" s="250"/>
      <c r="H3" s="7" t="s">
        <v>3</v>
      </c>
      <c r="I3" s="251">
        <f>'0812(18度C)'!F1+'0812(4度C)'!F1</f>
        <v>7841558.5099999998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496.67874533548763</v>
      </c>
      <c r="F6" s="226" t="e">
        <f>AVERAGE(#REF!,D13:K13)</f>
        <v>#REF!</v>
      </c>
      <c r="G6" s="227">
        <f>AVERAGE(D13:K13)</f>
        <v>180.17265993130175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745.59098811938566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419.23662787903976</v>
      </c>
      <c r="F7" s="230" t="e">
        <f>AVERAGE(#REF!,D14:K14)</f>
        <v>#REF!</v>
      </c>
      <c r="G7" s="217">
        <f>AVERAGE(D14:K14)</f>
        <v>151.69330286491478</v>
      </c>
      <c r="H7" s="218"/>
      <c r="I7" s="217">
        <f>AVERAGE(L14:O14)</f>
        <v>76.68117855768196</v>
      </c>
      <c r="J7" s="218"/>
      <c r="K7" s="217">
        <f>AVERAGE(D28:O28)</f>
        <v>580.44974912376824</v>
      </c>
      <c r="L7" s="218"/>
      <c r="M7" s="217">
        <f>AVERAGE(P28:X28)</f>
        <v>630.60482850966685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0.84560069537953797</v>
      </c>
      <c r="F8" s="222" t="e">
        <f>AVERAGE(D15:K15,#REF!)</f>
        <v>#REF!</v>
      </c>
      <c r="G8" s="223">
        <f>AVERAGE(D15:K15)</f>
        <v>0.84341161361980377</v>
      </c>
      <c r="H8" s="224"/>
      <c r="I8" s="223">
        <f>AVERAGE(L15:O15)</f>
        <v>0.8515104599739477</v>
      </c>
      <c r="J8" s="224"/>
      <c r="K8" s="223">
        <f>AVERAGE(D29:O29)</f>
        <v>0.84422330698571846</v>
      </c>
      <c r="L8" s="224"/>
      <c r="M8" s="223">
        <f>AVERAGE(P29:X29)</f>
        <v>0.84802122042618444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80.924855491329481</v>
      </c>
      <c r="F13" s="24">
        <v>87.640449438202253</v>
      </c>
      <c r="G13" s="24">
        <v>86.41975308641976</v>
      </c>
      <c r="H13" s="24">
        <v>176.47058823529412</v>
      </c>
      <c r="I13" s="24">
        <v>273.01538461538456</v>
      </c>
      <c r="J13" s="24" t="s">
        <v>37</v>
      </c>
      <c r="K13" s="54">
        <v>433.33333333333331</v>
      </c>
      <c r="L13" s="23">
        <v>96.774193548387089</v>
      </c>
      <c r="M13" s="66" t="s">
        <v>37</v>
      </c>
      <c r="N13" s="24">
        <v>83.333333333333329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105.57424326252689</v>
      </c>
      <c r="E14" s="28">
        <v>65.497182042507447</v>
      </c>
      <c r="F14" s="28">
        <v>75.762364823623741</v>
      </c>
      <c r="G14" s="28">
        <v>73.043514507508064</v>
      </c>
      <c r="H14" s="28">
        <v>149.49323078051196</v>
      </c>
      <c r="I14" s="28">
        <v>232.39986832378378</v>
      </c>
      <c r="J14" s="28" t="s">
        <v>37</v>
      </c>
      <c r="K14" s="55">
        <v>360.08271631394155</v>
      </c>
      <c r="L14" s="27">
        <v>82.396419261883054</v>
      </c>
      <c r="M14" s="67" t="s">
        <v>37</v>
      </c>
      <c r="N14" s="28">
        <v>70.965937853480867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0.85551541954116628</v>
      </c>
      <c r="E15" s="32">
        <f t="shared" si="0"/>
        <v>0.80935803523955629</v>
      </c>
      <c r="F15" s="32">
        <f t="shared" si="0"/>
        <v>0.86446800888493747</v>
      </c>
      <c r="G15" s="32">
        <f t="shared" si="0"/>
        <v>0.84521781072973612</v>
      </c>
      <c r="H15" s="32">
        <f t="shared" si="0"/>
        <v>0.84712830775623449</v>
      </c>
      <c r="I15" s="32">
        <f t="shared" si="0"/>
        <v>0.85123359861636139</v>
      </c>
      <c r="J15" s="32" t="s">
        <v>37</v>
      </c>
      <c r="K15" s="56">
        <f t="shared" ref="K15:N15" si="1">K14/K13</f>
        <v>0.83096011457063435</v>
      </c>
      <c r="L15" s="31">
        <f t="shared" si="1"/>
        <v>0.85142966570612499</v>
      </c>
      <c r="M15" s="68" t="s">
        <v>37</v>
      </c>
      <c r="N15" s="32">
        <f t="shared" si="1"/>
        <v>0.8515912542417704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0.16666666666666666</v>
      </c>
      <c r="F16" s="2">
        <v>0.25</v>
      </c>
      <c r="G16" s="2">
        <v>0.1668287037037037</v>
      </c>
      <c r="H16" s="2">
        <v>0.16666666666666666</v>
      </c>
      <c r="I16" s="2">
        <v>0.16666666666666666</v>
      </c>
      <c r="J16" s="2" t="s">
        <v>37</v>
      </c>
      <c r="K16" s="3">
        <v>0.32874999999999999</v>
      </c>
      <c r="L16" s="1">
        <v>0.70857638888888885</v>
      </c>
      <c r="M16" s="69" t="s">
        <v>37</v>
      </c>
      <c r="N16" s="2">
        <v>0.70835648148148145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0.57986111111111116</v>
      </c>
      <c r="E17" s="2">
        <v>0.74097222222222203</v>
      </c>
      <c r="F17" s="2">
        <v>0.65555555555555556</v>
      </c>
      <c r="G17" s="2">
        <v>0.6162037037037037</v>
      </c>
      <c r="H17" s="2">
        <v>0.67526620370370372</v>
      </c>
      <c r="I17" s="2">
        <v>0.57916666666666672</v>
      </c>
      <c r="J17" s="2" t="s">
        <v>37</v>
      </c>
      <c r="K17" s="3">
        <v>0.45624999999999999</v>
      </c>
      <c r="L17" s="1">
        <v>0.85241898148148143</v>
      </c>
      <c r="M17" s="69" t="s">
        <v>37</v>
      </c>
      <c r="N17" s="2">
        <v>0.85624999999999996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25.571428571428573</v>
      </c>
      <c r="F18" s="35">
        <v>22.25</v>
      </c>
      <c r="G18" s="35">
        <v>23.142857142857142</v>
      </c>
      <c r="H18" s="35">
        <v>20.399999999999999</v>
      </c>
      <c r="I18" s="35">
        <v>10.833333333333334</v>
      </c>
      <c r="J18" s="35" t="s">
        <v>37</v>
      </c>
      <c r="K18" s="57">
        <v>6</v>
      </c>
      <c r="L18" s="34">
        <v>20.666666666666668</v>
      </c>
      <c r="M18" s="70" t="s">
        <v>37</v>
      </c>
      <c r="N18" s="35">
        <v>24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192.69960069586119</v>
      </c>
      <c r="E28" s="28" t="s">
        <v>37</v>
      </c>
      <c r="F28" s="28" t="s">
        <v>37</v>
      </c>
      <c r="G28" s="28">
        <v>232.59411011523653</v>
      </c>
      <c r="H28" s="28">
        <v>354.00063961050301</v>
      </c>
      <c r="I28" s="28" t="s">
        <v>37</v>
      </c>
      <c r="J28" s="28">
        <v>589.62714488453082</v>
      </c>
      <c r="K28" s="28">
        <v>932.32242617717475</v>
      </c>
      <c r="L28" s="28" t="s">
        <v>37</v>
      </c>
      <c r="M28" s="28">
        <v>640.97579965915338</v>
      </c>
      <c r="N28" s="28">
        <v>997.62313922595479</v>
      </c>
      <c r="O28" s="28">
        <v>703.7551326217316</v>
      </c>
      <c r="P28" s="27">
        <v>191.97663630063784</v>
      </c>
      <c r="Q28" s="28" t="s">
        <v>37</v>
      </c>
      <c r="R28" s="28" t="s">
        <v>37</v>
      </c>
      <c r="S28" s="28">
        <v>599.47934744880251</v>
      </c>
      <c r="T28" s="28">
        <v>621.29082302105758</v>
      </c>
      <c r="U28" s="28" t="s">
        <v>37</v>
      </c>
      <c r="V28" s="28">
        <v>701.11524615683993</v>
      </c>
      <c r="W28" s="28">
        <v>851.64353210061745</v>
      </c>
      <c r="X28" s="29">
        <v>818.12338603004594</v>
      </c>
    </row>
    <row r="29" spans="2:44" ht="40.15" customHeight="1">
      <c r="B29" s="205"/>
      <c r="C29" s="30" t="s">
        <v>39</v>
      </c>
      <c r="D29" s="32">
        <f>D28/D27</f>
        <v>0.85208755558638594</v>
      </c>
      <c r="E29" s="32" t="s">
        <v>37</v>
      </c>
      <c r="F29" s="32" t="s">
        <v>37</v>
      </c>
      <c r="G29" s="32">
        <f>G28/G27</f>
        <v>0.85284507042253388</v>
      </c>
      <c r="H29" s="32">
        <f>H28/H27</f>
        <v>0.8169245529473147</v>
      </c>
      <c r="I29" s="32" t="s">
        <v>37</v>
      </c>
      <c r="J29" s="32">
        <f>J28/J27</f>
        <v>0.8735216961252309</v>
      </c>
      <c r="K29" s="32">
        <f>K28/K27</f>
        <v>0.84756584197924978</v>
      </c>
      <c r="L29" s="32" t="s">
        <v>37</v>
      </c>
      <c r="M29" s="32">
        <f>M28/M27</f>
        <v>0.84168539349181759</v>
      </c>
      <c r="N29" s="32">
        <f>N28/N27</f>
        <v>0.83135261602162902</v>
      </c>
      <c r="O29" s="32">
        <f>O28/O27</f>
        <v>0.8378037293115852</v>
      </c>
      <c r="P29" s="31">
        <f>P28/P27</f>
        <v>0.84699869963768404</v>
      </c>
      <c r="Q29" s="32" t="s">
        <v>37</v>
      </c>
      <c r="R29" s="32" t="s">
        <v>37</v>
      </c>
      <c r="S29" s="32">
        <f>S28/S27</f>
        <v>0.88811755177600371</v>
      </c>
      <c r="T29" s="32">
        <f>T28/T27</f>
        <v>0.8382495231236492</v>
      </c>
      <c r="U29" s="32" t="s">
        <v>37</v>
      </c>
      <c r="V29" s="32">
        <f>V28/V27</f>
        <v>0.84983666200829078</v>
      </c>
      <c r="W29" s="32">
        <f>W28/W27</f>
        <v>0.83494463931433083</v>
      </c>
      <c r="X29" s="33">
        <f>X28/X27</f>
        <v>0.82998024669714809</v>
      </c>
    </row>
    <row r="30" spans="2:44" ht="17.25" customHeight="1">
      <c r="B30" s="206" t="s">
        <v>40</v>
      </c>
      <c r="C30" s="15" t="s">
        <v>41</v>
      </c>
      <c r="D30" s="2">
        <v>0.37638888888888888</v>
      </c>
      <c r="E30" s="2" t="s">
        <v>37</v>
      </c>
      <c r="F30" s="2" t="s">
        <v>37</v>
      </c>
      <c r="G30" s="2">
        <v>0.30902777777777773</v>
      </c>
      <c r="H30" s="2">
        <v>0.25</v>
      </c>
      <c r="I30" s="2" t="s">
        <v>37</v>
      </c>
      <c r="J30" s="2">
        <v>0.25</v>
      </c>
      <c r="K30" s="2">
        <v>0.34530092592592593</v>
      </c>
      <c r="L30" s="2" t="s">
        <v>37</v>
      </c>
      <c r="M30" s="2">
        <v>0.25</v>
      </c>
      <c r="N30" s="2">
        <v>0.25006944444444446</v>
      </c>
      <c r="O30" s="2">
        <v>0.25</v>
      </c>
      <c r="P30" s="1">
        <v>0.7084259259259259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0.70833333333333337</v>
      </c>
      <c r="W30" s="2">
        <v>0.70833333333333337</v>
      </c>
      <c r="X30" s="4">
        <v>0.70853009259259259</v>
      </c>
    </row>
    <row r="31" spans="2:44" ht="17.25" customHeight="1">
      <c r="B31" s="203"/>
      <c r="C31" s="15" t="s">
        <v>42</v>
      </c>
      <c r="D31" s="2">
        <v>0.47361111111111109</v>
      </c>
      <c r="E31" s="2" t="s">
        <v>37</v>
      </c>
      <c r="F31" s="2" t="s">
        <v>37</v>
      </c>
      <c r="G31" s="2">
        <v>0.35011574074074076</v>
      </c>
      <c r="H31" s="2">
        <v>0.31112268518518521</v>
      </c>
      <c r="I31" s="2" t="s">
        <v>37</v>
      </c>
      <c r="J31" s="2">
        <v>0.33971064814814816</v>
      </c>
      <c r="K31" s="2">
        <v>0.37430555555555556</v>
      </c>
      <c r="L31" s="2" t="s">
        <v>37</v>
      </c>
      <c r="M31" s="2">
        <v>0.40241898148148147</v>
      </c>
      <c r="N31" s="2">
        <v>0.44236111111111109</v>
      </c>
      <c r="O31" s="2">
        <v>0.44027777777777777</v>
      </c>
      <c r="P31" s="1">
        <v>0.85763888888888884</v>
      </c>
      <c r="Q31" s="2" t="s">
        <v>37</v>
      </c>
      <c r="R31" s="2" t="s">
        <v>37</v>
      </c>
      <c r="S31" s="2">
        <v>0.87505787037037042</v>
      </c>
      <c r="T31" s="2">
        <v>0.88402777777777775</v>
      </c>
      <c r="U31" s="2" t="s">
        <v>37</v>
      </c>
      <c r="V31" s="2">
        <v>0.88148148148148153</v>
      </c>
      <c r="W31" s="2">
        <v>0.97309027777777779</v>
      </c>
      <c r="X31" s="4">
        <v>0.99534722222222227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5F57-149A-4D5E-B004-084032D72D62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N49" sqref="N49"/>
      <selection pane="bottomLeft" activeCell="N49" sqref="N4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116045</v>
      </c>
      <c r="E1" s="77" t="s">
        <v>3</v>
      </c>
      <c r="F1" s="78">
        <f>SUM(G5:G242)</f>
        <v>2281774.52</v>
      </c>
      <c r="G1" s="79" t="s">
        <v>74</v>
      </c>
      <c r="H1" s="80">
        <f>L21+L38+L55+L72+L89+L106+L123+L140+L157+L174+L191+L208+L225+L242</f>
        <v>82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45881</v>
      </c>
      <c r="B2" s="325"/>
      <c r="C2" s="82" t="s">
        <v>35</v>
      </c>
      <c r="D2" s="83">
        <f>AVERAGE(N21,N38,N55,N72,N89,N106,N123,N140,N157,N174,N191,N208,N225,N242)</f>
        <v>601.94478314629612</v>
      </c>
      <c r="E2" s="83" t="s">
        <v>81</v>
      </c>
      <c r="F2" s="84">
        <f>F1/D1</f>
        <v>19.662842173294841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2059</v>
      </c>
      <c r="G5" s="95">
        <f t="shared" ref="G5:G7" si="0">E5*F5</f>
        <v>61461.15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2792.9163526752063</v>
      </c>
      <c r="N5" s="99">
        <f>M5/L5</f>
        <v>164.2891972161886</v>
      </c>
      <c r="O5" s="101">
        <f>L5-I5</f>
        <v>0</v>
      </c>
      <c r="P5" s="102">
        <f>N5-K5</f>
        <v>-28.240214548517287</v>
      </c>
      <c r="Q5" s="103">
        <f>N5/K5</f>
        <v>0.85331999776205503</v>
      </c>
      <c r="R5" s="276">
        <f>Q21</f>
        <v>0.85208755558638594</v>
      </c>
      <c r="S5" s="1">
        <v>0.37638888888888888</v>
      </c>
      <c r="T5" s="2">
        <v>0.40710648148148149</v>
      </c>
      <c r="U5" s="104">
        <v>4.5166666666666799</v>
      </c>
      <c r="V5" s="105">
        <v>44.233333333333348</v>
      </c>
      <c r="W5" s="106"/>
      <c r="X5" s="88"/>
      <c r="Y5" s="278"/>
      <c r="Z5" s="279"/>
      <c r="AA5" s="109">
        <f t="shared" ref="AA5:AA10" si="2">M5-J5</f>
        <v>-480.08364732479367</v>
      </c>
      <c r="AB5" s="110">
        <f t="shared" ref="AB5:AB10" si="3">M5/J5</f>
        <v>0.85331999776205514</v>
      </c>
      <c r="AC5" s="291">
        <f>AB21</f>
        <v>0.85208755558638594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2085</v>
      </c>
      <c r="G6" s="95">
        <f t="shared" si="0"/>
        <v>61549.2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2792.4107142857165</v>
      </c>
      <c r="N6" s="99">
        <f>M6/L6</f>
        <v>164.25945378151275</v>
      </c>
      <c r="O6" s="101">
        <f>L6-I6</f>
        <v>0</v>
      </c>
      <c r="P6" s="102">
        <f>N6-K6</f>
        <v>-28.269957983193137</v>
      </c>
      <c r="Q6" s="103">
        <f>N6/K6</f>
        <v>0.85316551001702312</v>
      </c>
      <c r="R6" s="276"/>
      <c r="S6" s="1">
        <v>0.41194444444444445</v>
      </c>
      <c r="T6" s="2">
        <v>0.44305555555555554</v>
      </c>
      <c r="U6" s="104">
        <v>6.9666666666666632</v>
      </c>
      <c r="V6" s="105">
        <v>44.799999999999969</v>
      </c>
      <c r="W6" s="106"/>
      <c r="X6" s="107"/>
      <c r="Y6" s="261"/>
      <c r="Z6" s="262"/>
      <c r="AA6" s="111">
        <f t="shared" si="2"/>
        <v>-480.58928571428351</v>
      </c>
      <c r="AB6" s="112">
        <f t="shared" si="3"/>
        <v>0.85316551001702312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1296</v>
      </c>
      <c r="G7" s="95">
        <f t="shared" si="0"/>
        <v>28006.559999999998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2122.6569608735249</v>
      </c>
      <c r="N7" s="99">
        <f>M7/L7</f>
        <v>353.77616014558748</v>
      </c>
      <c r="O7" s="101">
        <f>L7-I7</f>
        <v>0</v>
      </c>
      <c r="P7" s="102">
        <f>N7-K7</f>
        <v>-62.890506521079203</v>
      </c>
      <c r="Q7" s="103">
        <f>N7/K7</f>
        <v>0.84906278434940996</v>
      </c>
      <c r="R7" s="276"/>
      <c r="S7" s="1">
        <v>0.44817129629629632</v>
      </c>
      <c r="T7" s="2">
        <v>0.47361111111111109</v>
      </c>
      <c r="U7" s="104">
        <v>7.3666666666667258</v>
      </c>
      <c r="V7" s="105">
        <v>36.633333333333276</v>
      </c>
      <c r="W7" s="2"/>
      <c r="X7" s="107"/>
      <c r="Y7" s="261"/>
      <c r="Z7" s="262"/>
      <c r="AA7" s="111">
        <f t="shared" si="2"/>
        <v>-377.34303912647511</v>
      </c>
      <c r="AB7" s="112">
        <f t="shared" si="3"/>
        <v>0.84906278434940996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4"/>
      <c r="Y8" s="261"/>
      <c r="Z8" s="262"/>
      <c r="AA8" s="111">
        <f t="shared" si="2"/>
        <v>0</v>
      </c>
      <c r="AB8" s="112" t="e">
        <f t="shared" si="3"/>
        <v>#DIV/0!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>
        <f t="shared" si="2"/>
        <v>0</v>
      </c>
      <c r="AB9" s="112" t="e">
        <f t="shared" si="3"/>
        <v>#DIV/0!</v>
      </c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>
        <f t="shared" si="2"/>
        <v>0</v>
      </c>
      <c r="AB10" s="112" t="e">
        <f t="shared" si="3"/>
        <v>#DIV/0!</v>
      </c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4">AVERAGE(I5:I20)</f>
        <v>13.333333333333334</v>
      </c>
      <c r="J21" s="138">
        <f t="shared" si="4"/>
        <v>3015.3333333333335</v>
      </c>
      <c r="K21" s="139">
        <f t="shared" ref="K21:K22" si="5">J21/I21</f>
        <v>226.15</v>
      </c>
      <c r="L21" s="137">
        <f t="shared" ref="L21:M21" si="6">AVERAGE(L5:L20)</f>
        <v>13.333333333333334</v>
      </c>
      <c r="M21" s="138">
        <f t="shared" si="6"/>
        <v>2569.3280092781492</v>
      </c>
      <c r="N21" s="139">
        <f>M21/L21</f>
        <v>192.69960069586119</v>
      </c>
      <c r="O21" s="140">
        <f>L21-I21</f>
        <v>0</v>
      </c>
      <c r="P21" s="141">
        <f>N21-K21</f>
        <v>-33.450399304138813</v>
      </c>
      <c r="Q21" s="142">
        <f>N21/K21</f>
        <v>0.85208755558638594</v>
      </c>
      <c r="R21" s="277"/>
      <c r="S21" s="143">
        <f>S5</f>
        <v>0.37638888888888888</v>
      </c>
      <c r="T21" s="144">
        <f>INDEX(T5:T20,COUNTA(T5:T20))</f>
        <v>0.47361111111111109</v>
      </c>
      <c r="U21" s="145"/>
      <c r="V21" s="145"/>
      <c r="W21" s="146"/>
      <c r="X21" s="147"/>
      <c r="Y21" s="264"/>
      <c r="Z21" s="265"/>
      <c r="AA21" s="148">
        <f>M21-J21</f>
        <v>-446.00532405518425</v>
      </c>
      <c r="AB21" s="149">
        <f>M21/J21</f>
        <v>0.85208755558638594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2523</v>
      </c>
      <c r="G22" s="95">
        <f t="shared" ref="G22" si="7">E22*F22</f>
        <v>64689.72</v>
      </c>
      <c r="H22" s="96"/>
      <c r="I22" s="97">
        <v>11</v>
      </c>
      <c r="J22" s="98">
        <v>3000</v>
      </c>
      <c r="K22" s="99">
        <f t="shared" si="5"/>
        <v>272.72727272727275</v>
      </c>
      <c r="L22" s="100">
        <v>11</v>
      </c>
      <c r="M22" s="98">
        <f>F22/V22*60</f>
        <v>2558.5352112676019</v>
      </c>
      <c r="N22" s="99">
        <f>M22/L22</f>
        <v>232.59411011523653</v>
      </c>
      <c r="O22" s="101">
        <f>L22-I22</f>
        <v>0</v>
      </c>
      <c r="P22" s="102">
        <f>N22-K22</f>
        <v>-40.133162612036216</v>
      </c>
      <c r="Q22" s="103">
        <f>N22/K22</f>
        <v>0.85284507042253388</v>
      </c>
      <c r="R22" s="275">
        <f>Q38</f>
        <v>0.85284507042253388</v>
      </c>
      <c r="S22" s="1">
        <v>0.30902777777777773</v>
      </c>
      <c r="T22" s="2">
        <v>0.35011574074074076</v>
      </c>
      <c r="U22" s="104">
        <v>4.9999999999999023</v>
      </c>
      <c r="V22" s="105">
        <v>59.16666666666675</v>
      </c>
      <c r="W22" s="106"/>
      <c r="X22" s="151"/>
      <c r="Y22" s="278"/>
      <c r="Z22" s="279"/>
      <c r="AA22" s="109">
        <f>M22-J22</f>
        <v>-441.46478873239812</v>
      </c>
      <c r="AB22" s="152">
        <f>M22/J22</f>
        <v>0.85284507042253399</v>
      </c>
      <c r="AC22" s="266">
        <f>AB38</f>
        <v>0.85284507042253399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8">AVERAGE(I22:I37)</f>
        <v>11</v>
      </c>
      <c r="J38" s="138">
        <f t="shared" si="8"/>
        <v>3000</v>
      </c>
      <c r="K38" s="139">
        <f t="shared" ref="K38" si="9">J38/I38</f>
        <v>272.72727272727275</v>
      </c>
      <c r="L38" s="137">
        <f t="shared" ref="L38:M38" si="10">AVERAGE(L22:L37)</f>
        <v>11</v>
      </c>
      <c r="M38" s="138">
        <f t="shared" si="10"/>
        <v>2558.5352112676019</v>
      </c>
      <c r="N38" s="139">
        <f>M38/L38</f>
        <v>232.59411011523653</v>
      </c>
      <c r="O38" s="140">
        <f>L38-I38</f>
        <v>0</v>
      </c>
      <c r="P38" s="141">
        <f>N38-K38</f>
        <v>-40.133162612036216</v>
      </c>
      <c r="Q38" s="142">
        <f>N38/K38</f>
        <v>0.85284507042253388</v>
      </c>
      <c r="R38" s="277"/>
      <c r="S38" s="143">
        <f>S22</f>
        <v>0.30902777777777773</v>
      </c>
      <c r="T38" s="144">
        <f>INDEX(T22:T37,COUNTA(T22:T37))</f>
        <v>0.35011574074074076</v>
      </c>
      <c r="U38" s="145"/>
      <c r="V38" s="156"/>
      <c r="W38" s="135"/>
      <c r="X38" s="139"/>
      <c r="Y38" s="264"/>
      <c r="Z38" s="265"/>
      <c r="AA38" s="157">
        <f>M38-J38</f>
        <v>-441.46478873239812</v>
      </c>
      <c r="AB38" s="142">
        <f>M38/J38</f>
        <v>0.85284507042253399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972</v>
      </c>
      <c r="G39" s="159">
        <f t="shared" ref="G39:G41" si="11">E39*F39</f>
        <v>13666.32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2142.8046540110254</v>
      </c>
      <c r="N39" s="163">
        <f>M39/L39</f>
        <v>357.13410900183754</v>
      </c>
      <c r="O39" s="165">
        <f>L39-I39</f>
        <v>0</v>
      </c>
      <c r="P39" s="166">
        <f>N39-K39</f>
        <v>-76.19922433149577</v>
      </c>
      <c r="Q39" s="152">
        <f>N39/K39</f>
        <v>0.82415563615808662</v>
      </c>
      <c r="R39" s="275">
        <f>Q55</f>
        <v>0.8169245529473147</v>
      </c>
      <c r="S39" s="167">
        <v>0.25</v>
      </c>
      <c r="T39" s="168">
        <v>0.26890046296296294</v>
      </c>
      <c r="U39" s="169"/>
      <c r="V39" s="170">
        <v>27.216666666666633</v>
      </c>
      <c r="W39" s="168"/>
      <c r="X39" s="171"/>
      <c r="Y39" s="278"/>
      <c r="Z39" s="279"/>
      <c r="AA39" s="109">
        <f>M39-J39</f>
        <v>-457.19534598897462</v>
      </c>
      <c r="AB39" s="152">
        <f>M39/J39</f>
        <v>0.82415563615808674</v>
      </c>
      <c r="AC39" s="266">
        <f>AB55</f>
        <v>0.8169245529473147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1107</v>
      </c>
      <c r="G40" s="95">
        <f t="shared" si="11"/>
        <v>16394.670000000002</v>
      </c>
      <c r="H40" s="96"/>
      <c r="I40" s="97">
        <v>6</v>
      </c>
      <c r="J40" s="98">
        <v>2600</v>
      </c>
      <c r="K40" s="99">
        <f t="shared" ref="K40:K41" si="12">J40/I40</f>
        <v>433.33333333333331</v>
      </c>
      <c r="L40" s="100">
        <v>6</v>
      </c>
      <c r="M40" s="98">
        <f>F40/V40*60</f>
        <v>2148.3557951482489</v>
      </c>
      <c r="N40" s="99">
        <f>M40/L40</f>
        <v>358.05929919137481</v>
      </c>
      <c r="O40" s="101">
        <f>L40-I40</f>
        <v>0</v>
      </c>
      <c r="P40" s="102">
        <f>N40-K40</f>
        <v>-75.274034141958509</v>
      </c>
      <c r="Q40" s="103">
        <f>N40/K40</f>
        <v>0.82629069044163417</v>
      </c>
      <c r="R40" s="276"/>
      <c r="S40" s="1">
        <v>0.27297453703703706</v>
      </c>
      <c r="T40" s="2">
        <v>0.29444444444444445</v>
      </c>
      <c r="U40" s="104">
        <v>5.8666666666667311</v>
      </c>
      <c r="V40" s="105">
        <v>30.91666666666665</v>
      </c>
      <c r="W40" s="106"/>
      <c r="X40" s="113"/>
      <c r="Y40" s="261"/>
      <c r="Z40" s="262"/>
      <c r="AA40" s="111">
        <f>M40-J40</f>
        <v>-451.64420485175106</v>
      </c>
      <c r="AB40" s="103">
        <f>M40/J40</f>
        <v>0.82629069044163417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652</v>
      </c>
      <c r="G41" s="95">
        <f t="shared" si="11"/>
        <v>11651.24</v>
      </c>
      <c r="H41" s="96"/>
      <c r="I41" s="97">
        <v>6</v>
      </c>
      <c r="J41" s="98">
        <v>2600</v>
      </c>
      <c r="K41" s="99">
        <f t="shared" si="12"/>
        <v>433.33333333333331</v>
      </c>
      <c r="L41" s="100">
        <v>6</v>
      </c>
      <c r="M41" s="98">
        <f>F41/V41*60</f>
        <v>2080.8510638297803</v>
      </c>
      <c r="N41" s="99">
        <f>M41/L41</f>
        <v>346.8085106382967</v>
      </c>
      <c r="O41" s="101">
        <f>L41-I41</f>
        <v>0</v>
      </c>
      <c r="P41" s="102">
        <f>N41-K41</f>
        <v>-86.524822695036619</v>
      </c>
      <c r="Q41" s="103">
        <f>N41/K41</f>
        <v>0.80032733224222319</v>
      </c>
      <c r="R41" s="276"/>
      <c r="S41" s="1">
        <v>0.29806712962962961</v>
      </c>
      <c r="T41" s="2">
        <v>0.31112268518518521</v>
      </c>
      <c r="U41" s="104">
        <v>5.2166666666666295</v>
      </c>
      <c r="V41" s="105">
        <v>18.800000000000061</v>
      </c>
      <c r="W41" s="106"/>
      <c r="X41" s="113"/>
      <c r="Y41" s="261"/>
      <c r="Z41" s="262"/>
      <c r="AA41" s="111">
        <f>M41-J41</f>
        <v>-519.14893617021971</v>
      </c>
      <c r="AB41" s="103">
        <f>M41/J41</f>
        <v>0.80032733224222319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3">AVERAGE(I39:I54)</f>
        <v>6</v>
      </c>
      <c r="J55" s="138">
        <f t="shared" si="13"/>
        <v>2600</v>
      </c>
      <c r="K55" s="139">
        <f t="shared" ref="K55" si="14">J55/I55</f>
        <v>433.33333333333331</v>
      </c>
      <c r="L55" s="137">
        <f t="shared" ref="L55:M55" si="15">AVERAGE(L39:L54)</f>
        <v>6</v>
      </c>
      <c r="M55" s="138">
        <f t="shared" si="15"/>
        <v>2124.0038376630182</v>
      </c>
      <c r="N55" s="139">
        <f>M55/L55</f>
        <v>354.00063961050301</v>
      </c>
      <c r="O55" s="140">
        <f>L55-I55</f>
        <v>0</v>
      </c>
      <c r="P55" s="141">
        <f>N55-K55</f>
        <v>-79.3326937228303</v>
      </c>
      <c r="Q55" s="142">
        <f>N55/K55</f>
        <v>0.8169245529473147</v>
      </c>
      <c r="R55" s="277"/>
      <c r="S55" s="143">
        <f>S39</f>
        <v>0.25</v>
      </c>
      <c r="T55" s="144">
        <f>INDEX(T39:T54,COUNTA(T39:T54))</f>
        <v>0.31112268518518521</v>
      </c>
      <c r="U55" s="145"/>
      <c r="V55" s="156"/>
      <c r="W55" s="135"/>
      <c r="X55" s="139"/>
      <c r="Y55" s="264"/>
      <c r="Z55" s="265"/>
      <c r="AA55" s="157">
        <f>M55-J55</f>
        <v>-475.9961623369818</v>
      </c>
      <c r="AB55" s="142">
        <f>M55/J55</f>
        <v>0.8169245529473147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5078</v>
      </c>
      <c r="G56" s="159">
        <f t="shared" ref="G56" si="16">E56*F56</f>
        <v>71244.34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2358.5085795381233</v>
      </c>
      <c r="N56" s="163">
        <f>M56/L56</f>
        <v>589.62714488453082</v>
      </c>
      <c r="O56" s="165">
        <f>L56-I56</f>
        <v>0</v>
      </c>
      <c r="P56" s="166">
        <f>N56-K56</f>
        <v>-85.372855115469179</v>
      </c>
      <c r="Q56" s="152">
        <f>N56/K56</f>
        <v>0.8735216961252309</v>
      </c>
      <c r="R56" s="275">
        <f>Q72</f>
        <v>0.8735216961252309</v>
      </c>
      <c r="S56" s="167">
        <v>0.25</v>
      </c>
      <c r="T56" s="168">
        <v>0.33971064814814816</v>
      </c>
      <c r="U56" s="169"/>
      <c r="V56" s="170">
        <v>129.18333333333337</v>
      </c>
      <c r="W56" s="173"/>
      <c r="X56" s="151"/>
      <c r="Y56" s="278"/>
      <c r="Z56" s="279"/>
      <c r="AA56" s="109">
        <f>M56-J56</f>
        <v>-341.49142046187671</v>
      </c>
      <c r="AB56" s="152">
        <f>M56/J56</f>
        <v>0.8735216961252309</v>
      </c>
      <c r="AC56" s="266">
        <f>AB72</f>
        <v>0.8735216961252309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7">AVERAGE(I56:I71)</f>
        <v>4</v>
      </c>
      <c r="J72" s="138">
        <f t="shared" si="17"/>
        <v>2700</v>
      </c>
      <c r="K72" s="139">
        <f t="shared" ref="K72" si="18">J72/I72</f>
        <v>675</v>
      </c>
      <c r="L72" s="137">
        <f t="shared" ref="L72:M72" si="19">AVERAGE(L56:L71)</f>
        <v>4</v>
      </c>
      <c r="M72" s="138">
        <f t="shared" si="19"/>
        <v>2358.5085795381233</v>
      </c>
      <c r="N72" s="139">
        <f>M72/L72</f>
        <v>589.62714488453082</v>
      </c>
      <c r="O72" s="140">
        <f>L72-I72</f>
        <v>0</v>
      </c>
      <c r="P72" s="141">
        <f>N72-K72</f>
        <v>-85.372855115469179</v>
      </c>
      <c r="Q72" s="142">
        <f>N72/K72</f>
        <v>0.8735216961252309</v>
      </c>
      <c r="R72" s="277"/>
      <c r="S72" s="143">
        <f>S56</f>
        <v>0.25</v>
      </c>
      <c r="T72" s="144">
        <f>INDEX(T56:T71,COUNTA(T56:T71))</f>
        <v>0.33971064814814816</v>
      </c>
      <c r="U72" s="145"/>
      <c r="V72" s="156"/>
      <c r="W72" s="89"/>
      <c r="X72" s="91"/>
      <c r="Y72" s="264"/>
      <c r="Z72" s="265"/>
      <c r="AA72" s="157">
        <f>M72-J72</f>
        <v>-341.49142046187671</v>
      </c>
      <c r="AB72" s="142">
        <f>M72/J72</f>
        <v>0.8735216961252309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1947</v>
      </c>
      <c r="G73" s="159">
        <f t="shared" ref="G73" si="20">E73*F73</f>
        <v>41763.15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2796.9672785315242</v>
      </c>
      <c r="N73" s="163">
        <f>M73/L73</f>
        <v>932.32242617717475</v>
      </c>
      <c r="O73" s="165">
        <f>L73-I73</f>
        <v>0</v>
      </c>
      <c r="P73" s="166">
        <f>N73-K73</f>
        <v>-167.67757382282525</v>
      </c>
      <c r="Q73" s="152">
        <f>N73/K73</f>
        <v>0.84756584197924978</v>
      </c>
      <c r="R73" s="275">
        <f>Q89</f>
        <v>0.84756584197924978</v>
      </c>
      <c r="S73" s="167">
        <v>0.34530092592592593</v>
      </c>
      <c r="T73" s="168">
        <v>0.37430555555555556</v>
      </c>
      <c r="U73" s="169"/>
      <c r="V73" s="170">
        <v>41.766666666666666</v>
      </c>
      <c r="W73" s="168"/>
      <c r="X73" s="171"/>
      <c r="Y73" s="278"/>
      <c r="Z73" s="279"/>
      <c r="AA73" s="109">
        <f>M73-J73</f>
        <v>-503.03272146847576</v>
      </c>
      <c r="AB73" s="152">
        <f>M73/J73</f>
        <v>0.84756584197924978</v>
      </c>
      <c r="AC73" s="266">
        <f>AB89</f>
        <v>0.84756584197924978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21">AVERAGE(I73:I88)</f>
        <v>3</v>
      </c>
      <c r="J89" s="138">
        <f t="shared" si="21"/>
        <v>3300</v>
      </c>
      <c r="K89" s="139">
        <f t="shared" ref="K89" si="22">J89/I89</f>
        <v>1100</v>
      </c>
      <c r="L89" s="137">
        <f t="shared" ref="L89:M89" si="23">AVERAGE(L73:L88)</f>
        <v>3</v>
      </c>
      <c r="M89" s="138">
        <f t="shared" si="23"/>
        <v>2796.9672785315242</v>
      </c>
      <c r="N89" s="139">
        <f>M89/L89</f>
        <v>932.32242617717475</v>
      </c>
      <c r="O89" s="140">
        <f>L89-I89</f>
        <v>0</v>
      </c>
      <c r="P89" s="141">
        <f>N89-K89</f>
        <v>-167.67757382282525</v>
      </c>
      <c r="Q89" s="142">
        <f>N89/K89</f>
        <v>0.84756584197924978</v>
      </c>
      <c r="R89" s="277"/>
      <c r="S89" s="143">
        <f>S73</f>
        <v>0.34530092592592593</v>
      </c>
      <c r="T89" s="144">
        <f>INDEX(T73:T88,COUNTA(T73:T88))</f>
        <v>0.37430555555555556</v>
      </c>
      <c r="U89" s="145"/>
      <c r="V89" s="156"/>
      <c r="W89" s="135"/>
      <c r="X89" s="139"/>
      <c r="Y89" s="264"/>
      <c r="Z89" s="265"/>
      <c r="AA89" s="157">
        <f>M89-J89</f>
        <v>-503.03272146847576</v>
      </c>
      <c r="AB89" s="142">
        <f>M89/J89</f>
        <v>0.84756584197924978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1466</v>
      </c>
      <c r="G90" s="159">
        <f t="shared" ref="G90:G92" si="24">E90*F90</f>
        <v>32662.480000000003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2730.2638385928585</v>
      </c>
      <c r="N90" s="163">
        <f>M90/L90</f>
        <v>546.05276771857166</v>
      </c>
      <c r="O90" s="165">
        <f>L90-I90</f>
        <v>0</v>
      </c>
      <c r="P90" s="166">
        <f>N90-K90</f>
        <v>-113.94723228142834</v>
      </c>
      <c r="Q90" s="152">
        <f>N90/K90</f>
        <v>0.82735267836147219</v>
      </c>
      <c r="R90" s="275">
        <f>Q106</f>
        <v>0.84168539349181759</v>
      </c>
      <c r="S90" s="167">
        <v>0.25</v>
      </c>
      <c r="T90" s="168">
        <v>0.2723726851851852</v>
      </c>
      <c r="U90" s="169"/>
      <c r="V90" s="170">
        <v>32.216666666666697</v>
      </c>
      <c r="W90" s="173"/>
      <c r="X90" s="151"/>
      <c r="Y90" s="278"/>
      <c r="Z90" s="279"/>
      <c r="AA90" s="109">
        <f>M90-J90</f>
        <v>-569.73616140714148</v>
      </c>
      <c r="AB90" s="152">
        <f>M90/J90</f>
        <v>0.8273526783614723</v>
      </c>
      <c r="AC90" s="266">
        <f>AB106</f>
        <v>0.84168539349181748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3067</v>
      </c>
      <c r="G91" s="95">
        <f t="shared" si="24"/>
        <v>54868.630000000005</v>
      </c>
      <c r="H91" s="96"/>
      <c r="I91" s="97">
        <v>4</v>
      </c>
      <c r="J91" s="98">
        <v>3300</v>
      </c>
      <c r="K91" s="99">
        <f t="shared" ref="K91:K92" si="25">J91/I91</f>
        <v>825</v>
      </c>
      <c r="L91" s="100">
        <v>4</v>
      </c>
      <c r="M91" s="98">
        <f>F91/V91*60</f>
        <v>2781.1586901763199</v>
      </c>
      <c r="N91" s="99">
        <f>M91/L91</f>
        <v>695.28967254407996</v>
      </c>
      <c r="O91" s="101">
        <f>L91-I91</f>
        <v>0</v>
      </c>
      <c r="P91" s="102">
        <f>N91-K91</f>
        <v>-129.71032745592004</v>
      </c>
      <c r="Q91" s="103">
        <f>N91/K91</f>
        <v>0.84277536065949088</v>
      </c>
      <c r="R91" s="276"/>
      <c r="S91" s="1">
        <v>0.27777777777777773</v>
      </c>
      <c r="T91" s="2">
        <v>0.32372685185185185</v>
      </c>
      <c r="U91" s="104">
        <v>7.7833333333332444</v>
      </c>
      <c r="V91" s="105">
        <v>66.166666666666728</v>
      </c>
      <c r="W91" s="106"/>
      <c r="X91" s="107"/>
      <c r="Y91" s="261"/>
      <c r="Z91" s="262"/>
      <c r="AA91" s="111">
        <f>M91-J91</f>
        <v>-518.84130982368015</v>
      </c>
      <c r="AB91" s="103">
        <f>M91/J91</f>
        <v>0.84277536065949088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5101</v>
      </c>
      <c r="G92" s="95">
        <f t="shared" si="24"/>
        <v>84982.66</v>
      </c>
      <c r="H92" s="96"/>
      <c r="I92" s="97">
        <v>4</v>
      </c>
      <c r="J92" s="98">
        <v>3300</v>
      </c>
      <c r="K92" s="99">
        <f t="shared" si="25"/>
        <v>825</v>
      </c>
      <c r="L92" s="100">
        <v>4</v>
      </c>
      <c r="M92" s="98">
        <f>F92/V92*60</f>
        <v>2821.2628667998138</v>
      </c>
      <c r="N92" s="99">
        <f>M92/L92</f>
        <v>705.31571669995344</v>
      </c>
      <c r="O92" s="101">
        <f>L92-I92</f>
        <v>0</v>
      </c>
      <c r="P92" s="102">
        <f>N92-K92</f>
        <v>-119.68428330004656</v>
      </c>
      <c r="Q92" s="103">
        <f>N92/K92</f>
        <v>0.85492814145448903</v>
      </c>
      <c r="R92" s="276"/>
      <c r="S92" s="1">
        <v>0.32708333333333328</v>
      </c>
      <c r="T92" s="2">
        <v>0.40241898148148147</v>
      </c>
      <c r="U92" s="104">
        <v>4.8333333333332629</v>
      </c>
      <c r="V92" s="105">
        <v>108.48333333333341</v>
      </c>
      <c r="W92" s="106"/>
      <c r="X92" s="107"/>
      <c r="Y92" s="261"/>
      <c r="Z92" s="262"/>
      <c r="AA92" s="111">
        <f>M92-J92</f>
        <v>-478.73713320018624</v>
      </c>
      <c r="AB92" s="103">
        <f>M92/J92</f>
        <v>0.85492814145448903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6">AVERAGE(I90:I105)</f>
        <v>4.333333333333333</v>
      </c>
      <c r="J106" s="138">
        <f t="shared" si="26"/>
        <v>3300</v>
      </c>
      <c r="K106" s="139">
        <f t="shared" ref="K106" si="27">J106/I106</f>
        <v>761.53846153846155</v>
      </c>
      <c r="L106" s="137">
        <f t="shared" ref="L106:M106" si="28">AVERAGE(L90:L105)</f>
        <v>4.333333333333333</v>
      </c>
      <c r="M106" s="138">
        <f t="shared" si="28"/>
        <v>2777.5617985229978</v>
      </c>
      <c r="N106" s="139">
        <f>M106/L106</f>
        <v>640.97579965915338</v>
      </c>
      <c r="O106" s="140">
        <f>L106-I106</f>
        <v>0</v>
      </c>
      <c r="P106" s="141">
        <f>N106-K106</f>
        <v>-120.56266187930817</v>
      </c>
      <c r="Q106" s="142">
        <f>N106/K106</f>
        <v>0.84168539349181759</v>
      </c>
      <c r="R106" s="277"/>
      <c r="S106" s="143">
        <f>S90</f>
        <v>0.25</v>
      </c>
      <c r="T106" s="144">
        <f>INDEX(T90:T105,COUNTA(T90:T105))</f>
        <v>0.40241898148148147</v>
      </c>
      <c r="U106" s="145"/>
      <c r="V106" s="156"/>
      <c r="W106" s="89"/>
      <c r="X106" s="91"/>
      <c r="Y106" s="264"/>
      <c r="Z106" s="265"/>
      <c r="AA106" s="157">
        <f>M106-J106</f>
        <v>-522.43820147700217</v>
      </c>
      <c r="AB106" s="142">
        <f>M106/J106</f>
        <v>0.84168539349181748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2784</v>
      </c>
      <c r="G107" s="159">
        <f t="shared" ref="G107:G109" si="29">E107*F107</f>
        <v>50613.120000000003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2988.1932021466937</v>
      </c>
      <c r="N107" s="163">
        <f>M107/L107</f>
        <v>996.0644007155646</v>
      </c>
      <c r="O107" s="165">
        <f>L107-I107</f>
        <v>0</v>
      </c>
      <c r="P107" s="166">
        <f>N107-K107</f>
        <v>-203.9355992844354</v>
      </c>
      <c r="Q107" s="152">
        <f>N107/K107</f>
        <v>0.83005366726297047</v>
      </c>
      <c r="R107" s="275">
        <f>Q123</f>
        <v>0.83135261602162902</v>
      </c>
      <c r="S107" s="167">
        <v>0.25006944444444446</v>
      </c>
      <c r="T107" s="168">
        <v>0.28888888888888886</v>
      </c>
      <c r="U107" s="169"/>
      <c r="V107" s="170">
        <v>55.899999999999949</v>
      </c>
      <c r="W107" s="173"/>
      <c r="X107" s="151"/>
      <c r="Y107" s="278"/>
      <c r="Z107" s="279"/>
      <c r="AA107" s="109">
        <f>M107-J107</f>
        <v>-611.80679785330631</v>
      </c>
      <c r="AB107" s="152">
        <f>M107/J107</f>
        <v>0.83005366726297047</v>
      </c>
      <c r="AC107" s="266">
        <f>AB123</f>
        <v>0.83135261602162902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2853</v>
      </c>
      <c r="G108" s="95">
        <f t="shared" si="29"/>
        <v>51867.54</v>
      </c>
      <c r="H108" s="96"/>
      <c r="I108" s="97">
        <v>3</v>
      </c>
      <c r="J108" s="98">
        <v>3600</v>
      </c>
      <c r="K108" s="99">
        <f t="shared" ref="K108:K144" si="30">J108/I108</f>
        <v>1200</v>
      </c>
      <c r="L108" s="100">
        <v>3</v>
      </c>
      <c r="M108" s="98">
        <f>F108/V108*60</f>
        <v>2989.1734575087294</v>
      </c>
      <c r="N108" s="99">
        <f>M108/L108</f>
        <v>996.39115250290979</v>
      </c>
      <c r="O108" s="101">
        <f>L108-I108</f>
        <v>0</v>
      </c>
      <c r="P108" s="102">
        <f>N108-K108</f>
        <v>-203.60884749709021</v>
      </c>
      <c r="Q108" s="103">
        <f>N108/K108</f>
        <v>0.83032596041909146</v>
      </c>
      <c r="R108" s="276"/>
      <c r="S108" s="1">
        <v>0.29930555555555555</v>
      </c>
      <c r="T108" s="2">
        <v>0.33907407407407408</v>
      </c>
      <c r="U108" s="104">
        <v>15.000000000000027</v>
      </c>
      <c r="V108" s="105">
        <v>57.266666666666694</v>
      </c>
      <c r="W108" s="106"/>
      <c r="X108" s="107"/>
      <c r="Y108" s="261"/>
      <c r="Z108" s="262"/>
      <c r="AA108" s="111">
        <f>M108-J108</f>
        <v>-610.82654249127063</v>
      </c>
      <c r="AB108" s="103">
        <f>M108/J108</f>
        <v>0.83032596041909146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6446</v>
      </c>
      <c r="G109" s="95">
        <f t="shared" si="29"/>
        <v>92048.87999999999</v>
      </c>
      <c r="H109" s="96"/>
      <c r="I109" s="97">
        <v>3</v>
      </c>
      <c r="J109" s="98">
        <v>3600</v>
      </c>
      <c r="K109" s="99">
        <f t="shared" si="30"/>
        <v>1200</v>
      </c>
      <c r="L109" s="100">
        <v>3</v>
      </c>
      <c r="M109" s="98">
        <f>F109/V109*60</f>
        <v>3001.2415933781699</v>
      </c>
      <c r="N109" s="99">
        <f>M109/L109</f>
        <v>1000.41386445939</v>
      </c>
      <c r="O109" s="101">
        <f>L109-I109</f>
        <v>0</v>
      </c>
      <c r="P109" s="102">
        <f>N109-K109</f>
        <v>-199.58613554061003</v>
      </c>
      <c r="Q109" s="103">
        <f>N109/K109</f>
        <v>0.83367822038282502</v>
      </c>
      <c r="R109" s="276"/>
      <c r="S109" s="1">
        <v>0.35287037037037039</v>
      </c>
      <c r="T109" s="2">
        <v>0.44236111111111109</v>
      </c>
      <c r="U109" s="104">
        <v>19.866666666666681</v>
      </c>
      <c r="V109" s="105">
        <v>128.86666666666662</v>
      </c>
      <c r="W109" s="106"/>
      <c r="X109" s="107"/>
      <c r="Y109" s="261"/>
      <c r="Z109" s="262"/>
      <c r="AA109" s="111">
        <f>M109-J109</f>
        <v>-598.75840662183009</v>
      </c>
      <c r="AB109" s="103">
        <f>M109/J109</f>
        <v>0.83367822038282502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31">AVERAGE(I107:I122)</f>
        <v>3</v>
      </c>
      <c r="J123" s="138">
        <f t="shared" si="31"/>
        <v>3600</v>
      </c>
      <c r="K123" s="139">
        <f t="shared" ref="K123" si="32">J123/I123</f>
        <v>1200</v>
      </c>
      <c r="L123" s="137">
        <f t="shared" ref="L123:M123" si="33">AVERAGE(L107:L122)</f>
        <v>3</v>
      </c>
      <c r="M123" s="138">
        <f t="shared" si="33"/>
        <v>2992.8694176778645</v>
      </c>
      <c r="N123" s="139">
        <f>M123/L123</f>
        <v>997.62313922595479</v>
      </c>
      <c r="O123" s="140">
        <f>L123-I123</f>
        <v>0</v>
      </c>
      <c r="P123" s="141">
        <f>N123-K123</f>
        <v>-202.37686077404521</v>
      </c>
      <c r="Q123" s="142">
        <f>N123/K123</f>
        <v>0.83135261602162902</v>
      </c>
      <c r="R123" s="277"/>
      <c r="S123" s="143">
        <f>S107</f>
        <v>0.25006944444444446</v>
      </c>
      <c r="T123" s="144">
        <f>INDEX(T107:T122,COUNTA(T107:T122))</f>
        <v>0.44236111111111109</v>
      </c>
      <c r="U123" s="145"/>
      <c r="V123" s="156"/>
      <c r="W123" s="89"/>
      <c r="X123" s="91"/>
      <c r="Y123" s="264"/>
      <c r="Z123" s="265"/>
      <c r="AA123" s="157">
        <f>M123-J123</f>
        <v>-607.13058232213552</v>
      </c>
      <c r="AB123" s="142">
        <f>M123/J123</f>
        <v>0.83135261602162902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2349</v>
      </c>
      <c r="G124" s="159">
        <f t="shared" ref="G124:G127" si="34">E124*F124</f>
        <v>58325.67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2752.7343749999995</v>
      </c>
      <c r="N124" s="163">
        <f>M124/L124</f>
        <v>688.18359374999989</v>
      </c>
      <c r="O124" s="165">
        <f>L124-I124</f>
        <v>0</v>
      </c>
      <c r="P124" s="166">
        <f>N124-K124</f>
        <v>-136.81640625000011</v>
      </c>
      <c r="Q124" s="152">
        <f>N124/K124</f>
        <v>0.83416193181818166</v>
      </c>
      <c r="R124" s="275">
        <f>Q140</f>
        <v>0.8378037293115852</v>
      </c>
      <c r="S124" s="167">
        <v>0.25</v>
      </c>
      <c r="T124" s="168">
        <v>0.28555555555555556</v>
      </c>
      <c r="U124" s="169"/>
      <c r="V124" s="170">
        <v>51.20000000000001</v>
      </c>
      <c r="W124" s="168"/>
      <c r="X124" s="171"/>
      <c r="Y124" s="278"/>
      <c r="Z124" s="279"/>
      <c r="AA124" s="109">
        <f>M124-J124</f>
        <v>-547.26562500000045</v>
      </c>
      <c r="AB124" s="152">
        <f>M124/J124</f>
        <v>0.83416193181818166</v>
      </c>
      <c r="AC124" s="266">
        <f>AB140</f>
        <v>0.83780372931158531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2002</v>
      </c>
      <c r="G125" s="95">
        <f t="shared" si="34"/>
        <v>50110.060000000005</v>
      </c>
      <c r="H125" s="96"/>
      <c r="I125" s="97">
        <v>4</v>
      </c>
      <c r="J125" s="98">
        <v>3300</v>
      </c>
      <c r="K125" s="99">
        <f t="shared" si="30"/>
        <v>825</v>
      </c>
      <c r="L125" s="100">
        <v>4</v>
      </c>
      <c r="M125" s="98">
        <f>F125/V125*60</f>
        <v>2749.7901564288436</v>
      </c>
      <c r="N125" s="99">
        <f>M125/L125</f>
        <v>687.4475391072109</v>
      </c>
      <c r="O125" s="101">
        <f>L125-I125</f>
        <v>0</v>
      </c>
      <c r="P125" s="102">
        <f>N125-K125</f>
        <v>-137.5524608927891</v>
      </c>
      <c r="Q125" s="103">
        <f>N125/K125</f>
        <v>0.83326974437237689</v>
      </c>
      <c r="R125" s="276"/>
      <c r="S125" s="1">
        <v>0.29605324074074074</v>
      </c>
      <c r="T125" s="2">
        <v>0.3263888888888889</v>
      </c>
      <c r="U125" s="104">
        <v>15.116666666666658</v>
      </c>
      <c r="V125" s="105">
        <v>43.683333333333337</v>
      </c>
      <c r="W125" s="106"/>
      <c r="X125" s="113"/>
      <c r="Y125" s="261"/>
      <c r="Z125" s="262"/>
      <c r="AA125" s="111">
        <f>M125-J125</f>
        <v>-550.2098435711564</v>
      </c>
      <c r="AB125" s="103">
        <f>M125/J125</f>
        <v>0.83326974437237689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3798</v>
      </c>
      <c r="G126" s="95">
        <f t="shared" si="34"/>
        <v>113940</v>
      </c>
      <c r="H126" s="96"/>
      <c r="I126" s="97">
        <v>3</v>
      </c>
      <c r="J126" s="98">
        <v>3000</v>
      </c>
      <c r="K126" s="99">
        <f t="shared" si="30"/>
        <v>1000</v>
      </c>
      <c r="L126" s="100">
        <v>3</v>
      </c>
      <c r="M126" s="98">
        <f>F126/V126*60</f>
        <v>2532</v>
      </c>
      <c r="N126" s="99">
        <f>M126/L126</f>
        <v>844</v>
      </c>
      <c r="O126" s="101">
        <f>L126-I126</f>
        <v>0</v>
      </c>
      <c r="P126" s="102">
        <f>N126-K126</f>
        <v>-156</v>
      </c>
      <c r="Q126" s="103">
        <f>N126/K126</f>
        <v>0.84399999999999997</v>
      </c>
      <c r="R126" s="276"/>
      <c r="S126" s="1">
        <v>0.33819444444444446</v>
      </c>
      <c r="T126" s="2">
        <v>0.40069444444444446</v>
      </c>
      <c r="U126" s="104">
        <v>17.000000000000021</v>
      </c>
      <c r="V126" s="105">
        <v>90</v>
      </c>
      <c r="W126" s="106"/>
      <c r="X126" s="113"/>
      <c r="Y126" s="261"/>
      <c r="Z126" s="262"/>
      <c r="AA126" s="111">
        <f>M126-J126</f>
        <v>-468</v>
      </c>
      <c r="AB126" s="103">
        <f>M126/J126</f>
        <v>0.84399999999999997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1539</v>
      </c>
      <c r="G127" s="95">
        <f t="shared" si="34"/>
        <v>42953.49</v>
      </c>
      <c r="H127" s="96"/>
      <c r="I127" s="97">
        <v>4</v>
      </c>
      <c r="J127" s="98">
        <v>3000</v>
      </c>
      <c r="K127" s="99">
        <f t="shared" si="30"/>
        <v>750</v>
      </c>
      <c r="L127" s="100">
        <v>4</v>
      </c>
      <c r="M127" s="98">
        <f>F127/V127*60</f>
        <v>2521.8024578971326</v>
      </c>
      <c r="N127" s="99">
        <f>M127/L127</f>
        <v>630.45061447428316</v>
      </c>
      <c r="O127" s="101">
        <f>L127-I127</f>
        <v>0</v>
      </c>
      <c r="P127" s="102">
        <f>N127-K127</f>
        <v>-119.54938552571684</v>
      </c>
      <c r="Q127" s="103">
        <f>N127/K127</f>
        <v>0.84060081929904418</v>
      </c>
      <c r="R127" s="276"/>
      <c r="S127" s="1">
        <v>0.41484953703703703</v>
      </c>
      <c r="T127" s="2">
        <v>0.44027777777777777</v>
      </c>
      <c r="U127" s="104">
        <v>20.383333333333297</v>
      </c>
      <c r="V127" s="105">
        <v>36.61666666666666</v>
      </c>
      <c r="W127" s="106"/>
      <c r="X127" s="107"/>
      <c r="Y127" s="261"/>
      <c r="Z127" s="262"/>
      <c r="AA127" s="111">
        <f>M127-J127</f>
        <v>-478.19754210286737</v>
      </c>
      <c r="AB127" s="103">
        <f>M127/J127</f>
        <v>0.84060081929904418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5">AVERAGE(I124:I139)</f>
        <v>3.75</v>
      </c>
      <c r="J140" s="138">
        <f t="shared" si="35"/>
        <v>3150</v>
      </c>
      <c r="K140" s="139">
        <f t="shared" ref="K140" si="36">J140/I140</f>
        <v>840</v>
      </c>
      <c r="L140" s="137">
        <f t="shared" ref="L140:M140" si="37">AVERAGE(L124:L139)</f>
        <v>3.75</v>
      </c>
      <c r="M140" s="138">
        <f t="shared" si="37"/>
        <v>2639.0817473314937</v>
      </c>
      <c r="N140" s="139">
        <f>M140/L140</f>
        <v>703.7551326217316</v>
      </c>
      <c r="O140" s="140">
        <f>L140-I140</f>
        <v>0</v>
      </c>
      <c r="P140" s="141">
        <f>N140-K140</f>
        <v>-136.2448673782684</v>
      </c>
      <c r="Q140" s="142">
        <f>N140/K140</f>
        <v>0.8378037293115852</v>
      </c>
      <c r="R140" s="277"/>
      <c r="S140" s="143">
        <f>S124</f>
        <v>0.25</v>
      </c>
      <c r="T140" s="144">
        <f>INDEX(T124:T139,COUNTA(T124:T139))</f>
        <v>0.44027777777777777</v>
      </c>
      <c r="U140" s="145"/>
      <c r="V140" s="156"/>
      <c r="W140" s="135"/>
      <c r="X140" s="139"/>
      <c r="Y140" s="264"/>
      <c r="Z140" s="265"/>
      <c r="AA140" s="157">
        <f>M140-J140</f>
        <v>-510.91825266850628</v>
      </c>
      <c r="AB140" s="142">
        <f>M140/J140</f>
        <v>0.83780372931158531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2273</v>
      </c>
      <c r="G141" s="159">
        <f t="shared" ref="G141:G144" si="38">E141*F141</f>
        <v>67098.959999999992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2790.8594815825336</v>
      </c>
      <c r="N141" s="163">
        <f>M141/L141</f>
        <v>164.16820479897257</v>
      </c>
      <c r="O141" s="165">
        <f>L141-I141</f>
        <v>0</v>
      </c>
      <c r="P141" s="166">
        <f>N141-K141</f>
        <v>-28.361206965733317</v>
      </c>
      <c r="Q141" s="152">
        <f>N141/K141</f>
        <v>0.85269156174229566</v>
      </c>
      <c r="R141" s="275">
        <f>Q157</f>
        <v>0.84699869963768404</v>
      </c>
      <c r="S141" s="167">
        <v>0.7084259259259259</v>
      </c>
      <c r="T141" s="168">
        <v>0.74236111111111114</v>
      </c>
      <c r="U141" s="169"/>
      <c r="V141" s="170">
        <v>48.866666666666738</v>
      </c>
      <c r="W141" s="168"/>
      <c r="X141" s="171"/>
      <c r="Y141" s="278"/>
      <c r="Z141" s="279"/>
      <c r="AA141" s="109">
        <f>M141-J141</f>
        <v>-482.14051841746641</v>
      </c>
      <c r="AB141" s="152">
        <f>M141/J141</f>
        <v>0.85269156174229566</v>
      </c>
      <c r="AC141" s="266">
        <f>AB157</f>
        <v>0.84699869963768404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2360</v>
      </c>
      <c r="G142" s="95">
        <f t="shared" si="38"/>
        <v>70446</v>
      </c>
      <c r="H142" s="96"/>
      <c r="I142" s="97">
        <v>17</v>
      </c>
      <c r="J142" s="98">
        <v>3273</v>
      </c>
      <c r="K142" s="99">
        <f t="shared" si="30"/>
        <v>192.52941176470588</v>
      </c>
      <c r="L142" s="100">
        <v>17</v>
      </c>
      <c r="M142" s="98">
        <f>F142/V142*60</f>
        <v>2792.8994082840277</v>
      </c>
      <c r="N142" s="99">
        <f>M142/L142</f>
        <v>164.28820048729574</v>
      </c>
      <c r="O142" s="101">
        <f>L142-I142</f>
        <v>0</v>
      </c>
      <c r="P142" s="102">
        <f>N142-K142</f>
        <v>-28.241211277410144</v>
      </c>
      <c r="Q142" s="103">
        <f>N142/K142</f>
        <v>0.85331482074061338</v>
      </c>
      <c r="R142" s="276"/>
      <c r="S142" s="1">
        <v>0.74673611111111116</v>
      </c>
      <c r="T142" s="2">
        <v>0.78194444444444444</v>
      </c>
      <c r="U142" s="104">
        <v>6.3000000000000256</v>
      </c>
      <c r="V142" s="105">
        <v>50.699999999999932</v>
      </c>
      <c r="W142" s="106"/>
      <c r="X142" s="113"/>
      <c r="Y142" s="261"/>
      <c r="Z142" s="262"/>
      <c r="AA142" s="111">
        <f>M142-J142</f>
        <v>-480.10059171597231</v>
      </c>
      <c r="AB142" s="103">
        <f>M142/J142</f>
        <v>0.85331482074061338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1907</v>
      </c>
      <c r="G143" s="95">
        <f t="shared" si="38"/>
        <v>54482.99</v>
      </c>
      <c r="H143" s="96"/>
      <c r="I143" s="97">
        <v>13</v>
      </c>
      <c r="J143" s="98">
        <v>3600</v>
      </c>
      <c r="K143" s="99">
        <f t="shared" si="30"/>
        <v>276.92307692307691</v>
      </c>
      <c r="L143" s="100">
        <v>13</v>
      </c>
      <c r="M143" s="98">
        <f>F143/V143*60</f>
        <v>2991.372549019603</v>
      </c>
      <c r="N143" s="99">
        <f>M143/L143</f>
        <v>230.10558069381563</v>
      </c>
      <c r="O143" s="101">
        <f>L143-I143</f>
        <v>0</v>
      </c>
      <c r="P143" s="102">
        <f>N143-K143</f>
        <v>-46.81749622926128</v>
      </c>
      <c r="Q143" s="103">
        <f>N143/K143</f>
        <v>0.83093681917211204</v>
      </c>
      <c r="R143" s="276"/>
      <c r="S143" s="1">
        <v>0.78680555555555554</v>
      </c>
      <c r="T143" s="2">
        <v>0.81336805555555558</v>
      </c>
      <c r="U143" s="104">
        <v>6.9999999999999751</v>
      </c>
      <c r="V143" s="105">
        <v>38.250000000000064</v>
      </c>
      <c r="W143" s="106"/>
      <c r="X143" s="113"/>
      <c r="Y143" s="261"/>
      <c r="Z143" s="262"/>
      <c r="AA143" s="111">
        <f>M143-J143</f>
        <v>-608.62745098039704</v>
      </c>
      <c r="AB143" s="103">
        <f>M143/J143</f>
        <v>0.83093681917211193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2455</v>
      </c>
      <c r="G144" s="95">
        <f t="shared" si="38"/>
        <v>62946.200000000004</v>
      </c>
      <c r="H144" s="96"/>
      <c r="I144" s="97">
        <v>11</v>
      </c>
      <c r="J144" s="98">
        <v>3000</v>
      </c>
      <c r="K144" s="99">
        <f t="shared" si="30"/>
        <v>272.72727272727275</v>
      </c>
      <c r="L144" s="100">
        <v>11</v>
      </c>
      <c r="M144" s="98">
        <f>F144/V144*60</f>
        <v>2559.5134665508308</v>
      </c>
      <c r="N144" s="99">
        <f>M144/L144</f>
        <v>232.68304241371189</v>
      </c>
      <c r="O144" s="101">
        <f>L144-I144</f>
        <v>0</v>
      </c>
      <c r="P144" s="102">
        <f>N144-K144</f>
        <v>-40.04423031356086</v>
      </c>
      <c r="Q144" s="103">
        <f>N144/K144</f>
        <v>0.85317115551694356</v>
      </c>
      <c r="R144" s="276"/>
      <c r="S144" s="1">
        <v>0.81767361111111114</v>
      </c>
      <c r="T144" s="2">
        <v>0.85763888888888884</v>
      </c>
      <c r="U144" s="104">
        <v>6.2000000000000099</v>
      </c>
      <c r="V144" s="105">
        <v>57.549999999999883</v>
      </c>
      <c r="W144" s="106"/>
      <c r="X144" s="107"/>
      <c r="Y144" s="261"/>
      <c r="Z144" s="262"/>
      <c r="AA144" s="111">
        <f>M144-J144</f>
        <v>-440.4865334491692</v>
      </c>
      <c r="AB144" s="103">
        <f>M144/J144</f>
        <v>0.85317115551694356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9">AVERAGE(I141:I156)</f>
        <v>14.5</v>
      </c>
      <c r="J157" s="138">
        <f t="shared" si="39"/>
        <v>3286.5</v>
      </c>
      <c r="K157" s="139">
        <f t="shared" ref="K157" si="40">J157/I157</f>
        <v>226.65517241379311</v>
      </c>
      <c r="L157" s="137">
        <f t="shared" ref="L157:M157" si="41">AVERAGE(L141:L156)</f>
        <v>14.5</v>
      </c>
      <c r="M157" s="138">
        <f t="shared" si="41"/>
        <v>2783.6612263592488</v>
      </c>
      <c r="N157" s="139">
        <f>M157/L157</f>
        <v>191.97663630063784</v>
      </c>
      <c r="O157" s="140">
        <f>L157-I157</f>
        <v>0</v>
      </c>
      <c r="P157" s="141">
        <f>N157-K157</f>
        <v>-34.678536113155275</v>
      </c>
      <c r="Q157" s="142">
        <f>N157/K157</f>
        <v>0.84699869963768404</v>
      </c>
      <c r="R157" s="277"/>
      <c r="S157" s="143">
        <f>S141</f>
        <v>0.7084259259259259</v>
      </c>
      <c r="T157" s="144">
        <f>INDEX(T141:T156,COUNTA(T141:T156))</f>
        <v>0.85763888888888884</v>
      </c>
      <c r="U157" s="145"/>
      <c r="V157" s="156"/>
      <c r="W157" s="135"/>
      <c r="X157" s="139"/>
      <c r="Y157" s="264"/>
      <c r="Z157" s="265"/>
      <c r="AA157" s="157">
        <f>M157-J157</f>
        <v>-502.83877364075124</v>
      </c>
      <c r="AB157" s="142">
        <f>M157/J157</f>
        <v>0.84699869963768404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9595</v>
      </c>
      <c r="G158" s="159">
        <f t="shared" ref="G158" si="42">E158*F158</f>
        <v>134617.85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2397.9173897952101</v>
      </c>
      <c r="N158" s="163">
        <f>M158/L158</f>
        <v>599.47934744880251</v>
      </c>
      <c r="O158" s="165">
        <f>L158-I158</f>
        <v>0</v>
      </c>
      <c r="P158" s="166">
        <f>N158-K158</f>
        <v>-75.520652551197486</v>
      </c>
      <c r="Q158" s="152">
        <f>N158/K158</f>
        <v>0.88811755177600371</v>
      </c>
      <c r="R158" s="275">
        <f>Q174</f>
        <v>0.88811755177600371</v>
      </c>
      <c r="S158" s="167">
        <v>0.70833333333333337</v>
      </c>
      <c r="T158" s="168">
        <v>0.87505787037037042</v>
      </c>
      <c r="U158" s="169"/>
      <c r="V158" s="170">
        <v>240.08333333333334</v>
      </c>
      <c r="W158" s="168"/>
      <c r="X158" s="171"/>
      <c r="Y158" s="278"/>
      <c r="Z158" s="279"/>
      <c r="AA158" s="109">
        <f>M158-J158</f>
        <v>-302.08261020478994</v>
      </c>
      <c r="AB158" s="152">
        <f>M158/J158</f>
        <v>0.88811755177600371</v>
      </c>
      <c r="AC158" s="266">
        <f>AB174</f>
        <v>0.88811755177600371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3">AVERAGE(I158:I173)</f>
        <v>4</v>
      </c>
      <c r="J174" s="138">
        <f t="shared" si="43"/>
        <v>2700</v>
      </c>
      <c r="K174" s="139">
        <f t="shared" ref="K174" si="44">J174/I174</f>
        <v>675</v>
      </c>
      <c r="L174" s="137">
        <f t="shared" ref="L174:M174" si="45">AVERAGE(L158:L173)</f>
        <v>4</v>
      </c>
      <c r="M174" s="138">
        <f t="shared" si="45"/>
        <v>2397.9173897952101</v>
      </c>
      <c r="N174" s="139">
        <f>M174/L174</f>
        <v>599.47934744880251</v>
      </c>
      <c r="O174" s="140">
        <f>L174-I174</f>
        <v>0</v>
      </c>
      <c r="P174" s="141">
        <f>N174-K174</f>
        <v>-75.520652551197486</v>
      </c>
      <c r="Q174" s="142">
        <f>N174/K174</f>
        <v>0.88811755177600371</v>
      </c>
      <c r="R174" s="277"/>
      <c r="S174" s="143">
        <f>S158</f>
        <v>0.70833333333333337</v>
      </c>
      <c r="T174" s="144">
        <f>INDEX(T158:T173,COUNTA(T158:T173))</f>
        <v>0.87505787037037042</v>
      </c>
      <c r="U174" s="145"/>
      <c r="V174" s="156"/>
      <c r="W174" s="135"/>
      <c r="X174" s="139"/>
      <c r="Y174" s="264"/>
      <c r="Z174" s="265"/>
      <c r="AA174" s="157">
        <f>M174-J174</f>
        <v>-302.08261020478994</v>
      </c>
      <c r="AB174" s="142">
        <f>M174/J174</f>
        <v>0.88811755177600371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1298</v>
      </c>
      <c r="G175" s="159">
        <f t="shared" ref="G175:G178" si="46">E175*F175</f>
        <v>31346.699999999997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2480.2547770700676</v>
      </c>
      <c r="N175" s="163">
        <f>M175/L175</f>
        <v>620.06369426751689</v>
      </c>
      <c r="O175" s="165">
        <f>L175-I175</f>
        <v>0</v>
      </c>
      <c r="P175" s="166">
        <f>N175-K175</f>
        <v>-129.93630573248311</v>
      </c>
      <c r="Q175" s="152">
        <f>N175/K175</f>
        <v>0.82675159235668916</v>
      </c>
      <c r="R175" s="275">
        <f>Q191</f>
        <v>0.8382495231236492</v>
      </c>
      <c r="S175" s="167">
        <v>0.70833333333333337</v>
      </c>
      <c r="T175" s="168">
        <v>0.73013888888888889</v>
      </c>
      <c r="U175" s="169"/>
      <c r="V175" s="170">
        <v>31.399999999999952</v>
      </c>
      <c r="W175" s="173"/>
      <c r="X175" s="151"/>
      <c r="Y175" s="278"/>
      <c r="Z175" s="279"/>
      <c r="AA175" s="109">
        <f>M175-J175</f>
        <v>-519.74522292993242</v>
      </c>
      <c r="AB175" s="152">
        <f>M175/J175</f>
        <v>0.82675159235668916</v>
      </c>
      <c r="AC175" s="266">
        <f>AB191</f>
        <v>0.83824952312364909</v>
      </c>
    </row>
    <row r="176" spans="1:29" ht="15.75" customHeight="1">
      <c r="A176" s="270"/>
      <c r="B176" s="92" t="s">
        <v>117</v>
      </c>
      <c r="C176" s="259" t="s">
        <v>142</v>
      </c>
      <c r="D176" s="260"/>
      <c r="E176" s="93">
        <v>27.58</v>
      </c>
      <c r="F176" s="94">
        <v>1602</v>
      </c>
      <c r="G176" s="95">
        <f t="shared" si="46"/>
        <v>44183.159999999996</v>
      </c>
      <c r="H176" s="96"/>
      <c r="I176" s="97">
        <v>4</v>
      </c>
      <c r="J176" s="98">
        <v>3000</v>
      </c>
      <c r="K176" s="99">
        <f t="shared" ref="K176:K178" si="47">J176/I176</f>
        <v>750</v>
      </c>
      <c r="L176" s="100">
        <v>4</v>
      </c>
      <c r="M176" s="98">
        <f>F176/V176*60</f>
        <v>2485.8620689655222</v>
      </c>
      <c r="N176" s="99">
        <f>M176/L176</f>
        <v>621.46551724138055</v>
      </c>
      <c r="O176" s="101">
        <f>L176-I176</f>
        <v>0</v>
      </c>
      <c r="P176" s="102">
        <f>N176-K176</f>
        <v>-128.53448275861945</v>
      </c>
      <c r="Q176" s="103">
        <f>N176/K176</f>
        <v>0.8286206896551741</v>
      </c>
      <c r="R176" s="276"/>
      <c r="S176" s="1">
        <v>0.73425925925925928</v>
      </c>
      <c r="T176" s="2">
        <v>0.76111111111111107</v>
      </c>
      <c r="U176" s="104">
        <v>5.9333333333333549</v>
      </c>
      <c r="V176" s="105">
        <v>38.666666666666586</v>
      </c>
      <c r="W176" s="106"/>
      <c r="X176" s="107"/>
      <c r="Y176" s="261"/>
      <c r="Z176" s="262"/>
      <c r="AA176" s="111">
        <f>M176-J176</f>
        <v>-514.13793103447779</v>
      </c>
      <c r="AB176" s="103">
        <f>M176/J176</f>
        <v>0.8286206896551741</v>
      </c>
      <c r="AC176" s="267"/>
    </row>
    <row r="177" spans="1:29" ht="15.75" customHeight="1">
      <c r="A177" s="270"/>
      <c r="B177" s="92" t="s">
        <v>117</v>
      </c>
      <c r="C177" s="259" t="s">
        <v>145</v>
      </c>
      <c r="D177" s="260"/>
      <c r="E177" s="93">
        <v>22.28</v>
      </c>
      <c r="F177" s="94">
        <v>1922</v>
      </c>
      <c r="G177" s="95">
        <f t="shared" si="46"/>
        <v>42822.16</v>
      </c>
      <c r="H177" s="96"/>
      <c r="I177" s="97">
        <v>5</v>
      </c>
      <c r="J177" s="98">
        <v>3300</v>
      </c>
      <c r="K177" s="99">
        <f t="shared" si="47"/>
        <v>660</v>
      </c>
      <c r="L177" s="100">
        <v>5</v>
      </c>
      <c r="M177" s="98">
        <f>F177/V177*60</f>
        <v>2772.1153846153879</v>
      </c>
      <c r="N177" s="99">
        <f>M177/L177</f>
        <v>554.42307692307759</v>
      </c>
      <c r="O177" s="101">
        <f>L177-I177</f>
        <v>0</v>
      </c>
      <c r="P177" s="102">
        <f>N177-K177</f>
        <v>-105.57692307692241</v>
      </c>
      <c r="Q177" s="103">
        <f>N177/K177</f>
        <v>0.840034965034966</v>
      </c>
      <c r="R177" s="276"/>
      <c r="S177" s="1">
        <v>0.76555555555555554</v>
      </c>
      <c r="T177" s="2">
        <v>0.7944444444444444</v>
      </c>
      <c r="U177" s="104">
        <v>6.4000000000000412</v>
      </c>
      <c r="V177" s="105">
        <v>41.599999999999952</v>
      </c>
      <c r="W177" s="106"/>
      <c r="X177" s="107"/>
      <c r="Y177" s="261"/>
      <c r="Z177" s="262"/>
      <c r="AA177" s="111">
        <f>M177-J177</f>
        <v>-527.88461538461206</v>
      </c>
      <c r="AB177" s="103">
        <f>M177/J177</f>
        <v>0.840034965034966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5769</v>
      </c>
      <c r="G178" s="95">
        <f t="shared" si="46"/>
        <v>103207.41</v>
      </c>
      <c r="H178" s="96"/>
      <c r="I178" s="97">
        <v>4</v>
      </c>
      <c r="J178" s="98">
        <v>3300</v>
      </c>
      <c r="K178" s="99">
        <f t="shared" si="47"/>
        <v>825</v>
      </c>
      <c r="L178" s="100">
        <v>4</v>
      </c>
      <c r="M178" s="98">
        <f>F178/V178*60</f>
        <v>2823.7117607070013</v>
      </c>
      <c r="N178" s="99">
        <f>M178/L178</f>
        <v>705.92794017675033</v>
      </c>
      <c r="O178" s="101">
        <f>L178-I178</f>
        <v>0</v>
      </c>
      <c r="P178" s="102">
        <f>N178-K178</f>
        <v>-119.07205982324967</v>
      </c>
      <c r="Q178" s="103">
        <f>N178/K178</f>
        <v>0.85567023051727309</v>
      </c>
      <c r="R178" s="276"/>
      <c r="S178" s="1">
        <v>0.79890046296296291</v>
      </c>
      <c r="T178" s="2">
        <v>0.88402777777777775</v>
      </c>
      <c r="U178" s="104">
        <v>6.4166666666666572</v>
      </c>
      <c r="V178" s="105">
        <v>122.58333333333337</v>
      </c>
      <c r="W178" s="106"/>
      <c r="X178" s="107"/>
      <c r="Y178" s="261"/>
      <c r="Z178" s="262"/>
      <c r="AA178" s="111">
        <f>M178-J178</f>
        <v>-476.2882392929987</v>
      </c>
      <c r="AB178" s="103">
        <f>M178/J178</f>
        <v>0.85567023051727309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8">AVERAGE(I175:I190)</f>
        <v>4.25</v>
      </c>
      <c r="J191" s="138">
        <f t="shared" si="48"/>
        <v>3150</v>
      </c>
      <c r="K191" s="139">
        <f t="shared" ref="K191" si="49">J191/I191</f>
        <v>741.17647058823525</v>
      </c>
      <c r="L191" s="137">
        <f t="shared" ref="L191:M191" si="50">AVERAGE(L175:L190)</f>
        <v>4.25</v>
      </c>
      <c r="M191" s="138">
        <f t="shared" si="50"/>
        <v>2640.4859978394948</v>
      </c>
      <c r="N191" s="139">
        <f>M191/L191</f>
        <v>621.29082302105758</v>
      </c>
      <c r="O191" s="140">
        <f>L191-I191</f>
        <v>0</v>
      </c>
      <c r="P191" s="141">
        <f>N191-K191</f>
        <v>-119.88564756717767</v>
      </c>
      <c r="Q191" s="142">
        <f>N191/K191</f>
        <v>0.8382495231236492</v>
      </c>
      <c r="R191" s="277"/>
      <c r="S191" s="143">
        <f>S175</f>
        <v>0.70833333333333337</v>
      </c>
      <c r="T191" s="144">
        <f>INDEX(T175:T190,COUNTA(T175:T190))</f>
        <v>0.88402777777777775</v>
      </c>
      <c r="U191" s="145"/>
      <c r="V191" s="156"/>
      <c r="W191" s="89"/>
      <c r="X191" s="91"/>
      <c r="Y191" s="264"/>
      <c r="Z191" s="265"/>
      <c r="AA191" s="157">
        <f>M191-J191</f>
        <v>-509.51400216050524</v>
      </c>
      <c r="AB191" s="142">
        <f>M191/J191</f>
        <v>0.83824952312364909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2521</v>
      </c>
      <c r="G192" s="159">
        <f t="shared" ref="G192:G193" si="51">E192*F192</f>
        <v>45831.78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2801.1111111111127</v>
      </c>
      <c r="N192" s="163">
        <f>M192/L192</f>
        <v>700.27777777777817</v>
      </c>
      <c r="O192" s="165">
        <f>L192-I192</f>
        <v>0</v>
      </c>
      <c r="P192" s="166">
        <f>N192-K192</f>
        <v>-124.72222222222183</v>
      </c>
      <c r="Q192" s="152">
        <f>N192/K192</f>
        <v>0.84882154882154925</v>
      </c>
      <c r="R192" s="275">
        <f>Q208</f>
        <v>0.84983666200829078</v>
      </c>
      <c r="S192" s="167">
        <v>0.70833333333333337</v>
      </c>
      <c r="T192" s="168">
        <v>0.74583333333333335</v>
      </c>
      <c r="U192" s="169"/>
      <c r="V192" s="170">
        <v>53.999999999999972</v>
      </c>
      <c r="W192" s="173"/>
      <c r="X192" s="151"/>
      <c r="Y192" s="278"/>
      <c r="Z192" s="279"/>
      <c r="AA192" s="109">
        <f>M192-J192</f>
        <v>-498.88888888888732</v>
      </c>
      <c r="AB192" s="152">
        <f>M192/J192</f>
        <v>0.84882154882154925</v>
      </c>
      <c r="AC192" s="266">
        <f>AB208</f>
        <v>0.84983666200829078</v>
      </c>
    </row>
    <row r="193" spans="1:29" ht="15.75" customHeight="1">
      <c r="A193" s="281"/>
      <c r="B193" s="92" t="s">
        <v>117</v>
      </c>
      <c r="C193" s="259" t="s">
        <v>147</v>
      </c>
      <c r="D193" s="260"/>
      <c r="E193" s="93">
        <v>16.66</v>
      </c>
      <c r="F193" s="94">
        <v>8907</v>
      </c>
      <c r="G193" s="95">
        <f t="shared" si="51"/>
        <v>148390.62</v>
      </c>
      <c r="H193" s="96"/>
      <c r="I193" s="97">
        <v>4</v>
      </c>
      <c r="J193" s="98">
        <v>3300</v>
      </c>
      <c r="K193" s="99">
        <f t="shared" ref="K193:K231" si="52">J193/I193</f>
        <v>825</v>
      </c>
      <c r="L193" s="100">
        <v>4</v>
      </c>
      <c r="M193" s="98">
        <f>F193/V193*60</f>
        <v>2807.8108581436068</v>
      </c>
      <c r="N193" s="99">
        <f>M193/L193</f>
        <v>701.95271453590169</v>
      </c>
      <c r="O193" s="101">
        <f>L193-I193</f>
        <v>0</v>
      </c>
      <c r="P193" s="102">
        <f>N193-K193</f>
        <v>-123.04728546409831</v>
      </c>
      <c r="Q193" s="103">
        <f>N193/K193</f>
        <v>0.8508517751950323</v>
      </c>
      <c r="R193" s="276"/>
      <c r="S193" s="1">
        <v>0.74930555555555556</v>
      </c>
      <c r="T193" s="2">
        <v>0.88148148148148153</v>
      </c>
      <c r="U193" s="104">
        <v>4.9999999999999822</v>
      </c>
      <c r="V193" s="105">
        <v>190.3333333333334</v>
      </c>
      <c r="W193" s="106"/>
      <c r="X193" s="107"/>
      <c r="Y193" s="261"/>
      <c r="Z193" s="262"/>
      <c r="AA193" s="111">
        <f>M193-J193</f>
        <v>-492.18914185639323</v>
      </c>
      <c r="AB193" s="103">
        <f>M193/J193</f>
        <v>0.8508517751950323</v>
      </c>
      <c r="AC193" s="267"/>
    </row>
    <row r="194" spans="1:29" ht="15.75" customHeight="1">
      <c r="A194" s="281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3">AVERAGE(I192:I207)</f>
        <v>4</v>
      </c>
      <c r="J208" s="138">
        <f t="shared" si="53"/>
        <v>3300</v>
      </c>
      <c r="K208" s="139">
        <f t="shared" ref="K208" si="54">J208/I208</f>
        <v>825</v>
      </c>
      <c r="L208" s="137">
        <f t="shared" ref="L208:M208" si="55">AVERAGE(L192:L207)</f>
        <v>4</v>
      </c>
      <c r="M208" s="138">
        <f t="shared" si="55"/>
        <v>2804.4609846273597</v>
      </c>
      <c r="N208" s="139">
        <f>M208/L208</f>
        <v>701.11524615683993</v>
      </c>
      <c r="O208" s="140">
        <f>L208-I208</f>
        <v>0</v>
      </c>
      <c r="P208" s="141">
        <f>N208-K208</f>
        <v>-123.88475384316007</v>
      </c>
      <c r="Q208" s="142">
        <f>N208/K208</f>
        <v>0.84983666200829078</v>
      </c>
      <c r="R208" s="277"/>
      <c r="S208" s="143">
        <f>S192</f>
        <v>0.70833333333333337</v>
      </c>
      <c r="T208" s="144">
        <f>INDEX(T192:T207,COUNTA(T192:T207))</f>
        <v>0.88148148148148153</v>
      </c>
      <c r="U208" s="145"/>
      <c r="V208" s="156"/>
      <c r="W208" s="89"/>
      <c r="X208" s="91"/>
      <c r="Y208" s="264"/>
      <c r="Z208" s="265"/>
      <c r="AA208" s="157">
        <f>M208-J208</f>
        <v>-495.53901537264028</v>
      </c>
      <c r="AB208" s="142">
        <f>M208/J208</f>
        <v>0.84983666200829078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2569</v>
      </c>
      <c r="G209" s="159">
        <f t="shared" ref="G209:G211" si="56">E209*F209</f>
        <v>46704.42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2513.152173913048</v>
      </c>
      <c r="N209" s="163">
        <f>M209/L209</f>
        <v>628.28804347826201</v>
      </c>
      <c r="O209" s="165">
        <f>L209-I209</f>
        <v>0</v>
      </c>
      <c r="P209" s="166">
        <f>N209-K209</f>
        <v>-121.71195652173799</v>
      </c>
      <c r="Q209" s="152">
        <f>N209/K209</f>
        <v>0.8377173913043493</v>
      </c>
      <c r="R209" s="275">
        <f>Q225</f>
        <v>0.83494463931433083</v>
      </c>
      <c r="S209" s="167">
        <v>0.70833333333333337</v>
      </c>
      <c r="T209" s="168">
        <v>0.75092592592592589</v>
      </c>
      <c r="U209" s="169"/>
      <c r="V209" s="170">
        <v>61.333333333333222</v>
      </c>
      <c r="W209" s="173"/>
      <c r="X209" s="151"/>
      <c r="Y209" s="278"/>
      <c r="Z209" s="279"/>
      <c r="AA209" s="109">
        <f>M209-J209</f>
        <v>-486.84782608695195</v>
      </c>
      <c r="AB209" s="152">
        <f>M209/J209</f>
        <v>0.8377173913043493</v>
      </c>
      <c r="AC209" s="266">
        <f>AB225</f>
        <v>0.83494463931433083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6212</v>
      </c>
      <c r="G210" s="95">
        <f t="shared" si="56"/>
        <v>88707.36</v>
      </c>
      <c r="H210" s="96">
        <v>2</v>
      </c>
      <c r="I210" s="97">
        <v>3</v>
      </c>
      <c r="J210" s="98">
        <v>3600</v>
      </c>
      <c r="K210" s="99">
        <f t="shared" si="52"/>
        <v>1200</v>
      </c>
      <c r="L210" s="100">
        <v>3</v>
      </c>
      <c r="M210" s="98">
        <f>F210/V210*60</f>
        <v>3001.7718120805366</v>
      </c>
      <c r="N210" s="99">
        <f>M210/L210</f>
        <v>1000.5906040268455</v>
      </c>
      <c r="O210" s="101">
        <f>L210-I210</f>
        <v>0</v>
      </c>
      <c r="P210" s="102">
        <f>N210-K210</f>
        <v>-199.40939597315446</v>
      </c>
      <c r="Q210" s="103">
        <f>N210/K210</f>
        <v>0.8338255033557046</v>
      </c>
      <c r="R210" s="276"/>
      <c r="S210" s="1">
        <v>0.76249999999999996</v>
      </c>
      <c r="T210" s="2">
        <v>0.84872685185185182</v>
      </c>
      <c r="U210" s="104">
        <v>16.666666666666661</v>
      </c>
      <c r="V210" s="105">
        <v>124.16666666666669</v>
      </c>
      <c r="W210" s="106">
        <v>0.84872685185185182</v>
      </c>
      <c r="X210" s="107">
        <v>0.90416666666666656</v>
      </c>
      <c r="Y210" s="261"/>
      <c r="Z210" s="262"/>
      <c r="AA210" s="111">
        <f>M210-J210</f>
        <v>-598.22818791946338</v>
      </c>
      <c r="AB210" s="103">
        <f>M210/J210</f>
        <v>0.8338255033557046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4965</v>
      </c>
      <c r="G211" s="95">
        <f t="shared" si="56"/>
        <v>70900.2</v>
      </c>
      <c r="H211" s="96"/>
      <c r="I211" s="97">
        <v>3</v>
      </c>
      <c r="J211" s="98">
        <v>3600</v>
      </c>
      <c r="K211" s="99">
        <f t="shared" si="52"/>
        <v>1200</v>
      </c>
      <c r="L211" s="100">
        <v>3</v>
      </c>
      <c r="M211" s="98">
        <f>F211/V211*60</f>
        <v>3001.5113350125894</v>
      </c>
      <c r="N211" s="99">
        <f>M211/L211</f>
        <v>1000.5037783375298</v>
      </c>
      <c r="O211" s="101">
        <f>L211-I211</f>
        <v>0</v>
      </c>
      <c r="P211" s="102">
        <f>N211-K211</f>
        <v>-199.49622166247025</v>
      </c>
      <c r="Q211" s="103">
        <f>N211/K211</f>
        <v>0.83375314861460814</v>
      </c>
      <c r="R211" s="276"/>
      <c r="S211" s="1">
        <v>0.90416666666666656</v>
      </c>
      <c r="T211" s="2">
        <v>0.97309027777777779</v>
      </c>
      <c r="U211" s="104">
        <v>79.833333333333229</v>
      </c>
      <c r="V211" s="105">
        <v>99.250000000000171</v>
      </c>
      <c r="W211" s="106"/>
      <c r="X211" s="107"/>
      <c r="Y211" s="261"/>
      <c r="Z211" s="262"/>
      <c r="AA211" s="111">
        <f>M211-J211</f>
        <v>-598.48866498741063</v>
      </c>
      <c r="AB211" s="103">
        <f>M211/J211</f>
        <v>0.83375314861460814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7">AVERAGE(I209:I224)</f>
        <v>3.3333333333333335</v>
      </c>
      <c r="J225" s="138">
        <f t="shared" si="57"/>
        <v>3400</v>
      </c>
      <c r="K225" s="139">
        <f t="shared" ref="K225" si="58">J225/I225</f>
        <v>1020</v>
      </c>
      <c r="L225" s="137">
        <f t="shared" ref="L225:M225" si="59">AVERAGE(L209:L224)</f>
        <v>3.3333333333333335</v>
      </c>
      <c r="M225" s="138">
        <f t="shared" si="59"/>
        <v>2838.811773668725</v>
      </c>
      <c r="N225" s="139">
        <f t="shared" ref="N225:N231" si="60">M225/L225</f>
        <v>851.64353210061745</v>
      </c>
      <c r="O225" s="140">
        <f t="shared" ref="O225:O231" si="61">L225-I225</f>
        <v>0</v>
      </c>
      <c r="P225" s="141">
        <f t="shared" ref="P225:P231" si="62">N225-K225</f>
        <v>-168.35646789938255</v>
      </c>
      <c r="Q225" s="142">
        <f t="shared" ref="Q225:Q231" si="63">N225/K225</f>
        <v>0.83494463931433083</v>
      </c>
      <c r="R225" s="277"/>
      <c r="S225" s="143">
        <f>S209</f>
        <v>0.70833333333333337</v>
      </c>
      <c r="T225" s="144">
        <f>INDEX(T209:T224,COUNTA(T209:T224))</f>
        <v>0.97309027777777779</v>
      </c>
      <c r="U225" s="145"/>
      <c r="V225" s="156"/>
      <c r="W225" s="89"/>
      <c r="X225" s="91"/>
      <c r="Y225" s="264"/>
      <c r="Z225" s="265"/>
      <c r="AA225" s="157">
        <f t="shared" ref="AA225:AA231" si="64">M225-J225</f>
        <v>-561.18822633127502</v>
      </c>
      <c r="AB225" s="142">
        <f t="shared" ref="AB225:AB231" si="65">M225/J225</f>
        <v>0.83494463931433083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1175</v>
      </c>
      <c r="G226" s="159">
        <f t="shared" ref="G226:G231" si="66">E226*F226</f>
        <v>21361.5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7">F226/V226*60</f>
        <v>2972.5931131412535</v>
      </c>
      <c r="N226" s="163">
        <f t="shared" si="60"/>
        <v>990.86437104708455</v>
      </c>
      <c r="O226" s="165">
        <f t="shared" si="61"/>
        <v>0</v>
      </c>
      <c r="P226" s="166">
        <f t="shared" si="62"/>
        <v>-209.13562895291545</v>
      </c>
      <c r="Q226" s="152">
        <f t="shared" si="63"/>
        <v>0.82572030920590378</v>
      </c>
      <c r="R226" s="275">
        <f>Q242</f>
        <v>0.82998024669714809</v>
      </c>
      <c r="S226" s="167">
        <v>0.70853009259259259</v>
      </c>
      <c r="T226" s="168">
        <v>0.72499999999999998</v>
      </c>
      <c r="U226" s="169"/>
      <c r="V226" s="170">
        <v>23.716666666666644</v>
      </c>
      <c r="W226" s="168"/>
      <c r="X226" s="171"/>
      <c r="Y226" s="278"/>
      <c r="Z226" s="279"/>
      <c r="AA226" s="174">
        <f t="shared" si="64"/>
        <v>-627.40688685874647</v>
      </c>
      <c r="AB226" s="152">
        <f t="shared" si="65"/>
        <v>0.82572030920590378</v>
      </c>
      <c r="AC226" s="266">
        <f>AB242</f>
        <v>0.82998024669714798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1331</v>
      </c>
      <c r="G227" s="95">
        <f t="shared" si="66"/>
        <v>33048.729999999996</v>
      </c>
      <c r="H227" s="96">
        <v>2</v>
      </c>
      <c r="I227" s="97">
        <v>4</v>
      </c>
      <c r="J227" s="98">
        <v>3300</v>
      </c>
      <c r="K227" s="99">
        <f t="shared" si="52"/>
        <v>825</v>
      </c>
      <c r="L227" s="100">
        <v>4</v>
      </c>
      <c r="M227" s="98">
        <f t="shared" si="67"/>
        <v>2750.6314580941339</v>
      </c>
      <c r="N227" s="99">
        <f t="shared" si="60"/>
        <v>687.65786452353348</v>
      </c>
      <c r="O227" s="101">
        <f t="shared" si="61"/>
        <v>0</v>
      </c>
      <c r="P227" s="102">
        <f t="shared" si="62"/>
        <v>-137.34213547646652</v>
      </c>
      <c r="Q227" s="103">
        <f t="shared" si="63"/>
        <v>0.83352468427094972</v>
      </c>
      <c r="R227" s="276"/>
      <c r="S227" s="1">
        <v>0.73472222222222217</v>
      </c>
      <c r="T227" s="2">
        <v>0.75488425925925928</v>
      </c>
      <c r="U227" s="104">
        <v>13.99999999999995</v>
      </c>
      <c r="V227" s="105">
        <v>29.033333333333449</v>
      </c>
      <c r="W227" s="106"/>
      <c r="X227" s="113"/>
      <c r="Y227" s="261"/>
      <c r="Z227" s="262"/>
      <c r="AA227" s="175">
        <f t="shared" si="64"/>
        <v>-549.3685419058661</v>
      </c>
      <c r="AB227" s="103">
        <f t="shared" si="65"/>
        <v>0.83352468427094972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2488</v>
      </c>
      <c r="G228" s="95">
        <f t="shared" si="66"/>
        <v>45231.839999999997</v>
      </c>
      <c r="H228" s="96"/>
      <c r="I228" s="97">
        <v>3</v>
      </c>
      <c r="J228" s="98">
        <v>3600</v>
      </c>
      <c r="K228" s="99">
        <f t="shared" si="52"/>
        <v>1200</v>
      </c>
      <c r="L228" s="100">
        <v>3</v>
      </c>
      <c r="M228" s="98">
        <f t="shared" si="67"/>
        <v>2990.5843071786358</v>
      </c>
      <c r="N228" s="99">
        <f t="shared" si="60"/>
        <v>996.86143572621188</v>
      </c>
      <c r="O228" s="101">
        <f t="shared" si="61"/>
        <v>0</v>
      </c>
      <c r="P228" s="102">
        <f t="shared" si="62"/>
        <v>-203.13856427378812</v>
      </c>
      <c r="Q228" s="103">
        <f t="shared" si="63"/>
        <v>0.83071786310517659</v>
      </c>
      <c r="R228" s="276"/>
      <c r="S228" s="1">
        <v>0.76880787037037035</v>
      </c>
      <c r="T228" s="2">
        <v>0.80347222222222214</v>
      </c>
      <c r="U228" s="104">
        <v>20.049999999999937</v>
      </c>
      <c r="V228" s="105">
        <v>49.916666666666586</v>
      </c>
      <c r="W228" s="106"/>
      <c r="X228" s="113"/>
      <c r="Y228" s="261"/>
      <c r="Z228" s="262"/>
      <c r="AA228" s="175">
        <f t="shared" si="64"/>
        <v>-609.41569282136425</v>
      </c>
      <c r="AB228" s="103">
        <f t="shared" si="65"/>
        <v>0.83071786310517659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2447</v>
      </c>
      <c r="G229" s="95">
        <f t="shared" si="66"/>
        <v>61248.41</v>
      </c>
      <c r="H229" s="96"/>
      <c r="I229" s="97">
        <v>4</v>
      </c>
      <c r="J229" s="98">
        <v>3300</v>
      </c>
      <c r="K229" s="99">
        <f t="shared" si="52"/>
        <v>825</v>
      </c>
      <c r="L229" s="100">
        <v>4</v>
      </c>
      <c r="M229" s="98">
        <f t="shared" si="67"/>
        <v>2743.4444098411709</v>
      </c>
      <c r="N229" s="99">
        <f t="shared" si="60"/>
        <v>685.86110246029273</v>
      </c>
      <c r="O229" s="101">
        <f t="shared" si="61"/>
        <v>0</v>
      </c>
      <c r="P229" s="102">
        <f t="shared" si="62"/>
        <v>-139.13889753970727</v>
      </c>
      <c r="Q229" s="103">
        <f t="shared" si="63"/>
        <v>0.83134679086096086</v>
      </c>
      <c r="R229" s="276"/>
      <c r="S229" s="1">
        <v>0.81700231481481478</v>
      </c>
      <c r="T229" s="2">
        <v>0.85416666666666663</v>
      </c>
      <c r="U229" s="104">
        <v>19.483333333333395</v>
      </c>
      <c r="V229" s="105">
        <v>53.516666666666666</v>
      </c>
      <c r="W229" s="106">
        <v>0.85416666666666663</v>
      </c>
      <c r="X229" s="107">
        <v>0.91041666666666643</v>
      </c>
      <c r="Y229" s="261"/>
      <c r="Z229" s="262"/>
      <c r="AA229" s="175">
        <f t="shared" si="64"/>
        <v>-556.55559015882909</v>
      </c>
      <c r="AB229" s="103">
        <f t="shared" si="65"/>
        <v>0.83134679086096086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1989</v>
      </c>
      <c r="G230" s="95">
        <f t="shared" si="66"/>
        <v>49386.869999999995</v>
      </c>
      <c r="H230" s="113"/>
      <c r="I230" s="97">
        <v>4</v>
      </c>
      <c r="J230" s="98">
        <v>3300</v>
      </c>
      <c r="K230" s="99">
        <f t="shared" si="52"/>
        <v>825</v>
      </c>
      <c r="L230" s="114">
        <v>4</v>
      </c>
      <c r="M230" s="98">
        <f t="shared" si="67"/>
        <v>2750.8259700345579</v>
      </c>
      <c r="N230" s="99">
        <f t="shared" si="60"/>
        <v>687.70649250863949</v>
      </c>
      <c r="O230" s="101">
        <f t="shared" si="61"/>
        <v>0</v>
      </c>
      <c r="P230" s="102">
        <f t="shared" si="62"/>
        <v>-137.29350749136051</v>
      </c>
      <c r="Q230" s="103">
        <f t="shared" si="63"/>
        <v>0.83358362728319935</v>
      </c>
      <c r="R230" s="276"/>
      <c r="S230" s="1">
        <v>0.91041666666666643</v>
      </c>
      <c r="T230" s="2">
        <v>0.94054398148148144</v>
      </c>
      <c r="U230" s="104">
        <v>80.999999999999716</v>
      </c>
      <c r="V230" s="105">
        <v>43.38333333333361</v>
      </c>
      <c r="W230" s="106"/>
      <c r="X230" s="107"/>
      <c r="Y230" s="261"/>
      <c r="Z230" s="262"/>
      <c r="AA230" s="175">
        <f t="shared" si="64"/>
        <v>-549.17402996544206</v>
      </c>
      <c r="AB230" s="103">
        <f t="shared" si="65"/>
        <v>0.83358362728319935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3136</v>
      </c>
      <c r="G231" s="115">
        <f t="shared" si="66"/>
        <v>57012.479999999996</v>
      </c>
      <c r="H231" s="116"/>
      <c r="I231" s="97">
        <v>3</v>
      </c>
      <c r="J231" s="98">
        <v>3600</v>
      </c>
      <c r="K231" s="99">
        <f t="shared" si="52"/>
        <v>1200</v>
      </c>
      <c r="L231" s="100">
        <v>3</v>
      </c>
      <c r="M231" s="98">
        <f t="shared" si="67"/>
        <v>2972.5118483412102</v>
      </c>
      <c r="N231" s="99">
        <f t="shared" si="60"/>
        <v>990.83728278040337</v>
      </c>
      <c r="O231" s="101">
        <f t="shared" si="61"/>
        <v>0</v>
      </c>
      <c r="P231" s="102">
        <f t="shared" si="62"/>
        <v>-209.16271721959663</v>
      </c>
      <c r="Q231" s="103">
        <f t="shared" si="63"/>
        <v>0.82569773565033611</v>
      </c>
      <c r="R231" s="276"/>
      <c r="S231" s="1">
        <v>0.95138888888888862</v>
      </c>
      <c r="T231" s="2">
        <v>0.99534722222222227</v>
      </c>
      <c r="U231" s="104">
        <v>15.616666666666337</v>
      </c>
      <c r="V231" s="105">
        <v>63.300000000000466</v>
      </c>
      <c r="W231" s="106"/>
      <c r="X231" s="4"/>
      <c r="Y231" s="261"/>
      <c r="Z231" s="262"/>
      <c r="AA231" s="175">
        <f t="shared" si="64"/>
        <v>-627.48815165878977</v>
      </c>
      <c r="AB231" s="103">
        <f t="shared" si="65"/>
        <v>0.82569773565033622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8">AVERAGE(I226:I241)</f>
        <v>3.5</v>
      </c>
      <c r="J242" s="138">
        <f t="shared" si="68"/>
        <v>3450</v>
      </c>
      <c r="K242" s="139">
        <f t="shared" ref="K242" si="69">J242/I242</f>
        <v>985.71428571428567</v>
      </c>
      <c r="L242" s="137">
        <f t="shared" ref="L242:M242" si="70">AVERAGE(L226:L241)</f>
        <v>3.5</v>
      </c>
      <c r="M242" s="138">
        <f t="shared" si="70"/>
        <v>2863.4318511051606</v>
      </c>
      <c r="N242" s="139">
        <f>M242/L242</f>
        <v>818.12338603004594</v>
      </c>
      <c r="O242" s="140">
        <f>L242-I242</f>
        <v>0</v>
      </c>
      <c r="P242" s="141">
        <f>N242-K242</f>
        <v>-167.59089968423973</v>
      </c>
      <c r="Q242" s="142">
        <f>N242/K242</f>
        <v>0.82998024669714809</v>
      </c>
      <c r="R242" s="277"/>
      <c r="S242" s="143">
        <f>S226</f>
        <v>0.70853009259259259</v>
      </c>
      <c r="T242" s="144">
        <f>INDEX(T226:T241,COUNTA(T226:T241))</f>
        <v>0.99534722222222227</v>
      </c>
      <c r="U242" s="145"/>
      <c r="V242" s="156"/>
      <c r="W242" s="135"/>
      <c r="X242" s="139"/>
      <c r="Y242" s="264"/>
      <c r="Z242" s="265"/>
      <c r="AA242" s="177">
        <f>M242-J242</f>
        <v>-586.5681488948394</v>
      </c>
      <c r="AB242" s="142">
        <f>M242/J242</f>
        <v>0.82998024669714798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366" priority="1" operator="greaterThan">
      <formula>0</formula>
    </cfRule>
  </conditionalFormatting>
  <conditionalFormatting sqref="P5:P242 AA5:AA242">
    <cfRule type="cellIs" dxfId="365" priority="4" operator="lessThan">
      <formula>0</formula>
    </cfRule>
  </conditionalFormatting>
  <conditionalFormatting sqref="Q5:Q242 AB5:AB242">
    <cfRule type="cellIs" dxfId="364" priority="2" operator="greaterThan">
      <formula>1</formula>
    </cfRule>
    <cfRule type="cellIs" dxfId="363" priority="3" operator="lessThan">
      <formula>0.8</formula>
    </cfRule>
  </conditionalFormatting>
  <conditionalFormatting sqref="AC5:AC23 R5:R242 AC141:AC146">
    <cfRule type="cellIs" dxfId="362" priority="5" operator="lessThan">
      <formula>0.8</formula>
    </cfRule>
  </conditionalFormatting>
  <conditionalFormatting sqref="AC29:AC37">
    <cfRule type="cellIs" dxfId="361" priority="16" operator="lessThan">
      <formula>0.8</formula>
    </cfRule>
  </conditionalFormatting>
  <conditionalFormatting sqref="AC39:AC44">
    <cfRule type="cellIs" dxfId="360" priority="15" operator="lessThan">
      <formula>0.8</formula>
    </cfRule>
  </conditionalFormatting>
  <conditionalFormatting sqref="AC56">
    <cfRule type="cellIs" dxfId="359" priority="17" operator="lessThan">
      <formula>0.8</formula>
    </cfRule>
  </conditionalFormatting>
  <conditionalFormatting sqref="AC73:AC78">
    <cfRule type="cellIs" dxfId="358" priority="13" operator="lessThan">
      <formula>0.8</formula>
    </cfRule>
  </conditionalFormatting>
  <conditionalFormatting sqref="AC90">
    <cfRule type="cellIs" dxfId="357" priority="14" operator="lessThan">
      <formula>0.8</formula>
    </cfRule>
  </conditionalFormatting>
  <conditionalFormatting sqref="AC107">
    <cfRule type="cellIs" dxfId="356" priority="7" operator="lessThan">
      <formula>0.8</formula>
    </cfRule>
  </conditionalFormatting>
  <conditionalFormatting sqref="AC124:AC129">
    <cfRule type="cellIs" dxfId="355" priority="6" operator="lessThan">
      <formula>0.8</formula>
    </cfRule>
  </conditionalFormatting>
  <conditionalFormatting sqref="AC158:AC163">
    <cfRule type="cellIs" dxfId="354" priority="12" operator="lessThan">
      <formula>0.8</formula>
    </cfRule>
  </conditionalFormatting>
  <conditionalFormatting sqref="AC175">
    <cfRule type="cellIs" dxfId="353" priority="11" operator="lessThan">
      <formula>0.8</formula>
    </cfRule>
  </conditionalFormatting>
  <conditionalFormatting sqref="AC192">
    <cfRule type="cellIs" dxfId="352" priority="10" operator="lessThan">
      <formula>0.8</formula>
    </cfRule>
  </conditionalFormatting>
  <conditionalFormatting sqref="AC209">
    <cfRule type="cellIs" dxfId="351" priority="9" operator="lessThan">
      <formula>0.8</formula>
    </cfRule>
  </conditionalFormatting>
  <conditionalFormatting sqref="AC226:AC231">
    <cfRule type="cellIs" dxfId="350" priority="8" operator="lessThan">
      <formula>0.8</formula>
    </cfRule>
  </conditionalFormatting>
  <dataValidations count="1">
    <dataValidation type="list" allowBlank="1" showInputMessage="1" showErrorMessage="1" sqref="Y5:Z242" xr:uid="{611F1A05-DF58-4022-8C7B-9885E155F8F8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D2B6-2E61-462A-87B8-063250A91E48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N49" sqref="N49"/>
      <selection pane="bottomLeft" activeCell="N49" sqref="N4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123702</v>
      </c>
      <c r="E1" s="77" t="s">
        <v>3</v>
      </c>
      <c r="F1" s="78">
        <f>SUM(G5:G157)</f>
        <v>5559783.9899999993</v>
      </c>
      <c r="G1" s="79" t="s">
        <v>74</v>
      </c>
      <c r="H1" s="80">
        <f>L21+L38+L55+L72+L89+L106+L123+L157</f>
        <v>147.8642857142857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45881</v>
      </c>
      <c r="B2" s="325"/>
      <c r="C2" s="82" t="s">
        <v>35</v>
      </c>
      <c r="D2" s="83">
        <f>AVERAGE(N21,N38,N55,N72,N89,N106,N123,N157)</f>
        <v>141.60238223848555</v>
      </c>
      <c r="E2" s="83" t="s">
        <v>81</v>
      </c>
      <c r="F2" s="84">
        <f>F1/D1</f>
        <v>44.944980598535182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3129</v>
      </c>
      <c r="G5" s="159">
        <f t="shared" ref="G5:G7" si="0">E5*F5</f>
        <v>61641.299999999996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1057.7894637994179</v>
      </c>
      <c r="N5" s="163">
        <f>M5/L5</f>
        <v>81.368420292262925</v>
      </c>
      <c r="O5" s="179">
        <f>L5-I5</f>
        <v>0</v>
      </c>
      <c r="P5" s="180">
        <f>N5-K5</f>
        <v>-10.939272015429381</v>
      </c>
      <c r="Q5" s="132">
        <f>N5/K5</f>
        <v>0.88149121983284839</v>
      </c>
      <c r="R5" s="276">
        <f>Q21</f>
        <v>0.85551541954116628</v>
      </c>
      <c r="S5" s="167">
        <v>0.25</v>
      </c>
      <c r="T5" s="168">
        <v>0.3732523148148148</v>
      </c>
      <c r="U5" s="169"/>
      <c r="V5" s="170">
        <v>177.48333333333332</v>
      </c>
      <c r="W5" s="87"/>
      <c r="X5" s="88"/>
      <c r="Y5" s="278"/>
      <c r="Z5" s="279"/>
      <c r="AA5" s="109">
        <f>M5-J5</f>
        <v>-142.21053620058206</v>
      </c>
      <c r="AB5" s="110">
        <f>M5/J5</f>
        <v>0.88149121983284828</v>
      </c>
      <c r="AC5" s="291">
        <f>AB21</f>
        <v>0.85551541954116617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893</v>
      </c>
      <c r="G6" s="95">
        <f t="shared" si="0"/>
        <v>53401.399999999994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1652.8534704370149</v>
      </c>
      <c r="N6" s="99">
        <f>M6/L6</f>
        <v>118.0609621740725</v>
      </c>
      <c r="O6" s="101">
        <f>L6-I6</f>
        <v>0</v>
      </c>
      <c r="P6" s="102">
        <f>N6-K6</f>
        <v>-24.796180683070361</v>
      </c>
      <c r="Q6" s="103">
        <f>N6/K6</f>
        <v>0.82642673521850751</v>
      </c>
      <c r="R6" s="276"/>
      <c r="S6" s="1">
        <v>0.47777777777777775</v>
      </c>
      <c r="T6" s="2">
        <v>0.50028935185185186</v>
      </c>
      <c r="U6" s="104">
        <v>5.9999999999999787</v>
      </c>
      <c r="V6" s="105">
        <v>32.416666666666728</v>
      </c>
      <c r="W6" s="106">
        <v>0.50028935185185186</v>
      </c>
      <c r="X6" s="107">
        <v>0.54118055555555555</v>
      </c>
      <c r="Y6" s="261"/>
      <c r="Z6" s="262"/>
      <c r="AA6" s="111">
        <f>M6-J6</f>
        <v>-347.14652956298505</v>
      </c>
      <c r="AB6" s="112">
        <f>M6/J6</f>
        <v>0.82642673521850751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2090</v>
      </c>
      <c r="G7" s="115">
        <f t="shared" si="0"/>
        <v>62637.299999999996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2251.3464991023307</v>
      </c>
      <c r="N7" s="99">
        <f>M7/L7</f>
        <v>112.56732495511653</v>
      </c>
      <c r="O7" s="101">
        <f>L7-I7</f>
        <v>0</v>
      </c>
      <c r="P7" s="102">
        <f>N7-K7</f>
        <v>-17.432675044883467</v>
      </c>
      <c r="Q7" s="103">
        <f>N7/K7</f>
        <v>0.86590249965474253</v>
      </c>
      <c r="R7" s="276"/>
      <c r="S7" s="117">
        <v>0.54118055555555555</v>
      </c>
      <c r="T7" s="118">
        <v>0.57986111111111116</v>
      </c>
      <c r="U7" s="104">
        <v>58.883333333333319</v>
      </c>
      <c r="V7" s="105">
        <v>55.700000000000074</v>
      </c>
      <c r="W7" s="106"/>
      <c r="X7" s="107"/>
      <c r="Y7" s="261"/>
      <c r="Z7" s="262"/>
      <c r="AA7" s="111">
        <f>M7-J7</f>
        <v>-348.65350089766935</v>
      </c>
      <c r="AB7" s="112">
        <f>M7/J7</f>
        <v>0.86590249965474253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1653.9964777795878</v>
      </c>
      <c r="N21" s="139">
        <f t="shared" ref="N21:N28" si="5">M21/L21</f>
        <v>105.57424326252689</v>
      </c>
      <c r="O21" s="140">
        <f t="shared" ref="O21:O28" si="6">L21-I21</f>
        <v>0</v>
      </c>
      <c r="P21" s="141">
        <f t="shared" ref="P21:P28" si="7">N21-K21</f>
        <v>-17.830012056622039</v>
      </c>
      <c r="Q21" s="142">
        <f t="shared" ref="Q21:Q28" si="8">N21/K21</f>
        <v>0.85551541954116628</v>
      </c>
      <c r="R21" s="277"/>
      <c r="S21" s="143">
        <f>S5</f>
        <v>0.25</v>
      </c>
      <c r="T21" s="144">
        <f>INDEX(T5:T20,COUNTA(T5:T20))</f>
        <v>0.57986111111111116</v>
      </c>
      <c r="U21" s="145"/>
      <c r="V21" s="145"/>
      <c r="W21" s="146"/>
      <c r="X21" s="147"/>
      <c r="Y21" s="264"/>
      <c r="Z21" s="265"/>
      <c r="AA21" s="148">
        <f t="shared" ref="AA21:AA28" si="9">M21-J21</f>
        <v>-279.33685555374541</v>
      </c>
      <c r="AB21" s="149">
        <f t="shared" ref="AB21:AB28" si="10">M21/J21</f>
        <v>0.85551541954116617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2380</v>
      </c>
      <c r="G22" s="159">
        <f t="shared" ref="G22:G28" si="11">E22*F22</f>
        <v>171074.4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1698.9886972040447</v>
      </c>
      <c r="N22" s="163">
        <f t="shared" si="5"/>
        <v>65.345719123232485</v>
      </c>
      <c r="O22" s="165">
        <f t="shared" si="6"/>
        <v>0</v>
      </c>
      <c r="P22" s="166">
        <f t="shared" si="7"/>
        <v>-11.577357799844435</v>
      </c>
      <c r="Q22" s="152">
        <f t="shared" si="8"/>
        <v>0.84949434860202233</v>
      </c>
      <c r="R22" s="275">
        <f>Q38</f>
        <v>0.80935803523955629</v>
      </c>
      <c r="S22" s="167">
        <v>0.16666666666666666</v>
      </c>
      <c r="T22" s="168">
        <v>0.22503472222222223</v>
      </c>
      <c r="U22" s="169"/>
      <c r="V22" s="170">
        <v>84.050000000000026</v>
      </c>
      <c r="W22" s="181"/>
      <c r="X22" s="163"/>
      <c r="Y22" s="278"/>
      <c r="Z22" s="279"/>
      <c r="AA22" s="109">
        <f t="shared" si="9"/>
        <v>-301.01130279595532</v>
      </c>
      <c r="AB22" s="152">
        <f t="shared" si="10"/>
        <v>0.84949434860202233</v>
      </c>
      <c r="AC22" s="347">
        <f>AB38</f>
        <v>0.83742825611491678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2059</v>
      </c>
      <c r="G23" s="95">
        <f t="shared" si="11"/>
        <v>106779.74</v>
      </c>
      <c r="H23" s="96"/>
      <c r="I23" s="97">
        <v>26</v>
      </c>
      <c r="J23" s="98">
        <v>2000</v>
      </c>
      <c r="K23" s="99">
        <f t="shared" ref="K23:K62" si="13">J23/I23</f>
        <v>76.92307692307692</v>
      </c>
      <c r="L23" s="100">
        <v>27</v>
      </c>
      <c r="M23" s="98">
        <f t="shared" si="12"/>
        <v>1651.9723646088701</v>
      </c>
      <c r="N23" s="99">
        <f t="shared" si="5"/>
        <v>61.184161652180372</v>
      </c>
      <c r="O23" s="101">
        <f t="shared" si="6"/>
        <v>1</v>
      </c>
      <c r="P23" s="102">
        <f t="shared" si="7"/>
        <v>-15.738915270896548</v>
      </c>
      <c r="Q23" s="103">
        <f t="shared" si="8"/>
        <v>0.79539410147834488</v>
      </c>
      <c r="R23" s="276"/>
      <c r="S23" s="1">
        <v>0.23001157407407408</v>
      </c>
      <c r="T23" s="2">
        <v>0.28194444444444444</v>
      </c>
      <c r="U23" s="104">
        <v>7.1666666666666545</v>
      </c>
      <c r="V23" s="105">
        <v>74.783333333333331</v>
      </c>
      <c r="W23" s="106"/>
      <c r="X23" s="107"/>
      <c r="Y23" s="261" t="s">
        <v>236</v>
      </c>
      <c r="Z23" s="262"/>
      <c r="AA23" s="111">
        <f t="shared" si="9"/>
        <v>-348.02763539112993</v>
      </c>
      <c r="AB23" s="103">
        <f t="shared" si="10"/>
        <v>0.82598618230443499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5437</v>
      </c>
      <c r="G24" s="95">
        <f t="shared" si="11"/>
        <v>308658.49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1737.0607028753993</v>
      </c>
      <c r="N24" s="99">
        <f t="shared" si="5"/>
        <v>64.335581587977757</v>
      </c>
      <c r="O24" s="101">
        <f t="shared" si="6"/>
        <v>1</v>
      </c>
      <c r="P24" s="102">
        <f t="shared" si="7"/>
        <v>-12.587495335099163</v>
      </c>
      <c r="Q24" s="103">
        <f t="shared" si="8"/>
        <v>0.83636256064371084</v>
      </c>
      <c r="R24" s="276"/>
      <c r="S24" s="1">
        <v>0.28833333333333333</v>
      </c>
      <c r="T24" s="2">
        <v>0.41875000000000001</v>
      </c>
      <c r="U24" s="104">
        <v>9.1999999999999993</v>
      </c>
      <c r="V24" s="105">
        <v>187.8</v>
      </c>
      <c r="W24" s="106"/>
      <c r="X24" s="107"/>
      <c r="Y24" s="261" t="s">
        <v>236</v>
      </c>
      <c r="Z24" s="262"/>
      <c r="AA24" s="111">
        <f t="shared" si="9"/>
        <v>-262.93929712460067</v>
      </c>
      <c r="AB24" s="103">
        <f t="shared" si="10"/>
        <v>0.86853035143769963</v>
      </c>
      <c r="AC24" s="293"/>
    </row>
    <row r="25" spans="1:43" ht="15.75" customHeight="1">
      <c r="A25" s="281"/>
      <c r="B25" s="92" t="s">
        <v>176</v>
      </c>
      <c r="C25" s="285" t="s">
        <v>250</v>
      </c>
      <c r="D25" s="285"/>
      <c r="E25" s="93">
        <v>53.83</v>
      </c>
      <c r="F25" s="94">
        <v>1463</v>
      </c>
      <c r="G25" s="95">
        <f t="shared" si="11"/>
        <v>78753.289999999994</v>
      </c>
      <c r="H25" s="96">
        <v>2</v>
      </c>
      <c r="I25" s="97">
        <v>22</v>
      </c>
      <c r="J25" s="98">
        <v>2000</v>
      </c>
      <c r="K25" s="99">
        <f t="shared" si="13"/>
        <v>90.909090909090907</v>
      </c>
      <c r="L25" s="100">
        <v>23</v>
      </c>
      <c r="M25" s="98">
        <f t="shared" si="12"/>
        <v>1620.5538461538431</v>
      </c>
      <c r="N25" s="99">
        <f t="shared" si="5"/>
        <v>70.458862876254045</v>
      </c>
      <c r="O25" s="101">
        <f t="shared" si="6"/>
        <v>1</v>
      </c>
      <c r="P25" s="102">
        <f t="shared" si="7"/>
        <v>-20.450228032836861</v>
      </c>
      <c r="Q25" s="103">
        <f t="shared" si="8"/>
        <v>0.77504749163879449</v>
      </c>
      <c r="R25" s="276"/>
      <c r="S25" s="1">
        <v>0.4277777777777777</v>
      </c>
      <c r="T25" s="2">
        <v>0.46539351851851851</v>
      </c>
      <c r="U25" s="104">
        <v>12.999999999999874</v>
      </c>
      <c r="V25" s="105">
        <v>54.166666666666771</v>
      </c>
      <c r="W25" s="106">
        <v>0.46539351851851851</v>
      </c>
      <c r="X25" s="107">
        <v>0.50624999999999998</v>
      </c>
      <c r="Y25" s="261" t="s">
        <v>236</v>
      </c>
      <c r="Z25" s="262"/>
      <c r="AA25" s="111">
        <f t="shared" si="9"/>
        <v>-379.4461538461569</v>
      </c>
      <c r="AB25" s="103">
        <f t="shared" si="10"/>
        <v>0.81027692307692156</v>
      </c>
      <c r="AC25" s="293"/>
    </row>
    <row r="26" spans="1:43" ht="15.75" customHeight="1">
      <c r="A26" s="281"/>
      <c r="B26" s="92" t="s">
        <v>176</v>
      </c>
      <c r="C26" s="285" t="s">
        <v>237</v>
      </c>
      <c r="D26" s="285"/>
      <c r="E26" s="93">
        <v>57.3</v>
      </c>
      <c r="F26" s="94">
        <v>2321</v>
      </c>
      <c r="G26" s="95">
        <f t="shared" si="11"/>
        <v>132993.29999999999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27</v>
      </c>
      <c r="M26" s="98">
        <f t="shared" si="12"/>
        <v>1694.5041573717276</v>
      </c>
      <c r="N26" s="99">
        <f t="shared" si="5"/>
        <v>62.759413235989911</v>
      </c>
      <c r="O26" s="101">
        <f t="shared" si="6"/>
        <v>1</v>
      </c>
      <c r="P26" s="102">
        <f t="shared" si="7"/>
        <v>-14.163663687087009</v>
      </c>
      <c r="Q26" s="103">
        <f t="shared" si="8"/>
        <v>0.81587237206786889</v>
      </c>
      <c r="R26" s="276"/>
      <c r="S26" s="1">
        <v>0.50624999999999998</v>
      </c>
      <c r="T26" s="2">
        <v>0.56332175925925931</v>
      </c>
      <c r="U26" s="104">
        <v>58.833333333333314</v>
      </c>
      <c r="V26" s="105">
        <v>82.183333333333451</v>
      </c>
      <c r="W26" s="106"/>
      <c r="X26" s="107"/>
      <c r="Y26" s="261" t="s">
        <v>236</v>
      </c>
      <c r="Z26" s="262"/>
      <c r="AA26" s="111">
        <f t="shared" si="9"/>
        <v>-305.49584262827238</v>
      </c>
      <c r="AB26" s="103">
        <f t="shared" si="10"/>
        <v>0.84725207868586383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2796</v>
      </c>
      <c r="G27" s="115">
        <f t="shared" si="11"/>
        <v>160210.79999999999</v>
      </c>
      <c r="H27" s="116"/>
      <c r="I27" s="97">
        <v>25</v>
      </c>
      <c r="J27" s="98">
        <v>2000</v>
      </c>
      <c r="K27" s="99">
        <f t="shared" si="13"/>
        <v>80</v>
      </c>
      <c r="L27" s="100">
        <v>26</v>
      </c>
      <c r="M27" s="98">
        <f t="shared" si="12"/>
        <v>1697.9757085020253</v>
      </c>
      <c r="N27" s="99">
        <f t="shared" si="5"/>
        <v>65.30675801930866</v>
      </c>
      <c r="O27" s="101">
        <f t="shared" si="6"/>
        <v>1</v>
      </c>
      <c r="P27" s="102">
        <f t="shared" si="7"/>
        <v>-14.69324198069134</v>
      </c>
      <c r="Q27" s="103">
        <f t="shared" si="8"/>
        <v>0.81633447524135827</v>
      </c>
      <c r="R27" s="276"/>
      <c r="S27" s="1">
        <v>0.57097222222222221</v>
      </c>
      <c r="T27" s="2">
        <v>0.63958333333333328</v>
      </c>
      <c r="U27" s="104">
        <v>11.016666666666577</v>
      </c>
      <c r="V27" s="105">
        <v>98.79999999999994</v>
      </c>
      <c r="W27" s="106"/>
      <c r="X27" s="107"/>
      <c r="Y27" s="261" t="s">
        <v>236</v>
      </c>
      <c r="Z27" s="262"/>
      <c r="AA27" s="111">
        <f t="shared" si="9"/>
        <v>-302.02429149797467</v>
      </c>
      <c r="AB27" s="103">
        <f t="shared" si="10"/>
        <v>0.84898785425101264</v>
      </c>
      <c r="AC27" s="293"/>
    </row>
    <row r="28" spans="1:43" ht="15.75" customHeight="1">
      <c r="A28" s="281"/>
      <c r="B28" s="92" t="s">
        <v>176</v>
      </c>
      <c r="C28" s="285" t="s">
        <v>250</v>
      </c>
      <c r="D28" s="285"/>
      <c r="E28" s="93">
        <v>53.83</v>
      </c>
      <c r="F28" s="94">
        <v>3726</v>
      </c>
      <c r="G28" s="115">
        <f t="shared" si="11"/>
        <v>200570.58</v>
      </c>
      <c r="H28" s="119"/>
      <c r="I28" s="97">
        <v>22</v>
      </c>
      <c r="J28" s="98">
        <v>2000</v>
      </c>
      <c r="K28" s="99">
        <f t="shared" si="13"/>
        <v>90.909090909090907</v>
      </c>
      <c r="L28" s="114">
        <v>23</v>
      </c>
      <c r="M28" s="98">
        <f t="shared" si="12"/>
        <v>1622.9401088929244</v>
      </c>
      <c r="N28" s="99">
        <f t="shared" si="5"/>
        <v>70.562613430127143</v>
      </c>
      <c r="O28" s="120">
        <f t="shared" si="6"/>
        <v>1</v>
      </c>
      <c r="P28" s="121">
        <f t="shared" si="7"/>
        <v>-20.346477478963763</v>
      </c>
      <c r="Q28" s="122">
        <f t="shared" si="8"/>
        <v>0.77618874773139857</v>
      </c>
      <c r="R28" s="276"/>
      <c r="S28" s="1">
        <v>0.64531249999999996</v>
      </c>
      <c r="T28" s="2">
        <v>0.74097222222222203</v>
      </c>
      <c r="U28" s="104">
        <v>8.2500000000000107</v>
      </c>
      <c r="V28" s="105">
        <v>137.7499999999998</v>
      </c>
      <c r="W28" s="106"/>
      <c r="X28" s="107"/>
      <c r="Y28" s="261" t="s">
        <v>236</v>
      </c>
      <c r="Z28" s="262"/>
      <c r="AA28" s="111">
        <f t="shared" si="9"/>
        <v>-377.0598911070756</v>
      </c>
      <c r="AB28" s="103">
        <f t="shared" si="10"/>
        <v>0.81147005444646225</v>
      </c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24.714285714285715</v>
      </c>
      <c r="J38" s="138">
        <f t="shared" si="14"/>
        <v>2000</v>
      </c>
      <c r="K38" s="139">
        <f t="shared" ref="K38" si="15">J38/I38</f>
        <v>80.924855491329481</v>
      </c>
      <c r="L38" s="137">
        <f t="shared" ref="L38:M38" si="16">AVERAGE(L22:L37)</f>
        <v>25.571428571428573</v>
      </c>
      <c r="M38" s="138">
        <f t="shared" si="16"/>
        <v>1674.8565122298335</v>
      </c>
      <c r="N38" s="139">
        <f>M38/L38</f>
        <v>65.497182042507447</v>
      </c>
      <c r="O38" s="140">
        <f>L38-I38</f>
        <v>0.85714285714285765</v>
      </c>
      <c r="P38" s="141">
        <f>N38-K38</f>
        <v>-15.427673448822034</v>
      </c>
      <c r="Q38" s="142">
        <f>N38/K38</f>
        <v>0.80935803523955629</v>
      </c>
      <c r="R38" s="277"/>
      <c r="S38" s="143">
        <f>S22</f>
        <v>0.16666666666666666</v>
      </c>
      <c r="T38" s="144">
        <f>INDEX(T22:T37,COUNTA(T22:T37))</f>
        <v>0.74097222222222203</v>
      </c>
      <c r="U38" s="145"/>
      <c r="V38" s="156"/>
      <c r="W38" s="135"/>
      <c r="X38" s="139"/>
      <c r="Y38" s="264"/>
      <c r="Z38" s="265"/>
      <c r="AA38" s="157">
        <f>M38-J38</f>
        <v>-325.14348777016653</v>
      </c>
      <c r="AB38" s="142">
        <f>M38/J38</f>
        <v>0.83742825611491678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2453</v>
      </c>
      <c r="G39" s="159">
        <f t="shared" ref="G39:G42" si="17">E39*F39</f>
        <v>121472.56000000001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1709.0768337526615</v>
      </c>
      <c r="N39" s="163">
        <f>M39/L39</f>
        <v>71.21153473969423</v>
      </c>
      <c r="O39" s="165">
        <f>L39-I39</f>
        <v>0</v>
      </c>
      <c r="P39" s="166">
        <f>N39-K39</f>
        <v>-12.121798593639099</v>
      </c>
      <c r="Q39" s="152">
        <f>N39/K39</f>
        <v>0.85453841687633081</v>
      </c>
      <c r="R39" s="275">
        <f>Q55</f>
        <v>0.86446800888493747</v>
      </c>
      <c r="S39" s="167">
        <v>0.25</v>
      </c>
      <c r="T39" s="168">
        <v>0.30980324074074073</v>
      </c>
      <c r="U39" s="169"/>
      <c r="V39" s="170">
        <v>86.116666666666646</v>
      </c>
      <c r="W39" s="87"/>
      <c r="X39" s="88"/>
      <c r="Y39" s="278"/>
      <c r="Z39" s="279"/>
      <c r="AA39" s="109">
        <f>M39-J39</f>
        <v>-290.92316624733849</v>
      </c>
      <c r="AB39" s="152">
        <f>M39/J39</f>
        <v>0.85453841687633081</v>
      </c>
      <c r="AC39" s="347">
        <f>AB55</f>
        <v>0.86446800888493758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2537</v>
      </c>
      <c r="G40" s="95">
        <f t="shared" si="17"/>
        <v>131467.34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1534.4758064516129</v>
      </c>
      <c r="N40" s="99">
        <f>M40/L40</f>
        <v>66.716339410939696</v>
      </c>
      <c r="O40" s="101">
        <f>L40-I40</f>
        <v>0</v>
      </c>
      <c r="P40" s="102">
        <f>N40-K40</f>
        <v>-11.544530154277695</v>
      </c>
      <c r="Q40" s="103">
        <f>N40/K40</f>
        <v>0.85248655913978499</v>
      </c>
      <c r="R40" s="276"/>
      <c r="S40" s="1">
        <v>0.31319444444444444</v>
      </c>
      <c r="T40" s="2">
        <v>0.38208333333333333</v>
      </c>
      <c r="U40" s="104">
        <v>4.8833333333333506</v>
      </c>
      <c r="V40" s="105">
        <v>99.2</v>
      </c>
      <c r="W40" s="106"/>
      <c r="X40" s="107"/>
      <c r="Y40" s="261"/>
      <c r="Z40" s="262"/>
      <c r="AA40" s="111">
        <f>M40-J40</f>
        <v>-265.52419354838707</v>
      </c>
      <c r="AB40" s="103">
        <f>M40/J40</f>
        <v>0.85248655913978499</v>
      </c>
      <c r="AC40" s="293"/>
    </row>
    <row r="41" spans="1:29" ht="15.75" customHeight="1">
      <c r="A41" s="270"/>
      <c r="B41" s="153" t="s">
        <v>189</v>
      </c>
      <c r="C41" s="259" t="s">
        <v>206</v>
      </c>
      <c r="D41" s="260"/>
      <c r="E41" s="93">
        <v>36.86</v>
      </c>
      <c r="F41" s="104">
        <v>3292</v>
      </c>
      <c r="G41" s="95">
        <f t="shared" si="17"/>
        <v>121343.12</v>
      </c>
      <c r="H41" s="96"/>
      <c r="I41" s="100">
        <v>17</v>
      </c>
      <c r="J41" s="98">
        <v>2000</v>
      </c>
      <c r="K41" s="99">
        <f t="shared" si="13"/>
        <v>117.64705882352941</v>
      </c>
      <c r="L41" s="100">
        <v>17</v>
      </c>
      <c r="M41" s="98">
        <f>F41/V41*60</f>
        <v>1760.4278074866306</v>
      </c>
      <c r="N41" s="99">
        <f>M41/L41</f>
        <v>103.55457691097827</v>
      </c>
      <c r="O41" s="101">
        <f>L41-I41</f>
        <v>0</v>
      </c>
      <c r="P41" s="102">
        <f>N41-K41</f>
        <v>-14.092481912551136</v>
      </c>
      <c r="Q41" s="103">
        <f>N41/K41</f>
        <v>0.88021390374331532</v>
      </c>
      <c r="R41" s="276"/>
      <c r="S41" s="1">
        <v>0.38749999999999996</v>
      </c>
      <c r="T41" s="2">
        <v>0.46541666666666665</v>
      </c>
      <c r="U41" s="104">
        <v>7.7999999999999403</v>
      </c>
      <c r="V41" s="105">
        <v>112.20000000000003</v>
      </c>
      <c r="W41" s="106">
        <v>0.46541666666666665</v>
      </c>
      <c r="X41" s="107">
        <v>0.5056018518518518</v>
      </c>
      <c r="Y41" s="261"/>
      <c r="Z41" s="262"/>
      <c r="AA41" s="111">
        <f>M41-J41</f>
        <v>-239.57219251336937</v>
      </c>
      <c r="AB41" s="103">
        <f>M41/J41</f>
        <v>0.88021390374331532</v>
      </c>
      <c r="AC41" s="293"/>
    </row>
    <row r="42" spans="1:29" ht="15.75" customHeight="1">
      <c r="A42" s="270"/>
      <c r="B42" s="153" t="s">
        <v>180</v>
      </c>
      <c r="C42" s="259" t="s">
        <v>182</v>
      </c>
      <c r="D42" s="260"/>
      <c r="E42" s="93">
        <v>59.52</v>
      </c>
      <c r="F42" s="104">
        <v>6258</v>
      </c>
      <c r="G42" s="95">
        <f t="shared" si="17"/>
        <v>372476.16000000003</v>
      </c>
      <c r="H42" s="96"/>
      <c r="I42" s="100">
        <v>25</v>
      </c>
      <c r="J42" s="98">
        <v>2000</v>
      </c>
      <c r="K42" s="99">
        <f t="shared" si="13"/>
        <v>80</v>
      </c>
      <c r="L42" s="100">
        <v>25</v>
      </c>
      <c r="M42" s="98">
        <f>F42/V42*60</f>
        <v>1738.8700216116081</v>
      </c>
      <c r="N42" s="99">
        <f>M42/L42</f>
        <v>69.554800864464326</v>
      </c>
      <c r="O42" s="101">
        <f>L42-I42</f>
        <v>0</v>
      </c>
      <c r="P42" s="102">
        <f>N42-K42</f>
        <v>-10.445199135535674</v>
      </c>
      <c r="Q42" s="103">
        <f>N42/K42</f>
        <v>0.8694350108058041</v>
      </c>
      <c r="R42" s="276"/>
      <c r="S42" s="1">
        <v>0.5056018518518518</v>
      </c>
      <c r="T42" s="2">
        <v>0.65555555555555556</v>
      </c>
      <c r="U42" s="104">
        <v>57.866666666666625</v>
      </c>
      <c r="V42" s="105">
        <v>215.93333333333339</v>
      </c>
      <c r="W42" s="106"/>
      <c r="X42" s="107"/>
      <c r="Y42" s="261"/>
      <c r="Z42" s="262"/>
      <c r="AA42" s="111">
        <f>M42-J42</f>
        <v>-261.12997838839192</v>
      </c>
      <c r="AB42" s="103">
        <f>M42/J42</f>
        <v>0.86943501080580399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22.25</v>
      </c>
      <c r="J55" s="138">
        <f t="shared" si="18"/>
        <v>1950</v>
      </c>
      <c r="K55" s="139">
        <f t="shared" ref="K55" si="19">J55/I55</f>
        <v>87.640449438202253</v>
      </c>
      <c r="L55" s="137">
        <f t="shared" ref="L55:M55" si="20">AVERAGE(L39:L54)</f>
        <v>22.25</v>
      </c>
      <c r="M55" s="138">
        <f t="shared" si="20"/>
        <v>1685.7126173256283</v>
      </c>
      <c r="N55" s="139">
        <f t="shared" ref="N55:N62" si="21">M55/L55</f>
        <v>75.762364823623741</v>
      </c>
      <c r="O55" s="140">
        <f t="shared" ref="O55:O62" si="22">L55-I55</f>
        <v>0</v>
      </c>
      <c r="P55" s="141">
        <f t="shared" ref="P55:P62" si="23">N55-K55</f>
        <v>-11.878084614578512</v>
      </c>
      <c r="Q55" s="142">
        <f t="shared" ref="Q55:Q62" si="24">N55/K55</f>
        <v>0.86446800888493747</v>
      </c>
      <c r="R55" s="277"/>
      <c r="S55" s="143">
        <f>S39</f>
        <v>0.25</v>
      </c>
      <c r="T55" s="144">
        <f>INDEX(T39:T54,COUNTA(T39:T54))</f>
        <v>0.65555555555555556</v>
      </c>
      <c r="U55" s="145"/>
      <c r="V55" s="156"/>
      <c r="W55" s="188"/>
      <c r="X55" s="189"/>
      <c r="Y55" s="264"/>
      <c r="Z55" s="265"/>
      <c r="AA55" s="157">
        <f t="shared" ref="AA55:AA62" si="25">M55-J55</f>
        <v>-264.28738267437166</v>
      </c>
      <c r="AB55" s="142">
        <f t="shared" ref="AB55:AB62" si="26">M55/J55</f>
        <v>0.86446800888493758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1771</v>
      </c>
      <c r="G56" s="159">
        <f t="shared" ref="G56:G62" si="27">E56*F56</f>
        <v>105126.56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2" si="28">F56/V56*60</f>
        <v>1692.9368029739776</v>
      </c>
      <c r="N56" s="163">
        <f t="shared" si="21"/>
        <v>73.605947955390334</v>
      </c>
      <c r="O56" s="165">
        <f t="shared" si="22"/>
        <v>0</v>
      </c>
      <c r="P56" s="166">
        <f t="shared" si="23"/>
        <v>-13.350573783740103</v>
      </c>
      <c r="Q56" s="152">
        <f t="shared" si="24"/>
        <v>0.84646840148698888</v>
      </c>
      <c r="R56" s="275">
        <f>Q72</f>
        <v>0.84521781072973612</v>
      </c>
      <c r="S56" s="167">
        <v>0.1668287037037037</v>
      </c>
      <c r="T56" s="168">
        <v>0.21041666666666667</v>
      </c>
      <c r="U56" s="169"/>
      <c r="V56" s="170">
        <v>62.766666666666673</v>
      </c>
      <c r="W56" s="168"/>
      <c r="X56" s="171"/>
      <c r="Y56" s="278"/>
      <c r="Z56" s="279"/>
      <c r="AA56" s="109">
        <f t="shared" si="25"/>
        <v>-307.06319702602241</v>
      </c>
      <c r="AB56" s="152">
        <f t="shared" si="26"/>
        <v>0.84646840148698876</v>
      </c>
      <c r="AC56" s="266">
        <f>AB72</f>
        <v>0.84521781072973612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1165</v>
      </c>
      <c r="G57" s="95">
        <f t="shared" si="27"/>
        <v>119796.95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28"/>
        <v>1683.6611802488962</v>
      </c>
      <c r="N57" s="99">
        <f t="shared" si="21"/>
        <v>88.613746328889277</v>
      </c>
      <c r="O57" s="101">
        <f t="shared" si="22"/>
        <v>0</v>
      </c>
      <c r="P57" s="102">
        <f t="shared" si="23"/>
        <v>-16.649411565847558</v>
      </c>
      <c r="Q57" s="103">
        <f t="shared" si="24"/>
        <v>0.84183059012444816</v>
      </c>
      <c r="R57" s="276"/>
      <c r="S57" s="1">
        <v>0.21561342592592592</v>
      </c>
      <c r="T57" s="2">
        <v>0.24444444444444444</v>
      </c>
      <c r="U57" s="104">
        <v>7.4833333333333174</v>
      </c>
      <c r="V57" s="105">
        <v>41.516666666666666</v>
      </c>
      <c r="W57" s="106"/>
      <c r="X57" s="107"/>
      <c r="Y57" s="261"/>
      <c r="Z57" s="262"/>
      <c r="AA57" s="111">
        <f t="shared" si="25"/>
        <v>-316.33881975110376</v>
      </c>
      <c r="AB57" s="103">
        <f t="shared" si="26"/>
        <v>0.84183059012444816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2001</v>
      </c>
      <c r="G58" s="95">
        <f t="shared" si="27"/>
        <v>94787.37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28"/>
        <v>1672.5330856744833</v>
      </c>
      <c r="N58" s="99">
        <f t="shared" si="21"/>
        <v>79.644432651165872</v>
      </c>
      <c r="O58" s="101">
        <f t="shared" si="22"/>
        <v>0</v>
      </c>
      <c r="P58" s="102">
        <f t="shared" si="23"/>
        <v>-15.593662586929369</v>
      </c>
      <c r="Q58" s="103">
        <f t="shared" si="24"/>
        <v>0.83626654283724167</v>
      </c>
      <c r="R58" s="276"/>
      <c r="S58" s="1">
        <v>0.24737268518518518</v>
      </c>
      <c r="T58" s="2">
        <v>0.29722222222222222</v>
      </c>
      <c r="U58" s="104">
        <v>4.216666666666673</v>
      </c>
      <c r="V58" s="105">
        <v>71.783333333333331</v>
      </c>
      <c r="W58" s="106"/>
      <c r="X58" s="107"/>
      <c r="Y58" s="261"/>
      <c r="Z58" s="262"/>
      <c r="AA58" s="111">
        <f t="shared" si="25"/>
        <v>-327.46691432551665</v>
      </c>
      <c r="AB58" s="103">
        <f t="shared" si="26"/>
        <v>0.83626654283724167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1178</v>
      </c>
      <c r="G59" s="95">
        <f t="shared" si="27"/>
        <v>62869.86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28"/>
        <v>1678.1954887218021</v>
      </c>
      <c r="N59" s="99">
        <f t="shared" si="21"/>
        <v>67.127819548872083</v>
      </c>
      <c r="O59" s="101">
        <f t="shared" si="22"/>
        <v>0</v>
      </c>
      <c r="P59" s="102">
        <f t="shared" si="23"/>
        <v>-12.872180451127917</v>
      </c>
      <c r="Q59" s="103">
        <f t="shared" si="24"/>
        <v>0.83909774436090101</v>
      </c>
      <c r="R59" s="276"/>
      <c r="S59" s="1">
        <v>0.3</v>
      </c>
      <c r="T59" s="2">
        <v>0.32924768518518521</v>
      </c>
      <c r="U59" s="104">
        <v>3.9999999999999858</v>
      </c>
      <c r="V59" s="105">
        <v>42.116666666666724</v>
      </c>
      <c r="W59" s="106"/>
      <c r="X59" s="107"/>
      <c r="Y59" s="261"/>
      <c r="Z59" s="262"/>
      <c r="AA59" s="111">
        <f t="shared" si="25"/>
        <v>-321.80451127819788</v>
      </c>
      <c r="AB59" s="103">
        <f t="shared" si="26"/>
        <v>0.83909774436090101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3119</v>
      </c>
      <c r="G60" s="95">
        <f t="shared" si="27"/>
        <v>241223.46000000002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 t="shared" si="28"/>
        <v>1695.1086956521742</v>
      </c>
      <c r="N60" s="99">
        <f t="shared" si="21"/>
        <v>67.804347826086968</v>
      </c>
      <c r="O60" s="101">
        <f t="shared" si="22"/>
        <v>0</v>
      </c>
      <c r="P60" s="102">
        <f t="shared" si="23"/>
        <v>-12.195652173913032</v>
      </c>
      <c r="Q60" s="103">
        <f t="shared" si="24"/>
        <v>0.84755434782608707</v>
      </c>
      <c r="R60" s="276"/>
      <c r="S60" s="1">
        <v>0.33402777777777776</v>
      </c>
      <c r="T60" s="2">
        <v>0.41069444444444442</v>
      </c>
      <c r="U60" s="104">
        <v>6.8833333333332636</v>
      </c>
      <c r="V60" s="105">
        <v>110.39999999999999</v>
      </c>
      <c r="W60" s="106"/>
      <c r="X60" s="107"/>
      <c r="Y60" s="261"/>
      <c r="Z60" s="262"/>
      <c r="AA60" s="111">
        <f t="shared" si="25"/>
        <v>-304.89130434782578</v>
      </c>
      <c r="AB60" s="103">
        <f t="shared" si="26"/>
        <v>0.84755434782608707</v>
      </c>
      <c r="AC60" s="267"/>
    </row>
    <row r="61" spans="1:29" ht="15.75" customHeight="1">
      <c r="A61" s="281"/>
      <c r="B61" s="153" t="s">
        <v>180</v>
      </c>
      <c r="C61" s="259" t="s">
        <v>188</v>
      </c>
      <c r="D61" s="260"/>
      <c r="E61" s="93">
        <v>59.34</v>
      </c>
      <c r="F61" s="94">
        <v>2320</v>
      </c>
      <c r="G61" s="115">
        <f t="shared" si="27"/>
        <v>137668.80000000002</v>
      </c>
      <c r="H61" s="116"/>
      <c r="I61" s="97">
        <v>24</v>
      </c>
      <c r="J61" s="98">
        <v>2000</v>
      </c>
      <c r="K61" s="99">
        <f t="shared" si="13"/>
        <v>83.333333333333329</v>
      </c>
      <c r="L61" s="100">
        <v>24</v>
      </c>
      <c r="M61" s="98">
        <f t="shared" si="28"/>
        <v>1691.3730255164021</v>
      </c>
      <c r="N61" s="99">
        <f t="shared" si="21"/>
        <v>70.473876063183425</v>
      </c>
      <c r="O61" s="101">
        <f t="shared" si="22"/>
        <v>0</v>
      </c>
      <c r="P61" s="102">
        <f t="shared" si="23"/>
        <v>-12.859457270149903</v>
      </c>
      <c r="Q61" s="103">
        <f t="shared" si="24"/>
        <v>0.84568651275820117</v>
      </c>
      <c r="R61" s="276"/>
      <c r="S61" s="1">
        <v>0.41597222222222219</v>
      </c>
      <c r="T61" s="2">
        <v>0.47312500000000002</v>
      </c>
      <c r="U61" s="104">
        <v>7.599999999999989</v>
      </c>
      <c r="V61" s="105">
        <v>82.300000000000068</v>
      </c>
      <c r="W61" s="106">
        <v>0.47312500000000002</v>
      </c>
      <c r="X61" s="107">
        <v>0.51249999999999996</v>
      </c>
      <c r="Y61" s="261"/>
      <c r="Z61" s="262"/>
      <c r="AA61" s="111">
        <f t="shared" si="25"/>
        <v>-308.62697448359791</v>
      </c>
      <c r="AB61" s="103">
        <f t="shared" si="26"/>
        <v>0.84568651275820106</v>
      </c>
      <c r="AC61" s="267"/>
    </row>
    <row r="62" spans="1:29" ht="15.75" customHeight="1">
      <c r="A62" s="281"/>
      <c r="B62" s="153" t="s">
        <v>180</v>
      </c>
      <c r="C62" s="259" t="s">
        <v>198</v>
      </c>
      <c r="D62" s="260"/>
      <c r="E62" s="93">
        <v>58.67</v>
      </c>
      <c r="F62" s="94">
        <v>4279</v>
      </c>
      <c r="G62" s="115">
        <f t="shared" si="27"/>
        <v>251048.93</v>
      </c>
      <c r="H62" s="119"/>
      <c r="I62" s="97">
        <v>25</v>
      </c>
      <c r="J62" s="98">
        <v>2000</v>
      </c>
      <c r="K62" s="99">
        <f t="shared" si="13"/>
        <v>80</v>
      </c>
      <c r="L62" s="114">
        <v>25</v>
      </c>
      <c r="M62" s="98">
        <f t="shared" si="28"/>
        <v>1719.2410714285706</v>
      </c>
      <c r="N62" s="99">
        <f t="shared" si="21"/>
        <v>68.769642857142827</v>
      </c>
      <c r="O62" s="120">
        <f t="shared" si="22"/>
        <v>0</v>
      </c>
      <c r="P62" s="121">
        <f t="shared" si="23"/>
        <v>-11.230357142857173</v>
      </c>
      <c r="Q62" s="122">
        <f t="shared" si="24"/>
        <v>0.85962053571428532</v>
      </c>
      <c r="R62" s="276"/>
      <c r="S62" s="117">
        <v>0.51249999999999996</v>
      </c>
      <c r="T62" s="118">
        <v>0.6162037037037037</v>
      </c>
      <c r="U62" s="104">
        <v>56.69999999999991</v>
      </c>
      <c r="V62" s="105">
        <v>149.3333333333334</v>
      </c>
      <c r="W62" s="118"/>
      <c r="X62" s="190"/>
      <c r="Y62" s="261"/>
      <c r="Z62" s="262"/>
      <c r="AA62" s="111">
        <f t="shared" si="25"/>
        <v>-280.75892857142935</v>
      </c>
      <c r="AB62" s="103">
        <f t="shared" si="26"/>
        <v>0.85962053571428532</v>
      </c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9">AVERAGE(I56:I71)</f>
        <v>23.142857142857142</v>
      </c>
      <c r="J72" s="138">
        <f t="shared" si="29"/>
        <v>2000</v>
      </c>
      <c r="K72" s="139">
        <f t="shared" ref="K72" si="30">J72/I72</f>
        <v>86.41975308641976</v>
      </c>
      <c r="L72" s="137">
        <f t="shared" ref="L72:M72" si="31">AVERAGE(L56:L71)</f>
        <v>23.142857142857142</v>
      </c>
      <c r="M72" s="138">
        <f t="shared" si="31"/>
        <v>1690.4356214594723</v>
      </c>
      <c r="N72" s="139">
        <f t="shared" ref="N72:N82" si="32">M72/L72</f>
        <v>73.043514507508064</v>
      </c>
      <c r="O72" s="140">
        <f t="shared" ref="O72:O82" si="33">L72-I72</f>
        <v>0</v>
      </c>
      <c r="P72" s="141">
        <f t="shared" ref="P72:P82" si="34">N72-K72</f>
        <v>-13.376238578911696</v>
      </c>
      <c r="Q72" s="142">
        <f t="shared" ref="Q72:Q82" si="35">N72/K72</f>
        <v>0.84521781072973612</v>
      </c>
      <c r="R72" s="277"/>
      <c r="S72" s="143">
        <f>S56</f>
        <v>0.1668287037037037</v>
      </c>
      <c r="T72" s="144">
        <f>INDEX(T56:T71,COUNTA(T56:T71))</f>
        <v>0.6162037037037037</v>
      </c>
      <c r="U72" s="145"/>
      <c r="V72" s="156"/>
      <c r="W72" s="135"/>
      <c r="X72" s="139"/>
      <c r="Y72" s="264"/>
      <c r="Z72" s="265"/>
      <c r="AA72" s="157">
        <f t="shared" ref="AA72:AA82" si="36">M72-J72</f>
        <v>-309.56437854052774</v>
      </c>
      <c r="AB72" s="142">
        <f t="shared" ref="AB72:AB82" si="37">M72/J72</f>
        <v>0.84521781072973612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4724</v>
      </c>
      <c r="G73" s="159">
        <f t="shared" ref="G73:G82" si="38">E73*F73</f>
        <v>179228.56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39">F73/V73*60</f>
        <v>3000.952885124404</v>
      </c>
      <c r="N73" s="163">
        <f t="shared" si="32"/>
        <v>142.90251833925734</v>
      </c>
      <c r="O73" s="165">
        <f t="shared" si="33"/>
        <v>0</v>
      </c>
      <c r="P73" s="166">
        <f t="shared" si="34"/>
        <v>-28.526053089314075</v>
      </c>
      <c r="Q73" s="152">
        <f t="shared" si="35"/>
        <v>0.83359802364566793</v>
      </c>
      <c r="R73" s="275">
        <f>Q89</f>
        <v>0.84712830775623449</v>
      </c>
      <c r="S73" s="167">
        <v>0.16666666666666666</v>
      </c>
      <c r="T73" s="168">
        <v>0.23225694444444445</v>
      </c>
      <c r="U73" s="169"/>
      <c r="V73" s="170">
        <v>94.450000000000017</v>
      </c>
      <c r="W73" s="168"/>
      <c r="X73" s="171"/>
      <c r="Y73" s="278"/>
      <c r="Z73" s="279"/>
      <c r="AA73" s="109">
        <f t="shared" si="36"/>
        <v>-599.04711487559598</v>
      </c>
      <c r="AB73" s="152">
        <f t="shared" si="37"/>
        <v>0.83359802364566782</v>
      </c>
      <c r="AC73" s="266">
        <f>AB89</f>
        <v>0.84712830775623438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591</v>
      </c>
      <c r="G74" s="95">
        <f t="shared" si="38"/>
        <v>22517.100000000002</v>
      </c>
      <c r="H74" s="96"/>
      <c r="I74" s="97">
        <v>21</v>
      </c>
      <c r="J74" s="98">
        <v>3600</v>
      </c>
      <c r="K74" s="99">
        <f t="shared" ref="K74:K110" si="40">J74/I74</f>
        <v>171.42857142857142</v>
      </c>
      <c r="L74" s="100">
        <v>21</v>
      </c>
      <c r="M74" s="98">
        <f t="shared" si="39"/>
        <v>2882.9268292683005</v>
      </c>
      <c r="N74" s="99">
        <f t="shared" si="32"/>
        <v>137.28222996515717</v>
      </c>
      <c r="O74" s="101">
        <f t="shared" si="33"/>
        <v>0</v>
      </c>
      <c r="P74" s="102">
        <f t="shared" si="34"/>
        <v>-34.146341463414245</v>
      </c>
      <c r="Q74" s="103">
        <f t="shared" si="35"/>
        <v>0.8008130081300836</v>
      </c>
      <c r="R74" s="276"/>
      <c r="S74" s="1">
        <v>0.2388888888888889</v>
      </c>
      <c r="T74" s="2">
        <v>0.24743055555555554</v>
      </c>
      <c r="U74" s="104">
        <v>9.5500000000000149</v>
      </c>
      <c r="V74" s="105">
        <v>12.299999999999965</v>
      </c>
      <c r="W74" s="106"/>
      <c r="X74" s="107"/>
      <c r="Y74" s="261"/>
      <c r="Z74" s="262"/>
      <c r="AA74" s="111">
        <f t="shared" si="36"/>
        <v>-717.07317073169952</v>
      </c>
      <c r="AB74" s="103">
        <f t="shared" si="37"/>
        <v>0.80081300813008349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2798</v>
      </c>
      <c r="G75" s="95">
        <f t="shared" si="38"/>
        <v>89703.88</v>
      </c>
      <c r="H75" s="96"/>
      <c r="I75" s="97">
        <v>21</v>
      </c>
      <c r="J75" s="98">
        <v>3600</v>
      </c>
      <c r="K75" s="99">
        <f t="shared" si="40"/>
        <v>171.42857142857142</v>
      </c>
      <c r="L75" s="100">
        <v>21</v>
      </c>
      <c r="M75" s="98">
        <f t="shared" si="39"/>
        <v>2992.5133689839586</v>
      </c>
      <c r="N75" s="99">
        <f t="shared" si="32"/>
        <v>142.50063661828375</v>
      </c>
      <c r="O75" s="101">
        <f t="shared" si="33"/>
        <v>0</v>
      </c>
      <c r="P75" s="102">
        <f t="shared" si="34"/>
        <v>-28.927934810287667</v>
      </c>
      <c r="Q75" s="103">
        <f t="shared" si="35"/>
        <v>0.83125371360665523</v>
      </c>
      <c r="R75" s="276"/>
      <c r="S75" s="1">
        <v>0.25138888888888888</v>
      </c>
      <c r="T75" s="2">
        <v>0.2903472222222222</v>
      </c>
      <c r="U75" s="104">
        <v>5.7000000000000117</v>
      </c>
      <c r="V75" s="105">
        <v>56.09999999999998</v>
      </c>
      <c r="W75" s="106"/>
      <c r="X75" s="107"/>
      <c r="Y75" s="261"/>
      <c r="Z75" s="262"/>
      <c r="AA75" s="111">
        <f t="shared" si="36"/>
        <v>-607.48663101604143</v>
      </c>
      <c r="AB75" s="103">
        <f t="shared" si="37"/>
        <v>0.83125371360665512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3806</v>
      </c>
      <c r="G76" s="95">
        <f t="shared" si="38"/>
        <v>107671.73999999999</v>
      </c>
      <c r="H76" s="96"/>
      <c r="I76" s="97">
        <v>19</v>
      </c>
      <c r="J76" s="98">
        <v>3600</v>
      </c>
      <c r="K76" s="99">
        <f t="shared" si="40"/>
        <v>189.47368421052633</v>
      </c>
      <c r="L76" s="100">
        <v>19</v>
      </c>
      <c r="M76" s="98">
        <f t="shared" si="39"/>
        <v>2998.8181221273771</v>
      </c>
      <c r="N76" s="99">
        <f t="shared" si="32"/>
        <v>157.83253274354615</v>
      </c>
      <c r="O76" s="101">
        <f t="shared" si="33"/>
        <v>0</v>
      </c>
      <c r="P76" s="102">
        <f t="shared" si="34"/>
        <v>-31.641151466980176</v>
      </c>
      <c r="Q76" s="103">
        <f t="shared" si="35"/>
        <v>0.83300503392427128</v>
      </c>
      <c r="R76" s="276"/>
      <c r="S76" s="1">
        <v>0.29583333333333328</v>
      </c>
      <c r="T76" s="2">
        <v>0.34871527777777778</v>
      </c>
      <c r="U76" s="104">
        <v>7.8999999999999559</v>
      </c>
      <c r="V76" s="105">
        <v>76.150000000000077</v>
      </c>
      <c r="W76" s="106"/>
      <c r="X76" s="107"/>
      <c r="Y76" s="261"/>
      <c r="Z76" s="262"/>
      <c r="AA76" s="191">
        <f t="shared" si="36"/>
        <v>-601.18187787262286</v>
      </c>
      <c r="AB76" s="192">
        <f t="shared" si="37"/>
        <v>0.83300503392427139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2102</v>
      </c>
      <c r="G77" s="95">
        <f t="shared" si="38"/>
        <v>81956.98000000001</v>
      </c>
      <c r="H77" s="113"/>
      <c r="I77" s="97">
        <v>19</v>
      </c>
      <c r="J77" s="98">
        <v>3600</v>
      </c>
      <c r="K77" s="99">
        <f t="shared" si="40"/>
        <v>189.47368421052633</v>
      </c>
      <c r="L77" s="114">
        <v>19</v>
      </c>
      <c r="M77" s="98">
        <f t="shared" si="39"/>
        <v>2982.7355143870632</v>
      </c>
      <c r="N77" s="99">
        <f t="shared" si="32"/>
        <v>156.98607970458227</v>
      </c>
      <c r="O77" s="101">
        <f t="shared" si="33"/>
        <v>0</v>
      </c>
      <c r="P77" s="102">
        <f t="shared" si="34"/>
        <v>-32.487604505944063</v>
      </c>
      <c r="Q77" s="103">
        <f t="shared" si="35"/>
        <v>0.82853764288529519</v>
      </c>
      <c r="R77" s="276"/>
      <c r="S77" s="1">
        <v>0.35486111111111102</v>
      </c>
      <c r="T77" s="2">
        <v>0.38422453703703702</v>
      </c>
      <c r="U77" s="104">
        <v>8.8499999999998646</v>
      </c>
      <c r="V77" s="105">
        <v>42.283333333333445</v>
      </c>
      <c r="W77" s="106"/>
      <c r="X77" s="107"/>
      <c r="Y77" s="261"/>
      <c r="Z77" s="262"/>
      <c r="AA77" s="191">
        <f t="shared" si="36"/>
        <v>-617.26448561293682</v>
      </c>
      <c r="AB77" s="192">
        <f t="shared" si="37"/>
        <v>0.8285376428852953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3658</v>
      </c>
      <c r="G78" s="115">
        <f t="shared" si="38"/>
        <v>114385.66</v>
      </c>
      <c r="H78" s="116"/>
      <c r="I78" s="97">
        <v>19</v>
      </c>
      <c r="J78" s="98">
        <v>3600</v>
      </c>
      <c r="K78" s="99">
        <f t="shared" si="40"/>
        <v>189.47368421052633</v>
      </c>
      <c r="L78" s="100">
        <v>19</v>
      </c>
      <c r="M78" s="98">
        <f t="shared" si="39"/>
        <v>2996.3139931740538</v>
      </c>
      <c r="N78" s="99">
        <f t="shared" si="32"/>
        <v>157.70073648284495</v>
      </c>
      <c r="O78" s="101">
        <f t="shared" si="33"/>
        <v>0</v>
      </c>
      <c r="P78" s="102">
        <f t="shared" si="34"/>
        <v>-31.772947727681384</v>
      </c>
      <c r="Q78" s="103">
        <f t="shared" si="35"/>
        <v>0.83230944254834827</v>
      </c>
      <c r="R78" s="276"/>
      <c r="S78" s="1">
        <v>0.38958333333333323</v>
      </c>
      <c r="T78" s="2">
        <v>0.44045138888888891</v>
      </c>
      <c r="U78" s="104">
        <v>7.7166666666665407</v>
      </c>
      <c r="V78" s="105">
        <v>73.250000000000185</v>
      </c>
      <c r="W78" s="106">
        <v>0.44045138888888891</v>
      </c>
      <c r="X78" s="107">
        <v>0.48263888888888873</v>
      </c>
      <c r="Y78" s="261"/>
      <c r="Z78" s="262"/>
      <c r="AA78" s="191">
        <f t="shared" si="36"/>
        <v>-603.68600682594615</v>
      </c>
      <c r="AB78" s="192">
        <f t="shared" si="37"/>
        <v>0.83230944254834827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1221</v>
      </c>
      <c r="G79" s="115">
        <f t="shared" si="38"/>
        <v>53247.81</v>
      </c>
      <c r="H79" s="119"/>
      <c r="I79" s="97">
        <v>22</v>
      </c>
      <c r="J79" s="98">
        <v>3600</v>
      </c>
      <c r="K79" s="99">
        <f t="shared" si="40"/>
        <v>163.63636363636363</v>
      </c>
      <c r="L79" s="114">
        <v>22</v>
      </c>
      <c r="M79" s="98">
        <f t="shared" si="39"/>
        <v>3133.000712758349</v>
      </c>
      <c r="N79" s="99">
        <f t="shared" si="32"/>
        <v>142.40912330719769</v>
      </c>
      <c r="O79" s="120">
        <f t="shared" si="33"/>
        <v>0</v>
      </c>
      <c r="P79" s="121">
        <f t="shared" si="34"/>
        <v>-21.227240329165937</v>
      </c>
      <c r="Q79" s="122">
        <f t="shared" si="35"/>
        <v>0.87027797576620813</v>
      </c>
      <c r="R79" s="276"/>
      <c r="S79" s="1">
        <v>0.48263888888888873</v>
      </c>
      <c r="T79" s="2">
        <v>0.49887731481481479</v>
      </c>
      <c r="U79" s="104">
        <v>60.749999999999744</v>
      </c>
      <c r="V79" s="105">
        <v>23.383333333333525</v>
      </c>
      <c r="W79" s="106"/>
      <c r="X79" s="107"/>
      <c r="Y79" s="261"/>
      <c r="Z79" s="262"/>
      <c r="AA79" s="191">
        <f t="shared" si="36"/>
        <v>-466.99928724165102</v>
      </c>
      <c r="AB79" s="192">
        <f t="shared" si="37"/>
        <v>0.87027797576620802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1862</v>
      </c>
      <c r="G80" s="115">
        <f t="shared" si="38"/>
        <v>70756</v>
      </c>
      <c r="H80" s="119">
        <v>2</v>
      </c>
      <c r="I80" s="97">
        <v>21</v>
      </c>
      <c r="J80" s="98">
        <v>3600</v>
      </c>
      <c r="K80" s="99">
        <f t="shared" si="40"/>
        <v>171.42857142857142</v>
      </c>
      <c r="L80" s="114">
        <v>21</v>
      </c>
      <c r="M80" s="98">
        <f t="shared" si="39"/>
        <v>3163.3789523359901</v>
      </c>
      <c r="N80" s="99">
        <f t="shared" si="32"/>
        <v>150.63709296838047</v>
      </c>
      <c r="O80" s="120">
        <f t="shared" si="33"/>
        <v>0</v>
      </c>
      <c r="P80" s="121">
        <f t="shared" si="34"/>
        <v>-20.791478460190945</v>
      </c>
      <c r="Q80" s="122">
        <f t="shared" si="35"/>
        <v>0.87871637564888616</v>
      </c>
      <c r="R80" s="276"/>
      <c r="S80" s="1">
        <v>0.50277777777777766</v>
      </c>
      <c r="T80" s="2">
        <v>0.52730324074074075</v>
      </c>
      <c r="U80" s="104">
        <v>5.6166666666665321</v>
      </c>
      <c r="V80" s="105">
        <v>35.316666666666862</v>
      </c>
      <c r="W80" s="106"/>
      <c r="X80" s="107"/>
      <c r="Y80" s="261"/>
      <c r="Z80" s="262"/>
      <c r="AA80" s="191">
        <f t="shared" si="36"/>
        <v>-436.62104766400989</v>
      </c>
      <c r="AB80" s="192">
        <f t="shared" si="37"/>
        <v>0.87871637564888616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5478</v>
      </c>
      <c r="G81" s="115">
        <f t="shared" si="38"/>
        <v>211615.14</v>
      </c>
      <c r="H81" s="119"/>
      <c r="I81" s="97">
        <v>20</v>
      </c>
      <c r="J81" s="98">
        <v>3600</v>
      </c>
      <c r="K81" s="99">
        <f t="shared" si="40"/>
        <v>180</v>
      </c>
      <c r="L81" s="114">
        <v>20</v>
      </c>
      <c r="M81" s="98">
        <f t="shared" si="39"/>
        <v>3173.0973451327454</v>
      </c>
      <c r="N81" s="99">
        <f t="shared" si="32"/>
        <v>158.65486725663726</v>
      </c>
      <c r="O81" s="120">
        <f t="shared" si="33"/>
        <v>0</v>
      </c>
      <c r="P81" s="121">
        <f t="shared" si="34"/>
        <v>-21.34513274336274</v>
      </c>
      <c r="Q81" s="122">
        <f t="shared" si="35"/>
        <v>0.88141592920354028</v>
      </c>
      <c r="R81" s="276"/>
      <c r="S81" s="1">
        <v>0.53292824074074074</v>
      </c>
      <c r="T81" s="2">
        <v>0.60486111111111107</v>
      </c>
      <c r="U81" s="104">
        <v>8.0999999999999872</v>
      </c>
      <c r="V81" s="105">
        <v>103.58333333333327</v>
      </c>
      <c r="W81" s="106"/>
      <c r="X81" s="107"/>
      <c r="Y81" s="261"/>
      <c r="Z81" s="262"/>
      <c r="AA81" s="191">
        <f t="shared" si="36"/>
        <v>-426.90265486725457</v>
      </c>
      <c r="AB81" s="192">
        <f t="shared" si="37"/>
        <v>0.88141592920354039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5044</v>
      </c>
      <c r="G82" s="115">
        <f t="shared" si="38"/>
        <v>191672</v>
      </c>
      <c r="H82" s="119"/>
      <c r="I82" s="97">
        <v>21</v>
      </c>
      <c r="J82" s="98">
        <v>3600</v>
      </c>
      <c r="K82" s="99">
        <f t="shared" si="40"/>
        <v>171.42857142857142</v>
      </c>
      <c r="L82" s="114">
        <v>21</v>
      </c>
      <c r="M82" s="98">
        <f t="shared" si="39"/>
        <v>3172.8813559322007</v>
      </c>
      <c r="N82" s="99">
        <f t="shared" si="32"/>
        <v>151.08958837772383</v>
      </c>
      <c r="O82" s="120">
        <f t="shared" si="33"/>
        <v>0</v>
      </c>
      <c r="P82" s="121">
        <f t="shared" si="34"/>
        <v>-20.338983050847588</v>
      </c>
      <c r="Q82" s="122">
        <f t="shared" si="35"/>
        <v>0.88135593220338904</v>
      </c>
      <c r="R82" s="276"/>
      <c r="S82" s="1">
        <v>0.60902777777777772</v>
      </c>
      <c r="T82" s="2">
        <v>0.67526620370370372</v>
      </c>
      <c r="U82" s="104">
        <v>5.9999999999999787</v>
      </c>
      <c r="V82" s="105">
        <v>95.383333333333425</v>
      </c>
      <c r="W82" s="106"/>
      <c r="X82" s="107"/>
      <c r="Y82" s="261"/>
      <c r="Z82" s="262"/>
      <c r="AA82" s="191">
        <f t="shared" si="36"/>
        <v>-427.11864406779932</v>
      </c>
      <c r="AB82" s="192">
        <f t="shared" si="37"/>
        <v>0.88135593220338904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1">AVERAGE(I73:I88)</f>
        <v>20.399999999999999</v>
      </c>
      <c r="J89" s="138">
        <f t="shared" si="41"/>
        <v>3600</v>
      </c>
      <c r="K89" s="139">
        <f t="shared" ref="K89" si="42">J89/I89</f>
        <v>176.47058823529412</v>
      </c>
      <c r="L89" s="137">
        <f t="shared" ref="L89:M89" si="43">AVERAGE(L73:L88)</f>
        <v>20.399999999999999</v>
      </c>
      <c r="M89" s="138">
        <f t="shared" si="43"/>
        <v>3049.6619079224438</v>
      </c>
      <c r="N89" s="139">
        <f t="shared" ref="N89:N95" si="44">M89/L89</f>
        <v>149.49323078051196</v>
      </c>
      <c r="O89" s="140">
        <f t="shared" ref="O89:O95" si="45">L89-I89</f>
        <v>0</v>
      </c>
      <c r="P89" s="141">
        <f t="shared" ref="P89:P95" si="46">N89-K89</f>
        <v>-26.977357454782151</v>
      </c>
      <c r="Q89" s="142">
        <f t="shared" ref="Q89:Q95" si="47">N89/K89</f>
        <v>0.84712830775623449</v>
      </c>
      <c r="R89" s="277"/>
      <c r="S89" s="143">
        <f>S73</f>
        <v>0.16666666666666666</v>
      </c>
      <c r="T89" s="144">
        <f>INDEX(T73:T88,COUNTA(T73:T88))</f>
        <v>0.67526620370370372</v>
      </c>
      <c r="U89" s="145"/>
      <c r="V89" s="156"/>
      <c r="W89" s="135"/>
      <c r="X89" s="139"/>
      <c r="Y89" s="264"/>
      <c r="Z89" s="265"/>
      <c r="AA89" s="157">
        <f t="shared" ref="AA89:AA95" si="48">M89-J89</f>
        <v>-550.33809207755621</v>
      </c>
      <c r="AB89" s="142">
        <f t="shared" ref="AB89:AB95" si="49">M89/J89</f>
        <v>0.84712830775623438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5075</v>
      </c>
      <c r="G90" s="159">
        <f t="shared" ref="G90:G95" si="50">E90*F90</f>
        <v>181837.25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5" si="51">F90/V90*60</f>
        <v>2840.926761001399</v>
      </c>
      <c r="N90" s="163">
        <f t="shared" si="44"/>
        <v>236.74389675011659</v>
      </c>
      <c r="O90" s="165">
        <f t="shared" si="45"/>
        <v>0</v>
      </c>
      <c r="P90" s="166">
        <f t="shared" si="46"/>
        <v>-36.006103249883409</v>
      </c>
      <c r="Q90" s="152">
        <f t="shared" si="47"/>
        <v>0.86798862236523044</v>
      </c>
      <c r="R90" s="275">
        <f>Q106</f>
        <v>0.85123359861636139</v>
      </c>
      <c r="S90" s="167">
        <v>0.16666666666666666</v>
      </c>
      <c r="T90" s="168">
        <v>0.24109953703703704</v>
      </c>
      <c r="U90" s="169"/>
      <c r="V90" s="170">
        <v>107.18333333333335</v>
      </c>
      <c r="W90" s="173"/>
      <c r="X90" s="151"/>
      <c r="Y90" s="278"/>
      <c r="Z90" s="279"/>
      <c r="AA90" s="109">
        <f t="shared" si="48"/>
        <v>-432.07323899860103</v>
      </c>
      <c r="AB90" s="152">
        <f t="shared" si="49"/>
        <v>0.86798862236523033</v>
      </c>
      <c r="AC90" s="266">
        <f>AB106</f>
        <v>0.85123359861636128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3962</v>
      </c>
      <c r="G91" s="95">
        <f t="shared" si="50"/>
        <v>144256.41999999998</v>
      </c>
      <c r="H91" s="96"/>
      <c r="I91" s="97">
        <v>11</v>
      </c>
      <c r="J91" s="98">
        <v>3273</v>
      </c>
      <c r="K91" s="99">
        <f t="shared" si="40"/>
        <v>297.54545454545456</v>
      </c>
      <c r="L91" s="100">
        <v>11</v>
      </c>
      <c r="M91" s="98">
        <f t="shared" si="51"/>
        <v>2799.4504416094201</v>
      </c>
      <c r="N91" s="99">
        <f t="shared" si="44"/>
        <v>254.49549469176546</v>
      </c>
      <c r="O91" s="101">
        <f t="shared" si="45"/>
        <v>0</v>
      </c>
      <c r="P91" s="102">
        <f t="shared" si="46"/>
        <v>-43.049959853689103</v>
      </c>
      <c r="Q91" s="103">
        <f t="shared" si="47"/>
        <v>0.85531635857299726</v>
      </c>
      <c r="R91" s="276"/>
      <c r="S91" s="1">
        <v>0.24658564814814815</v>
      </c>
      <c r="T91" s="2">
        <v>0.30555555555555558</v>
      </c>
      <c r="U91" s="104">
        <v>7.8999999999999959</v>
      </c>
      <c r="V91" s="105">
        <v>84.9166666666667</v>
      </c>
      <c r="W91" s="106"/>
      <c r="X91" s="107"/>
      <c r="Y91" s="261"/>
      <c r="Z91" s="262"/>
      <c r="AA91" s="111">
        <f t="shared" si="48"/>
        <v>-473.54955839057993</v>
      </c>
      <c r="AB91" s="103">
        <f t="shared" si="49"/>
        <v>0.85531635857299726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30.6</v>
      </c>
      <c r="F92" s="94">
        <v>3522</v>
      </c>
      <c r="G92" s="95">
        <f t="shared" si="50"/>
        <v>107773.20000000001</v>
      </c>
      <c r="H92" s="96"/>
      <c r="I92" s="97">
        <v>6</v>
      </c>
      <c r="J92" s="98">
        <v>2600</v>
      </c>
      <c r="K92" s="99">
        <f t="shared" si="40"/>
        <v>433.33333333333331</v>
      </c>
      <c r="L92" s="100">
        <v>6</v>
      </c>
      <c r="M92" s="98">
        <f t="shared" si="51"/>
        <v>2216.6433566433543</v>
      </c>
      <c r="N92" s="99">
        <f t="shared" si="44"/>
        <v>369.44055944055907</v>
      </c>
      <c r="O92" s="101">
        <f t="shared" si="45"/>
        <v>0</v>
      </c>
      <c r="P92" s="102">
        <f t="shared" si="46"/>
        <v>-63.892773892774244</v>
      </c>
      <c r="Q92" s="103">
        <f t="shared" si="47"/>
        <v>0.852555137170521</v>
      </c>
      <c r="R92" s="276"/>
      <c r="S92" s="1">
        <v>0.35486111111111107</v>
      </c>
      <c r="T92" s="2">
        <v>0.42106481481481484</v>
      </c>
      <c r="U92" s="104">
        <v>6.8333333333332558</v>
      </c>
      <c r="V92" s="105">
        <v>95.333333333333428</v>
      </c>
      <c r="W92" s="106"/>
      <c r="X92" s="107"/>
      <c r="Y92" s="261"/>
      <c r="Z92" s="262"/>
      <c r="AA92" s="111">
        <f t="shared" si="48"/>
        <v>-383.35664335664569</v>
      </c>
      <c r="AB92" s="103">
        <f t="shared" si="49"/>
        <v>0.85255513717052089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26.63</v>
      </c>
      <c r="F93" s="94">
        <v>2779</v>
      </c>
      <c r="G93" s="95">
        <f t="shared" si="50"/>
        <v>74004.77</v>
      </c>
      <c r="H93" s="113"/>
      <c r="I93" s="97">
        <v>9</v>
      </c>
      <c r="J93" s="98">
        <v>2600</v>
      </c>
      <c r="K93" s="99">
        <f t="shared" si="40"/>
        <v>288.88888888888891</v>
      </c>
      <c r="L93" s="114">
        <v>9</v>
      </c>
      <c r="M93" s="98">
        <f t="shared" si="51"/>
        <v>2210.9171270718216</v>
      </c>
      <c r="N93" s="99">
        <f t="shared" si="44"/>
        <v>245.65745856353573</v>
      </c>
      <c r="O93" s="101">
        <f t="shared" si="45"/>
        <v>0</v>
      </c>
      <c r="P93" s="102">
        <f t="shared" si="46"/>
        <v>-43.231430325353188</v>
      </c>
      <c r="Q93" s="103">
        <f t="shared" si="47"/>
        <v>0.85035274118146975</v>
      </c>
      <c r="R93" s="276"/>
      <c r="S93" s="1">
        <v>0.42569444444444438</v>
      </c>
      <c r="T93" s="2">
        <v>0.47806712962962961</v>
      </c>
      <c r="U93" s="104">
        <v>6.6666666666665364</v>
      </c>
      <c r="V93" s="105">
        <v>75.416666666666728</v>
      </c>
      <c r="W93" s="106">
        <v>0.47806712962962961</v>
      </c>
      <c r="X93" s="107">
        <v>0.51805555555555538</v>
      </c>
      <c r="Y93" s="261"/>
      <c r="Z93" s="262"/>
      <c r="AA93" s="111">
        <f t="shared" si="48"/>
        <v>-389.0828729281784</v>
      </c>
      <c r="AB93" s="103">
        <f t="shared" si="49"/>
        <v>0.85035274118146986</v>
      </c>
      <c r="AC93" s="267"/>
    </row>
    <row r="94" spans="1:29" ht="15.75" customHeight="1">
      <c r="A94" s="281"/>
      <c r="B94" s="92" t="s">
        <v>173</v>
      </c>
      <c r="C94" s="259" t="s">
        <v>211</v>
      </c>
      <c r="D94" s="260"/>
      <c r="E94" s="93">
        <v>34.770000000000003</v>
      </c>
      <c r="F94" s="94">
        <v>1426</v>
      </c>
      <c r="G94" s="115">
        <f t="shared" si="50"/>
        <v>49582.020000000004</v>
      </c>
      <c r="H94" s="116"/>
      <c r="I94" s="97">
        <v>11</v>
      </c>
      <c r="J94" s="98">
        <v>3000</v>
      </c>
      <c r="K94" s="99">
        <f t="shared" si="40"/>
        <v>272.72727272727275</v>
      </c>
      <c r="L94" s="100">
        <v>11</v>
      </c>
      <c r="M94" s="98">
        <f t="shared" si="51"/>
        <v>2514.0058765915583</v>
      </c>
      <c r="N94" s="99">
        <f t="shared" si="44"/>
        <v>228.54598878105074</v>
      </c>
      <c r="O94" s="101">
        <f t="shared" si="45"/>
        <v>0</v>
      </c>
      <c r="P94" s="102">
        <f t="shared" si="46"/>
        <v>-44.18128394622201</v>
      </c>
      <c r="Q94" s="103">
        <f t="shared" si="47"/>
        <v>0.83800195886385265</v>
      </c>
      <c r="R94" s="276"/>
      <c r="S94" s="1">
        <v>0.51805555555555538</v>
      </c>
      <c r="T94" s="2">
        <v>0.54168981481481482</v>
      </c>
      <c r="U94" s="104">
        <v>57.583333333333115</v>
      </c>
      <c r="V94" s="105">
        <v>34.033333333333587</v>
      </c>
      <c r="W94" s="106"/>
      <c r="X94" s="107"/>
      <c r="Y94" s="261"/>
      <c r="Z94" s="262"/>
      <c r="AA94" s="111">
        <f t="shared" si="48"/>
        <v>-485.99412340844174</v>
      </c>
      <c r="AB94" s="103">
        <f t="shared" si="49"/>
        <v>0.83800195886385276</v>
      </c>
      <c r="AC94" s="267"/>
    </row>
    <row r="95" spans="1:29" ht="15.75" customHeight="1">
      <c r="A95" s="281"/>
      <c r="B95" s="92" t="s">
        <v>173</v>
      </c>
      <c r="C95" s="259" t="s">
        <v>210</v>
      </c>
      <c r="D95" s="260"/>
      <c r="E95" s="93">
        <v>34.229999999999997</v>
      </c>
      <c r="F95" s="94">
        <v>1933</v>
      </c>
      <c r="G95" s="115">
        <f t="shared" si="50"/>
        <v>66166.59</v>
      </c>
      <c r="H95" s="119"/>
      <c r="I95" s="97">
        <v>16</v>
      </c>
      <c r="J95" s="98">
        <v>3000</v>
      </c>
      <c r="K95" s="99">
        <f t="shared" si="40"/>
        <v>187.5</v>
      </c>
      <c r="L95" s="114">
        <v>16</v>
      </c>
      <c r="M95" s="98">
        <f t="shared" si="51"/>
        <v>2524.0478781283923</v>
      </c>
      <c r="N95" s="99">
        <f t="shared" si="44"/>
        <v>157.75299238302452</v>
      </c>
      <c r="O95" s="120">
        <f t="shared" si="45"/>
        <v>0</v>
      </c>
      <c r="P95" s="121">
        <f t="shared" si="46"/>
        <v>-29.74700761697548</v>
      </c>
      <c r="Q95" s="122">
        <f t="shared" si="47"/>
        <v>0.84134929270946412</v>
      </c>
      <c r="R95" s="276"/>
      <c r="S95" s="1">
        <v>0.54725694444444439</v>
      </c>
      <c r="T95" s="2">
        <v>0.57916666666666672</v>
      </c>
      <c r="U95" s="104">
        <v>8.0166666666665876</v>
      </c>
      <c r="V95" s="105">
        <v>45.950000000000145</v>
      </c>
      <c r="W95" s="106"/>
      <c r="X95" s="107"/>
      <c r="Y95" s="261"/>
      <c r="Z95" s="262"/>
      <c r="AA95" s="111">
        <f t="shared" si="48"/>
        <v>-475.95212187160769</v>
      </c>
      <c r="AB95" s="103">
        <f t="shared" si="49"/>
        <v>0.84134929270946412</v>
      </c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2">AVERAGE(I90:I105)</f>
        <v>10.833333333333334</v>
      </c>
      <c r="J106" s="138">
        <f t="shared" si="52"/>
        <v>2957.6666666666665</v>
      </c>
      <c r="K106" s="139">
        <f t="shared" ref="K106" si="53">J106/I106</f>
        <v>273.01538461538456</v>
      </c>
      <c r="L106" s="137">
        <f t="shared" ref="L106:M106" si="54">AVERAGE(L90:L105)</f>
        <v>10.833333333333334</v>
      </c>
      <c r="M106" s="138">
        <f t="shared" si="54"/>
        <v>2517.6652401743245</v>
      </c>
      <c r="N106" s="139">
        <f>M106/L106</f>
        <v>232.39986832378378</v>
      </c>
      <c r="O106" s="140">
        <f>L106-I106</f>
        <v>0</v>
      </c>
      <c r="P106" s="141">
        <f>N106-K106</f>
        <v>-40.615516291600784</v>
      </c>
      <c r="Q106" s="142">
        <f>N106/K106</f>
        <v>0.85123359861636139</v>
      </c>
      <c r="R106" s="277"/>
      <c r="S106" s="143">
        <f>S90</f>
        <v>0.16666666666666666</v>
      </c>
      <c r="T106" s="144">
        <f>INDEX(T90:T105,COUNTA(T90:T105))</f>
        <v>0.57916666666666672</v>
      </c>
      <c r="U106" s="145"/>
      <c r="V106" s="156"/>
      <c r="W106" s="135"/>
      <c r="X106" s="139"/>
      <c r="Y106" s="264"/>
      <c r="Z106" s="265"/>
      <c r="AA106" s="157">
        <f>M106-J106</f>
        <v>-440.00142649234203</v>
      </c>
      <c r="AB106" s="142">
        <f>M106/J106</f>
        <v>0.85123359861636128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753</v>
      </c>
      <c r="G107" s="159">
        <f t="shared" ref="G107:G110" si="55">E107*F107</f>
        <v>20052.39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2091.6666666666647</v>
      </c>
      <c r="N107" s="163">
        <f>M107/L107</f>
        <v>348.6111111111108</v>
      </c>
      <c r="O107" s="165">
        <f>L107-I107</f>
        <v>0</v>
      </c>
      <c r="P107" s="166">
        <f>N107-K107</f>
        <v>-84.722222222222513</v>
      </c>
      <c r="Q107" s="152">
        <f>N107/K107</f>
        <v>0.80448717948717885</v>
      </c>
      <c r="R107" s="275">
        <f>Q123</f>
        <v>0.83096011457063435</v>
      </c>
      <c r="S107" s="193">
        <v>0.32874999999999999</v>
      </c>
      <c r="T107" s="194">
        <v>0.34375</v>
      </c>
      <c r="U107" s="169"/>
      <c r="V107" s="170">
        <v>21.600000000000019</v>
      </c>
      <c r="W107" s="168"/>
      <c r="X107" s="171"/>
      <c r="Y107" s="278"/>
      <c r="Z107" s="279"/>
      <c r="AA107" s="109">
        <f>M107-J107</f>
        <v>-508.3333333333353</v>
      </c>
      <c r="AB107" s="152">
        <f>M107/J107</f>
        <v>0.80448717948717874</v>
      </c>
      <c r="AC107" s="266">
        <f>AB123</f>
        <v>0.83096011457063435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1690</v>
      </c>
      <c r="G108" s="95">
        <f t="shared" si="55"/>
        <v>41793.699999999997</v>
      </c>
      <c r="H108" s="96"/>
      <c r="I108" s="97">
        <v>6</v>
      </c>
      <c r="J108" s="98">
        <v>2600</v>
      </c>
      <c r="K108" s="99">
        <f t="shared" si="40"/>
        <v>433.33333333333331</v>
      </c>
      <c r="L108" s="100">
        <v>6</v>
      </c>
      <c r="M108" s="98">
        <f>F108/V108*60</f>
        <v>2172.857142857144</v>
      </c>
      <c r="N108" s="99">
        <f>M108/L108</f>
        <v>362.14285714285734</v>
      </c>
      <c r="O108" s="101">
        <f>L108-I108</f>
        <v>0</v>
      </c>
      <c r="P108" s="102">
        <f>N108-K108</f>
        <v>-71.190476190475977</v>
      </c>
      <c r="Q108" s="103">
        <f>N108/K108</f>
        <v>0.83571428571428619</v>
      </c>
      <c r="R108" s="276"/>
      <c r="S108" s="1">
        <v>0.34814814814814815</v>
      </c>
      <c r="T108" s="2">
        <v>0.38055555555555554</v>
      </c>
      <c r="U108" s="104">
        <v>6.3333333333333375</v>
      </c>
      <c r="V108" s="105">
        <v>46.666666666666636</v>
      </c>
      <c r="W108" s="106"/>
      <c r="X108" s="113"/>
      <c r="Y108" s="261"/>
      <c r="Z108" s="262"/>
      <c r="AA108" s="111">
        <f>M108-J108</f>
        <v>-427.14285714285597</v>
      </c>
      <c r="AB108" s="103">
        <f>M108/J108</f>
        <v>0.83571428571428619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1271</v>
      </c>
      <c r="G109" s="95">
        <f t="shared" si="55"/>
        <v>31698.74</v>
      </c>
      <c r="H109" s="96"/>
      <c r="I109" s="97">
        <v>6</v>
      </c>
      <c r="J109" s="98">
        <v>2600</v>
      </c>
      <c r="K109" s="99">
        <f t="shared" si="40"/>
        <v>433.33333333333331</v>
      </c>
      <c r="L109" s="100">
        <v>6</v>
      </c>
      <c r="M109" s="98">
        <f>F109/V109*60</f>
        <v>2166.4772727272639</v>
      </c>
      <c r="N109" s="99">
        <f>M109/L109</f>
        <v>361.07954545454396</v>
      </c>
      <c r="O109" s="101">
        <f>L109-I109</f>
        <v>0</v>
      </c>
      <c r="P109" s="102">
        <f>N109-K109</f>
        <v>-72.253787878789353</v>
      </c>
      <c r="Q109" s="103">
        <f>N109/K109</f>
        <v>0.83326048951048615</v>
      </c>
      <c r="R109" s="276"/>
      <c r="S109" s="1">
        <v>0.38472222222222213</v>
      </c>
      <c r="T109" s="2">
        <v>0.40916666666666668</v>
      </c>
      <c r="U109" s="104">
        <v>5.9999999999998987</v>
      </c>
      <c r="V109" s="105">
        <v>35.200000000000145</v>
      </c>
      <c r="W109" s="106"/>
      <c r="X109" s="107"/>
      <c r="Y109" s="261"/>
      <c r="Z109" s="262"/>
      <c r="AA109" s="111">
        <f>M109-J109</f>
        <v>-433.52272727273612</v>
      </c>
      <c r="AB109" s="103">
        <f>M109/J109</f>
        <v>0.83326048951048615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2203</v>
      </c>
      <c r="G110" s="95">
        <f t="shared" si="55"/>
        <v>54480.19</v>
      </c>
      <c r="H110" s="96"/>
      <c r="I110" s="97">
        <v>6</v>
      </c>
      <c r="J110" s="98">
        <v>2600</v>
      </c>
      <c r="K110" s="99">
        <f t="shared" si="40"/>
        <v>433.33333333333331</v>
      </c>
      <c r="L110" s="100">
        <v>6</v>
      </c>
      <c r="M110" s="98">
        <f>F110/V110*60</f>
        <v>2210.984109283525</v>
      </c>
      <c r="N110" s="99">
        <f>M110/L110</f>
        <v>368.49735154725414</v>
      </c>
      <c r="O110" s="101">
        <f>L110-I110</f>
        <v>0</v>
      </c>
      <c r="P110" s="102">
        <f>N110-K110</f>
        <v>-64.835981786079174</v>
      </c>
      <c r="Q110" s="103">
        <f>N110/K110</f>
        <v>0.85037850357058653</v>
      </c>
      <c r="R110" s="276"/>
      <c r="S110" s="1">
        <v>0.41473379629629631</v>
      </c>
      <c r="T110" s="2">
        <v>0.45624999999999999</v>
      </c>
      <c r="U110" s="104">
        <v>8.0166666666666675</v>
      </c>
      <c r="V110" s="105">
        <v>59.783333333333303</v>
      </c>
      <c r="W110" s="106"/>
      <c r="X110" s="113"/>
      <c r="Y110" s="261"/>
      <c r="Z110" s="262"/>
      <c r="AA110" s="111">
        <f>M110-J110</f>
        <v>-389.01589071647504</v>
      </c>
      <c r="AB110" s="103">
        <f>M110/J110</f>
        <v>0.85037850357058653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6">AVERAGE(I107:I122)</f>
        <v>6</v>
      </c>
      <c r="J123" s="138">
        <f t="shared" si="56"/>
        <v>2600</v>
      </c>
      <c r="K123" s="139">
        <f t="shared" ref="K123" si="57">J123/I123</f>
        <v>433.33333333333331</v>
      </c>
      <c r="L123" s="137">
        <f t="shared" ref="L123:M123" si="58">AVERAGE(L107:L122)</f>
        <v>6</v>
      </c>
      <c r="M123" s="138">
        <f t="shared" si="58"/>
        <v>2160.4962978836493</v>
      </c>
      <c r="N123" s="139">
        <f>M123/L123</f>
        <v>360.08271631394155</v>
      </c>
      <c r="O123" s="140">
        <f>L123-I123</f>
        <v>0</v>
      </c>
      <c r="P123" s="141">
        <f>N123-K123</f>
        <v>-73.250617019391768</v>
      </c>
      <c r="Q123" s="142">
        <f>N123/K123</f>
        <v>0.83096011457063435</v>
      </c>
      <c r="R123" s="277"/>
      <c r="S123" s="143">
        <f>S107</f>
        <v>0.32874999999999999</v>
      </c>
      <c r="T123" s="144">
        <f>INDEX(T107:T122,COUNTA(T107:T122))</f>
        <v>0.45624999999999999</v>
      </c>
      <c r="U123" s="145"/>
      <c r="V123" s="156"/>
      <c r="W123" s="135"/>
      <c r="X123" s="139"/>
      <c r="Y123" s="264"/>
      <c r="Z123" s="265"/>
      <c r="AA123" s="157">
        <f>M123-J123</f>
        <v>-439.50370211635072</v>
      </c>
      <c r="AB123" s="142">
        <f>M123/J123</f>
        <v>0.83096011457063435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1950</v>
      </c>
      <c r="G124" s="159">
        <f t="shared" ref="G124:G126" si="59">E124*F124</f>
        <v>86385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1704.2971595047336</v>
      </c>
      <c r="N124" s="163">
        <f>M124/L124</f>
        <v>100.25277408851375</v>
      </c>
      <c r="O124" s="179">
        <f>L124-I124</f>
        <v>0</v>
      </c>
      <c r="P124" s="180">
        <f>N124-K124</f>
        <v>-17.39428473501566</v>
      </c>
      <c r="Q124" s="132">
        <f>N124/K124</f>
        <v>0.85214857975236691</v>
      </c>
      <c r="R124" s="276">
        <f>Q140</f>
        <v>0.85142966570612499</v>
      </c>
      <c r="S124" s="167">
        <v>0.70857638888888885</v>
      </c>
      <c r="T124" s="168">
        <v>0.75624999999999998</v>
      </c>
      <c r="U124" s="169"/>
      <c r="V124" s="170">
        <v>68.65000000000002</v>
      </c>
      <c r="W124" s="87"/>
      <c r="X124" s="88"/>
      <c r="Y124" s="278"/>
      <c r="Z124" s="279"/>
      <c r="AA124" s="109">
        <f>M124-J124</f>
        <v>-295.7028404952664</v>
      </c>
      <c r="AB124" s="110">
        <f>M124/J124</f>
        <v>0.8521485797523668</v>
      </c>
      <c r="AC124" s="291">
        <f>AB140</f>
        <v>0.85142966570612488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1165</v>
      </c>
      <c r="G125" s="95">
        <f t="shared" si="59"/>
        <v>59030.55</v>
      </c>
      <c r="H125" s="96"/>
      <c r="I125" s="97">
        <v>22</v>
      </c>
      <c r="J125" s="98">
        <v>2000</v>
      </c>
      <c r="K125" s="99">
        <f t="shared" ref="K125:K126" si="60">J125/I125</f>
        <v>90.909090909090907</v>
      </c>
      <c r="L125" s="100">
        <v>22</v>
      </c>
      <c r="M125" s="98">
        <f>F125/V125*60</f>
        <v>1695.9158916295999</v>
      </c>
      <c r="N125" s="99">
        <f>M125/L125</f>
        <v>77.087085983163632</v>
      </c>
      <c r="O125" s="101">
        <f>L125-I125</f>
        <v>0</v>
      </c>
      <c r="P125" s="102">
        <f>N125-K125</f>
        <v>-13.822004925927274</v>
      </c>
      <c r="Q125" s="103">
        <f>N125/K125</f>
        <v>0.8479579458148</v>
      </c>
      <c r="R125" s="276"/>
      <c r="S125" s="1">
        <v>0.76111111111111107</v>
      </c>
      <c r="T125" s="2">
        <v>0.78973379629629625</v>
      </c>
      <c r="U125" s="104">
        <v>6.9999999999999751</v>
      </c>
      <c r="V125" s="105">
        <v>41.216666666666661</v>
      </c>
      <c r="W125" s="106"/>
      <c r="X125" s="107"/>
      <c r="Y125" s="261"/>
      <c r="Z125" s="262"/>
      <c r="AA125" s="111">
        <f>M125-J125</f>
        <v>-304.08410837040014</v>
      </c>
      <c r="AB125" s="112">
        <f>M125/J125</f>
        <v>0.84795794581479988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2377</v>
      </c>
      <c r="G126" s="95">
        <f t="shared" si="59"/>
        <v>113145.2</v>
      </c>
      <c r="H126" s="96"/>
      <c r="I126" s="97">
        <v>23</v>
      </c>
      <c r="J126" s="98">
        <v>2000</v>
      </c>
      <c r="K126" s="99">
        <f t="shared" si="60"/>
        <v>86.956521739130437</v>
      </c>
      <c r="L126" s="100">
        <v>23</v>
      </c>
      <c r="M126" s="98">
        <f>F126/V126*60</f>
        <v>1708.3649431024157</v>
      </c>
      <c r="N126" s="99">
        <f>M126/L126</f>
        <v>74.276736656626767</v>
      </c>
      <c r="O126" s="101">
        <f>L126-I126</f>
        <v>0</v>
      </c>
      <c r="P126" s="102">
        <f>N126-K126</f>
        <v>-12.67978508250367</v>
      </c>
      <c r="Q126" s="103">
        <f>N126/K126</f>
        <v>0.85418247155120774</v>
      </c>
      <c r="R126" s="276"/>
      <c r="S126" s="1">
        <v>0.7944444444444444</v>
      </c>
      <c r="T126" s="2">
        <v>0.85241898148148143</v>
      </c>
      <c r="U126" s="104">
        <v>6.7833333333333279</v>
      </c>
      <c r="V126" s="105">
        <v>83.48333333333332</v>
      </c>
      <c r="W126" s="106"/>
      <c r="X126" s="107"/>
      <c r="Y126" s="261"/>
      <c r="Z126" s="262"/>
      <c r="AA126" s="111">
        <f>M126-J126</f>
        <v>-291.63505689758426</v>
      </c>
      <c r="AB126" s="112">
        <f>M126/J126</f>
        <v>0.85418247155120786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1">AVERAGE(I124:I139)</f>
        <v>20.666666666666668</v>
      </c>
      <c r="J140" s="138">
        <f t="shared" si="61"/>
        <v>2000</v>
      </c>
      <c r="K140" s="139">
        <f t="shared" ref="K140" si="62">J140/I140</f>
        <v>96.774193548387089</v>
      </c>
      <c r="L140" s="137">
        <f t="shared" ref="L140:M140" si="63">AVERAGE(L124:L139)</f>
        <v>20.666666666666668</v>
      </c>
      <c r="M140" s="138">
        <f t="shared" si="63"/>
        <v>1702.8593314122497</v>
      </c>
      <c r="N140" s="139">
        <f>M140/L140</f>
        <v>82.396419261883054</v>
      </c>
      <c r="O140" s="140">
        <f>L140-I140</f>
        <v>0</v>
      </c>
      <c r="P140" s="141">
        <f>N140-K140</f>
        <v>-14.377774286504035</v>
      </c>
      <c r="Q140" s="142">
        <f>N140/K140</f>
        <v>0.85142966570612499</v>
      </c>
      <c r="R140" s="277"/>
      <c r="S140" s="143">
        <f>S124</f>
        <v>0.70857638888888885</v>
      </c>
      <c r="T140" s="144">
        <f>INDEX(T124:T139,COUNTA(T124:T139))</f>
        <v>0.85241898148148143</v>
      </c>
      <c r="U140" s="145"/>
      <c r="V140" s="145"/>
      <c r="W140" s="146"/>
      <c r="X140" s="147"/>
      <c r="Y140" s="264"/>
      <c r="Z140" s="265"/>
      <c r="AA140" s="148">
        <f>M140-J140</f>
        <v>-297.14066858775027</v>
      </c>
      <c r="AB140" s="149">
        <f>M140/J140</f>
        <v>0.85142966570612488</v>
      </c>
      <c r="AC140" s="294"/>
    </row>
    <row r="141" spans="1:29" ht="15.75" customHeight="1">
      <c r="A141" s="269" t="s">
        <v>233</v>
      </c>
      <c r="B141" s="183" t="s">
        <v>176</v>
      </c>
      <c r="C141" s="273" t="s">
        <v>223</v>
      </c>
      <c r="D141" s="274"/>
      <c r="E141" s="158">
        <v>49.91</v>
      </c>
      <c r="F141" s="169">
        <v>1440</v>
      </c>
      <c r="G141" s="159">
        <f t="shared" ref="G141:G143" si="64">E141*F141</f>
        <v>71870.399999999994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1695.2256376716782</v>
      </c>
      <c r="N141" s="163">
        <f>M141/L141</f>
        <v>65.200986064295321</v>
      </c>
      <c r="O141" s="165">
        <f>L141-I141</f>
        <v>0</v>
      </c>
      <c r="P141" s="166">
        <f>N141-K141</f>
        <v>-11.722090858781598</v>
      </c>
      <c r="Q141" s="152">
        <f>N141/K141</f>
        <v>0.84761281883583917</v>
      </c>
      <c r="R141" s="275">
        <f>Q157</f>
        <v>0.8515912542417704</v>
      </c>
      <c r="S141" s="167">
        <v>0.70835648148148145</v>
      </c>
      <c r="T141" s="168">
        <v>0.74375000000000002</v>
      </c>
      <c r="U141" s="169"/>
      <c r="V141" s="170">
        <v>50.966666666666747</v>
      </c>
      <c r="W141" s="87"/>
      <c r="X141" s="88"/>
      <c r="Y141" s="278"/>
      <c r="Z141" s="279"/>
      <c r="AA141" s="109">
        <f>M141-J141</f>
        <v>-304.77436232832179</v>
      </c>
      <c r="AB141" s="152">
        <f>M141/J141</f>
        <v>0.84761281883583905</v>
      </c>
      <c r="AC141" s="347">
        <f>AB157</f>
        <v>0.85159125424177029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104">
        <v>2342</v>
      </c>
      <c r="G142" s="95">
        <f t="shared" si="64"/>
        <v>133002.18</v>
      </c>
      <c r="H142" s="96"/>
      <c r="I142" s="97">
        <v>23</v>
      </c>
      <c r="J142" s="98">
        <v>2000</v>
      </c>
      <c r="K142" s="99">
        <f t="shared" ref="K142:K143" si="65">J142/I142</f>
        <v>86.956521739130437</v>
      </c>
      <c r="L142" s="100">
        <v>23</v>
      </c>
      <c r="M142" s="98">
        <f>F142/V142*60</f>
        <v>1711.2238684798053</v>
      </c>
      <c r="N142" s="99">
        <f>M142/L142</f>
        <v>74.401037759991539</v>
      </c>
      <c r="O142" s="101">
        <f>L142-I142</f>
        <v>0</v>
      </c>
      <c r="P142" s="102">
        <f>N142-K142</f>
        <v>-12.555483979138899</v>
      </c>
      <c r="Q142" s="103">
        <f>N142/K142</f>
        <v>0.85561193423990267</v>
      </c>
      <c r="R142" s="276"/>
      <c r="S142" s="1">
        <v>0.74861111111111112</v>
      </c>
      <c r="T142" s="2">
        <v>0.80563657407407407</v>
      </c>
      <c r="U142" s="104">
        <v>6.9999999999999751</v>
      </c>
      <c r="V142" s="105">
        <v>82.11666666666666</v>
      </c>
      <c r="W142" s="106"/>
      <c r="X142" s="107"/>
      <c r="Y142" s="261"/>
      <c r="Z142" s="262"/>
      <c r="AA142" s="111">
        <f>M142-J142</f>
        <v>-288.77613152019467</v>
      </c>
      <c r="AB142" s="103">
        <f>M142/J142</f>
        <v>0.85561193423990267</v>
      </c>
      <c r="AC142" s="293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104">
        <v>1863</v>
      </c>
      <c r="G143" s="95">
        <f t="shared" si="64"/>
        <v>105948.81</v>
      </c>
      <c r="H143" s="96"/>
      <c r="I143" s="97">
        <v>23</v>
      </c>
      <c r="J143" s="98">
        <v>2000</v>
      </c>
      <c r="K143" s="99">
        <f t="shared" si="65"/>
        <v>86.956521739130437</v>
      </c>
      <c r="L143" s="100">
        <v>23</v>
      </c>
      <c r="M143" s="98">
        <f>F143/V143*60</f>
        <v>1703.0980192991387</v>
      </c>
      <c r="N143" s="99">
        <f>M143/L143</f>
        <v>74.047739969527768</v>
      </c>
      <c r="O143" s="101">
        <f>L143-I143</f>
        <v>0</v>
      </c>
      <c r="P143" s="102">
        <f>N143-K143</f>
        <v>-12.908781769602669</v>
      </c>
      <c r="Q143" s="103">
        <f>N143/K143</f>
        <v>0.85154900964956937</v>
      </c>
      <c r="R143" s="276"/>
      <c r="S143" s="1">
        <v>0.81067129629629631</v>
      </c>
      <c r="T143" s="2">
        <v>0.85624999999999996</v>
      </c>
      <c r="U143" s="104">
        <v>7.2500000000000142</v>
      </c>
      <c r="V143" s="105">
        <v>65.633333333333255</v>
      </c>
      <c r="W143" s="106"/>
      <c r="X143" s="107"/>
      <c r="Y143" s="261"/>
      <c r="Z143" s="262"/>
      <c r="AA143" s="111">
        <f>M143-J143</f>
        <v>-296.90198070086126</v>
      </c>
      <c r="AB143" s="103">
        <f>M143/J143</f>
        <v>0.85154900964956937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6">AVERAGE(I141:I156)</f>
        <v>24</v>
      </c>
      <c r="J157" s="138">
        <f t="shared" si="66"/>
        <v>2000</v>
      </c>
      <c r="K157" s="139">
        <f t="shared" ref="K157" si="67">J157/I157</f>
        <v>83.333333333333329</v>
      </c>
      <c r="L157" s="137">
        <f t="shared" ref="L157:M157" si="68">AVERAGE(L141:L156)</f>
        <v>24</v>
      </c>
      <c r="M157" s="138">
        <f t="shared" si="68"/>
        <v>1703.1825084835407</v>
      </c>
      <c r="N157" s="139">
        <f>M157/L157</f>
        <v>70.965937853480867</v>
      </c>
      <c r="O157" s="140">
        <f>L157-I157</f>
        <v>0</v>
      </c>
      <c r="P157" s="141">
        <f>N157-K157</f>
        <v>-12.367395479852462</v>
      </c>
      <c r="Q157" s="142">
        <f>N157/K157</f>
        <v>0.8515912542417704</v>
      </c>
      <c r="R157" s="277"/>
      <c r="S157" s="143">
        <f>S141</f>
        <v>0.70835648148148145</v>
      </c>
      <c r="T157" s="144">
        <f>INDEX(T141:T156,COUNTA(T141:T156))</f>
        <v>0.85624999999999996</v>
      </c>
      <c r="U157" s="145"/>
      <c r="V157" s="156"/>
      <c r="W157" s="188"/>
      <c r="X157" s="189"/>
      <c r="Y157" s="264"/>
      <c r="Z157" s="265"/>
      <c r="AA157" s="157">
        <f>M157-J157</f>
        <v>-296.81749151645931</v>
      </c>
      <c r="AB157" s="142">
        <f>M157/J157</f>
        <v>0.85159125424177029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49" priority="2" operator="greaterThan">
      <formula>0</formula>
    </cfRule>
  </conditionalFormatting>
  <conditionalFormatting sqref="P5:P157 AA5:AA157">
    <cfRule type="cellIs" dxfId="348" priority="5" operator="lessThan">
      <formula>0</formula>
    </cfRule>
  </conditionalFormatting>
  <conditionalFormatting sqref="Q5:Q157 AB5:AB157">
    <cfRule type="cellIs" dxfId="347" priority="3" operator="greaterThan">
      <formula>1</formula>
    </cfRule>
    <cfRule type="cellIs" dxfId="346" priority="4" operator="lessThan">
      <formula>0.8</formula>
    </cfRule>
  </conditionalFormatting>
  <conditionalFormatting sqref="R5:R157 AC124:AC141">
    <cfRule type="cellIs" dxfId="345" priority="6" operator="lessThan">
      <formula>0.8</formula>
    </cfRule>
  </conditionalFormatting>
  <conditionalFormatting sqref="AC5:AC22 AC56:AC91">
    <cfRule type="cellIs" dxfId="344" priority="8" operator="lessThan">
      <formula>0.8</formula>
    </cfRule>
  </conditionalFormatting>
  <conditionalFormatting sqref="AC39">
    <cfRule type="cellIs" dxfId="343" priority="11" operator="lessThan">
      <formula>0.8</formula>
    </cfRule>
  </conditionalFormatting>
  <conditionalFormatting sqref="AC54">
    <cfRule type="cellIs" dxfId="342" priority="10" operator="lessThan">
      <formula>0.8</formula>
    </cfRule>
  </conditionalFormatting>
  <conditionalFormatting sqref="AC97:AC105">
    <cfRule type="cellIs" dxfId="341" priority="9" operator="lessThan">
      <formula>0.8</formula>
    </cfRule>
  </conditionalFormatting>
  <conditionalFormatting sqref="AC107:AC112">
    <cfRule type="cellIs" dxfId="340" priority="7" operator="lessThan">
      <formula>0.8</formula>
    </cfRule>
  </conditionalFormatting>
  <conditionalFormatting sqref="AC156">
    <cfRule type="cellIs" dxfId="339" priority="1" operator="lessThan">
      <formula>0.8</formula>
    </cfRule>
  </conditionalFormatting>
  <dataValidations count="1">
    <dataValidation type="list" allowBlank="1" showInputMessage="1" showErrorMessage="1" sqref="Y5:Z157" xr:uid="{3B78D449-0BE6-4F94-A023-2B4C0BA1BA9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7C92-F377-4874-BAE2-A575CD872073}">
  <sheetPr>
    <tabColor theme="9" tint="0.59999389629810485"/>
  </sheetPr>
  <dimension ref="B1:AR36"/>
  <sheetViews>
    <sheetView zoomScale="70" zoomScaleNormal="70" workbookViewId="0">
      <selection activeCell="M28" sqref="M2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248</v>
      </c>
      <c r="D3" s="248"/>
      <c r="E3" s="7" t="s">
        <v>2</v>
      </c>
      <c r="F3" s="249">
        <f>'0811(18度C)'!D1+'0811(4度C)'!D1</f>
        <v>246420</v>
      </c>
      <c r="G3" s="250"/>
      <c r="H3" s="7" t="s">
        <v>3</v>
      </c>
      <c r="I3" s="251">
        <f>'0811(18度C)'!F1+'0811(4度C)'!F1</f>
        <v>7815178.2999999989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496.56662149559054</v>
      </c>
      <c r="F6" s="226" t="e">
        <f>AVERAGE(#REF!,D13:K13)</f>
        <v>#REF!</v>
      </c>
      <c r="G6" s="227">
        <f>AVERAGE(D13:K13)</f>
        <v>179.80425302878265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745.59098811938566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419.16613435480474</v>
      </c>
      <c r="F7" s="230" t="e">
        <f>AVERAGE(#REF!,D14:K14)</f>
        <v>#REF!</v>
      </c>
      <c r="G7" s="217">
        <f>AVERAGE(D14:K14)</f>
        <v>151.75107855239185</v>
      </c>
      <c r="H7" s="218"/>
      <c r="I7" s="217">
        <f>AVERAGE(L14:O14)</f>
        <v>76.609106953219509</v>
      </c>
      <c r="J7" s="218"/>
      <c r="K7" s="217">
        <f>AVERAGE(D28:O28)</f>
        <v>580.382809849149</v>
      </c>
      <c r="L7" s="218"/>
      <c r="M7" s="217">
        <f>AVERAGE(P28:X28)</f>
        <v>630.38047459902248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0.84647306531981104</v>
      </c>
      <c r="F8" s="222" t="e">
        <f>AVERAGE(D15:K15,#REF!)</f>
        <v>#REF!</v>
      </c>
      <c r="G8" s="223">
        <f>AVERAGE(D15:K15)</f>
        <v>0.8468930690997013</v>
      </c>
      <c r="H8" s="224"/>
      <c r="I8" s="223">
        <f>AVERAGE(L15:O15)</f>
        <v>0.85070894462251045</v>
      </c>
      <c r="J8" s="224"/>
      <c r="K8" s="223">
        <f>AVERAGE(D29:O29)</f>
        <v>0.84412121343264335</v>
      </c>
      <c r="L8" s="224"/>
      <c r="M8" s="223">
        <f>AVERAGE(P29:X29)</f>
        <v>0.84770690365859558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77.922077922077918</v>
      </c>
      <c r="F13" s="24">
        <v>95.145631067961162</v>
      </c>
      <c r="G13" s="24">
        <v>87.591240875912419</v>
      </c>
      <c r="H13" s="24">
        <v>176.47058823529412</v>
      </c>
      <c r="I13" s="24">
        <v>273.01538461538456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96.774193548387089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100.25176030810012</v>
      </c>
      <c r="E14" s="28">
        <v>64.296295175015217</v>
      </c>
      <c r="F14" s="28">
        <v>81.507501721628856</v>
      </c>
      <c r="G14" s="28">
        <v>74.125193329103894</v>
      </c>
      <c r="H14" s="28">
        <v>149.50141952386156</v>
      </c>
      <c r="I14" s="28">
        <v>232.40181343149973</v>
      </c>
      <c r="J14" s="28" t="s">
        <v>37</v>
      </c>
      <c r="K14" s="55">
        <v>360.17356637753363</v>
      </c>
      <c r="L14" s="27" t="s">
        <v>37</v>
      </c>
      <c r="M14" s="67" t="s">
        <v>37</v>
      </c>
      <c r="N14" s="28">
        <v>82.320406579348358</v>
      </c>
      <c r="O14" s="29">
        <v>70.897807327090646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0.8706073921492905</v>
      </c>
      <c r="E15" s="32">
        <f t="shared" si="0"/>
        <v>0.82513578807936205</v>
      </c>
      <c r="F15" s="32">
        <f t="shared" si="0"/>
        <v>0.85666047727834416</v>
      </c>
      <c r="G15" s="32">
        <f t="shared" si="0"/>
        <v>0.84626262384060269</v>
      </c>
      <c r="H15" s="32">
        <f t="shared" si="0"/>
        <v>0.84717471063521554</v>
      </c>
      <c r="I15" s="32">
        <f t="shared" si="0"/>
        <v>0.85124072315155441</v>
      </c>
      <c r="J15" s="32" t="s">
        <v>37</v>
      </c>
      <c r="K15" s="56">
        <f t="shared" ref="K15:O15" si="1">K14/K13</f>
        <v>0.83116976856353919</v>
      </c>
      <c r="L15" s="31" t="s">
        <v>37</v>
      </c>
      <c r="M15" s="68" t="s">
        <v>37</v>
      </c>
      <c r="N15" s="32">
        <f t="shared" si="1"/>
        <v>0.85064420131993312</v>
      </c>
      <c r="O15" s="33">
        <f t="shared" si="1"/>
        <v>0.85077368792508778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0.25005787037037036</v>
      </c>
      <c r="E16" s="2">
        <v>0.16666666666666666</v>
      </c>
      <c r="F16" s="2">
        <v>0.25</v>
      </c>
      <c r="G16" s="2">
        <v>0.16700231481481481</v>
      </c>
      <c r="H16" s="2">
        <v>0.166875</v>
      </c>
      <c r="I16" s="2">
        <v>0.16666666666666666</v>
      </c>
      <c r="J16" s="2" t="s">
        <v>37</v>
      </c>
      <c r="K16" s="3">
        <v>0.33633101851851854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0.56874999999999998</v>
      </c>
      <c r="E17" s="2">
        <v>0.60555555555555551</v>
      </c>
      <c r="F17" s="2">
        <v>0.67582175925925925</v>
      </c>
      <c r="G17" s="2">
        <v>0.6023263888888889</v>
      </c>
      <c r="H17" s="2">
        <v>0.68975694444444446</v>
      </c>
      <c r="I17" s="2">
        <v>0.59513888888888888</v>
      </c>
      <c r="J17" s="2" t="s">
        <v>37</v>
      </c>
      <c r="K17" s="3">
        <v>0.47233796296296299</v>
      </c>
      <c r="L17" s="1" t="s">
        <v>37</v>
      </c>
      <c r="M17" s="69" t="s">
        <v>37</v>
      </c>
      <c r="N17" s="2">
        <v>0.85162037037037042</v>
      </c>
      <c r="O17" s="4">
        <v>0.8520833333333333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26.333333333333332</v>
      </c>
      <c r="F18" s="35">
        <v>20.6</v>
      </c>
      <c r="G18" s="35">
        <v>22.833333333333332</v>
      </c>
      <c r="H18" s="35">
        <v>20.399999999999999</v>
      </c>
      <c r="I18" s="35">
        <v>10.833333333333334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20.666666666666668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741.17647058823525</v>
      </c>
      <c r="U27" s="24" t="s">
        <v>37</v>
      </c>
      <c r="V27" s="24">
        <v>825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192.70402203787884</v>
      </c>
      <c r="E28" s="28" t="s">
        <v>37</v>
      </c>
      <c r="F28" s="28" t="s">
        <v>37</v>
      </c>
      <c r="G28" s="28">
        <v>232.5608093563892</v>
      </c>
      <c r="H28" s="28">
        <v>354.02056011615042</v>
      </c>
      <c r="I28" s="28" t="s">
        <v>37</v>
      </c>
      <c r="J28" s="28">
        <v>589.61247420316442</v>
      </c>
      <c r="K28" s="28">
        <v>932.22060957909935</v>
      </c>
      <c r="L28" s="28" t="s">
        <v>37</v>
      </c>
      <c r="M28" s="28">
        <v>640.87673088066492</v>
      </c>
      <c r="N28" s="28">
        <v>998.03066283593034</v>
      </c>
      <c r="O28" s="28">
        <v>703.03660978391417</v>
      </c>
      <c r="P28" s="27">
        <v>191.88166051507639</v>
      </c>
      <c r="Q28" s="28" t="s">
        <v>37</v>
      </c>
      <c r="R28" s="28" t="s">
        <v>37</v>
      </c>
      <c r="S28" s="28">
        <v>599.45783132530096</v>
      </c>
      <c r="T28" s="28">
        <v>621.01049306556524</v>
      </c>
      <c r="U28" s="28" t="s">
        <v>37</v>
      </c>
      <c r="V28" s="28">
        <v>700.59428234300435</v>
      </c>
      <c r="W28" s="28">
        <v>851.37236307721719</v>
      </c>
      <c r="X28" s="29">
        <v>817.96621726797036</v>
      </c>
    </row>
    <row r="29" spans="2:44" ht="40.15" customHeight="1">
      <c r="B29" s="205"/>
      <c r="C29" s="30" t="s">
        <v>39</v>
      </c>
      <c r="D29" s="32">
        <f>D28/D27</f>
        <v>0.85210710607065598</v>
      </c>
      <c r="E29" s="32" t="s">
        <v>37</v>
      </c>
      <c r="F29" s="32" t="s">
        <v>37</v>
      </c>
      <c r="G29" s="32">
        <f>G28/G27</f>
        <v>0.8527229676400937</v>
      </c>
      <c r="H29" s="32">
        <f>H28/H27</f>
        <v>0.81697052334496256</v>
      </c>
      <c r="I29" s="32" t="s">
        <v>37</v>
      </c>
      <c r="J29" s="32">
        <f>J28/J27</f>
        <v>0.87349996178246581</v>
      </c>
      <c r="K29" s="32">
        <f>K28/K27</f>
        <v>0.8474732814355449</v>
      </c>
      <c r="L29" s="32" t="s">
        <v>37</v>
      </c>
      <c r="M29" s="32">
        <f>M28/M27</f>
        <v>0.84155530317663074</v>
      </c>
      <c r="N29" s="32">
        <f>N28/N27</f>
        <v>0.83169221902994195</v>
      </c>
      <c r="O29" s="32">
        <f>O28/O27</f>
        <v>0.83694834498085025</v>
      </c>
      <c r="P29" s="31">
        <f>P28/P27</f>
        <v>0.84657966756993996</v>
      </c>
      <c r="Q29" s="32" t="s">
        <v>37</v>
      </c>
      <c r="R29" s="32" t="s">
        <v>37</v>
      </c>
      <c r="S29" s="32">
        <f>S28/S27</f>
        <v>0.8880856760374829</v>
      </c>
      <c r="T29" s="32">
        <f>T28/T27</f>
        <v>0.83787130016782618</v>
      </c>
      <c r="U29" s="32" t="s">
        <v>37</v>
      </c>
      <c r="V29" s="32">
        <f>V28/V27</f>
        <v>0.84920519071879319</v>
      </c>
      <c r="W29" s="32">
        <f>W28/W27</f>
        <v>0.83467878733060508</v>
      </c>
      <c r="X29" s="33">
        <f>X28/X27</f>
        <v>0.82982080012692649</v>
      </c>
    </row>
    <row r="30" spans="2:44" ht="17.25" customHeight="1">
      <c r="B30" s="206" t="s">
        <v>40</v>
      </c>
      <c r="C30" s="15" t="s">
        <v>41</v>
      </c>
      <c r="D30" s="2">
        <v>0.37916666666666665</v>
      </c>
      <c r="E30" s="2" t="s">
        <v>37</v>
      </c>
      <c r="F30" s="2" t="s">
        <v>37</v>
      </c>
      <c r="G30" s="2">
        <v>0.30902777777777773</v>
      </c>
      <c r="H30" s="2">
        <v>0.25016203703703704</v>
      </c>
      <c r="I30" s="2" t="s">
        <v>37</v>
      </c>
      <c r="J30" s="2">
        <v>0.25</v>
      </c>
      <c r="K30" s="2">
        <v>0.35629629629629628</v>
      </c>
      <c r="L30" s="2" t="s">
        <v>37</v>
      </c>
      <c r="M30" s="2">
        <v>0.25</v>
      </c>
      <c r="N30" s="2">
        <v>0.25</v>
      </c>
      <c r="O30" s="2">
        <v>0.2503009259259259</v>
      </c>
      <c r="P30" s="1">
        <v>0.70853009259259259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0.7083680555555556</v>
      </c>
      <c r="W30" s="2">
        <v>0.70833333333333337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0.48498842592592595</v>
      </c>
      <c r="E31" s="2" t="s">
        <v>37</v>
      </c>
      <c r="F31" s="2" t="s">
        <v>37</v>
      </c>
      <c r="G31" s="2">
        <v>0.35302083333333334</v>
      </c>
      <c r="H31" s="2">
        <v>0.31667824074074075</v>
      </c>
      <c r="I31" s="2" t="s">
        <v>37</v>
      </c>
      <c r="J31" s="2">
        <v>0.35094907407407405</v>
      </c>
      <c r="K31" s="2">
        <v>0.38819444444444445</v>
      </c>
      <c r="L31" s="2" t="s">
        <v>37</v>
      </c>
      <c r="M31" s="2">
        <v>0.41666666666666669</v>
      </c>
      <c r="N31" s="2">
        <v>0.45902777777777776</v>
      </c>
      <c r="O31" s="2">
        <v>0.45416666666666666</v>
      </c>
      <c r="P31" s="1">
        <v>0.86805555555555558</v>
      </c>
      <c r="Q31" s="2" t="s">
        <v>37</v>
      </c>
      <c r="R31" s="2" t="s">
        <v>37</v>
      </c>
      <c r="S31" s="2">
        <v>0.88125000000000009</v>
      </c>
      <c r="T31" s="2">
        <v>0.89461805555555551</v>
      </c>
      <c r="U31" s="2" t="s">
        <v>37</v>
      </c>
      <c r="V31" s="2">
        <v>0.89166666666666672</v>
      </c>
      <c r="W31" s="2">
        <v>0.98827546296296298</v>
      </c>
      <c r="X31" s="4">
        <v>1.0071759259259259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4.25</v>
      </c>
      <c r="U32" s="2" t="s">
        <v>37</v>
      </c>
      <c r="V32" s="35">
        <v>4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CFF0-9D3C-49E4-A9C7-6558FD47EBE5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Q3" sqref="Q1:Q1048576"/>
      <selection pane="bottomLeft" activeCell="J36" sqref="J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124909</v>
      </c>
      <c r="E1" s="77" t="s">
        <v>3</v>
      </c>
      <c r="F1" s="78">
        <f>SUM(G5:G242)</f>
        <v>2458654.6400000006</v>
      </c>
      <c r="G1" s="79" t="s">
        <v>74</v>
      </c>
      <c r="H1" s="80">
        <f>L21+L38+L55+L72+L89+L106+L123+L140+L157+L174+L191+L208+L225+L242</f>
        <v>82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45880</v>
      </c>
      <c r="B2" s="325"/>
      <c r="C2" s="82" t="s">
        <v>35</v>
      </c>
      <c r="D2" s="83">
        <f>AVERAGE(N21,N38,N55,N72,N89,N106,N123,N140,N157,N174,N191,N208,N225,N242)</f>
        <v>601.81038045623768</v>
      </c>
      <c r="E2" s="83" t="s">
        <v>81</v>
      </c>
      <c r="F2" s="84">
        <f>F1/D1</f>
        <v>19.683566756598808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2257</v>
      </c>
      <c r="G5" s="95">
        <f t="shared" ref="G5:G7" si="0">E5*F5</f>
        <v>67371.45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2793.1247851495341</v>
      </c>
      <c r="N5" s="99">
        <f>M5/L5</f>
        <v>164.30145794997259</v>
      </c>
      <c r="O5" s="101">
        <f>L5-I5</f>
        <v>0</v>
      </c>
      <c r="P5" s="102">
        <f>N5-K5</f>
        <v>-28.227953814733297</v>
      </c>
      <c r="Q5" s="103">
        <f>N5/K5</f>
        <v>0.853383680155678</v>
      </c>
      <c r="R5" s="276">
        <f>Q21</f>
        <v>0.85210710607065598</v>
      </c>
      <c r="S5" s="1">
        <v>0.37916666666666665</v>
      </c>
      <c r="T5" s="2">
        <v>0.41283564814814816</v>
      </c>
      <c r="U5" s="104">
        <v>4.9999999999999822</v>
      </c>
      <c r="V5" s="105">
        <v>48.48333333333337</v>
      </c>
      <c r="W5" s="106"/>
      <c r="X5" s="107"/>
      <c r="Y5" s="278"/>
      <c r="Z5" s="279"/>
      <c r="AA5" s="109">
        <f>M5-J5</f>
        <v>-479.87521485046591</v>
      </c>
      <c r="AB5" s="110">
        <f>M5/J5</f>
        <v>0.853383680155678</v>
      </c>
      <c r="AC5" s="291">
        <f>AB21</f>
        <v>0.85210710607065598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2258</v>
      </c>
      <c r="G6" s="95">
        <f t="shared" si="0"/>
        <v>66656.160000000003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2792.4424596358631</v>
      </c>
      <c r="N6" s="99">
        <f>M6/L6</f>
        <v>164.26132115505078</v>
      </c>
      <c r="O6" s="101">
        <f>L6-I6</f>
        <v>0</v>
      </c>
      <c r="P6" s="102">
        <f>N6-K6</f>
        <v>-28.268090609655104</v>
      </c>
      <c r="Q6" s="103">
        <f>N6/K6</f>
        <v>0.85317520917686018</v>
      </c>
      <c r="R6" s="276"/>
      <c r="S6" s="1">
        <v>0.4183912037037037</v>
      </c>
      <c r="T6" s="2">
        <v>0.45208333333333334</v>
      </c>
      <c r="U6" s="104">
        <v>7.9999999999999716</v>
      </c>
      <c r="V6" s="105">
        <v>48.51666666666668</v>
      </c>
      <c r="W6" s="106"/>
      <c r="X6" s="107"/>
      <c r="Y6" s="261"/>
      <c r="Z6" s="262"/>
      <c r="AA6" s="111">
        <f>M6-J6</f>
        <v>-480.55754036413691</v>
      </c>
      <c r="AB6" s="112">
        <f>M6/J6</f>
        <v>0.85317520917686007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1464</v>
      </c>
      <c r="G7" s="95">
        <f t="shared" si="0"/>
        <v>31637.040000000001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2122.5936367297559</v>
      </c>
      <c r="N7" s="99">
        <f>M7/L7</f>
        <v>353.76560612162598</v>
      </c>
      <c r="O7" s="101">
        <f>L7-I7</f>
        <v>0</v>
      </c>
      <c r="P7" s="102">
        <f>N7-K7</f>
        <v>-62.901060545040707</v>
      </c>
      <c r="Q7" s="103">
        <f>N7/K7</f>
        <v>0.84903745469190228</v>
      </c>
      <c r="R7" s="276"/>
      <c r="S7" s="1">
        <v>0.45624999999999993</v>
      </c>
      <c r="T7" s="2">
        <v>0.48498842592592595</v>
      </c>
      <c r="U7" s="104">
        <v>5.9999999999998987</v>
      </c>
      <c r="V7" s="105">
        <v>41.383333333333461</v>
      </c>
      <c r="W7" s="106">
        <v>0.48498842592592595</v>
      </c>
      <c r="X7" s="107">
        <v>0.52372685185185186</v>
      </c>
      <c r="Y7" s="261"/>
      <c r="Z7" s="262"/>
      <c r="AA7" s="111">
        <f>M7-J7</f>
        <v>-377.40636327024413</v>
      </c>
      <c r="AB7" s="112">
        <f>M7/J7</f>
        <v>0.84903745469190239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2569.3869605050513</v>
      </c>
      <c r="N21" s="139">
        <f>M21/L21</f>
        <v>192.70402203787884</v>
      </c>
      <c r="O21" s="140">
        <f>L21-I21</f>
        <v>0</v>
      </c>
      <c r="P21" s="141">
        <f>N21-K21</f>
        <v>-33.445977962121162</v>
      </c>
      <c r="Q21" s="142">
        <f>N21/K21</f>
        <v>0.85210710607065598</v>
      </c>
      <c r="R21" s="277"/>
      <c r="S21" s="143">
        <f>S5</f>
        <v>0.37916666666666665</v>
      </c>
      <c r="T21" s="144">
        <f>INDEX(T5:T20,COUNTA(T5:T20))</f>
        <v>0.48498842592592595</v>
      </c>
      <c r="U21" s="145"/>
      <c r="V21" s="145"/>
      <c r="W21" s="146"/>
      <c r="X21" s="147"/>
      <c r="Y21" s="264"/>
      <c r="Z21" s="265"/>
      <c r="AA21" s="148">
        <f>M21-J21</f>
        <v>-445.94637282828216</v>
      </c>
      <c r="AB21" s="149">
        <f>M21/J21</f>
        <v>0.85210710607065598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2701</v>
      </c>
      <c r="G22" s="95">
        <f t="shared" ref="G22" si="5">E22*F22</f>
        <v>69253.64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2558.1689029202812</v>
      </c>
      <c r="N22" s="99">
        <f>M22/L22</f>
        <v>232.5608093563892</v>
      </c>
      <c r="O22" s="101">
        <f>L22-I22</f>
        <v>0</v>
      </c>
      <c r="P22" s="102">
        <f>N22-K22</f>
        <v>-40.166463370883548</v>
      </c>
      <c r="Q22" s="103">
        <f>N22/K22</f>
        <v>0.8527229676400937</v>
      </c>
      <c r="R22" s="275">
        <f>Q38</f>
        <v>0.8527229676400937</v>
      </c>
      <c r="S22" s="1">
        <v>0.30902777777777773</v>
      </c>
      <c r="T22" s="2">
        <v>0.35302083333333334</v>
      </c>
      <c r="U22" s="104">
        <v>4.5166666666666</v>
      </c>
      <c r="V22" s="105">
        <v>63.350000000000072</v>
      </c>
      <c r="W22" s="106"/>
      <c r="X22" s="151"/>
      <c r="Y22" s="278"/>
      <c r="Z22" s="279"/>
      <c r="AA22" s="109">
        <f>M22-J22</f>
        <v>-441.8310970797188</v>
      </c>
      <c r="AB22" s="152">
        <f>M22/J22</f>
        <v>0.8527229676400937</v>
      </c>
      <c r="AC22" s="266">
        <f>AB38</f>
        <v>0.8527229676400937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2558.1689029202812</v>
      </c>
      <c r="N38" s="139">
        <f>M38/L38</f>
        <v>232.5608093563892</v>
      </c>
      <c r="O38" s="140">
        <f>L38-I38</f>
        <v>0</v>
      </c>
      <c r="P38" s="141">
        <f>N38-K38</f>
        <v>-40.166463370883548</v>
      </c>
      <c r="Q38" s="142">
        <f>N38/K38</f>
        <v>0.8527229676400937</v>
      </c>
      <c r="R38" s="277"/>
      <c r="S38" s="143">
        <f>S22</f>
        <v>0.30902777777777773</v>
      </c>
      <c r="T38" s="144">
        <f>INDEX(T22:T37,COUNTA(T22:T37))</f>
        <v>0.35302083333333334</v>
      </c>
      <c r="U38" s="145"/>
      <c r="V38" s="156"/>
      <c r="W38" s="135"/>
      <c r="X38" s="139"/>
      <c r="Y38" s="264"/>
      <c r="Z38" s="265"/>
      <c r="AA38" s="157">
        <f>M38-J38</f>
        <v>-441.8310970797188</v>
      </c>
      <c r="AB38" s="142">
        <f>M38/J38</f>
        <v>0.8527229676400937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1063</v>
      </c>
      <c r="G39" s="159">
        <f t="shared" ref="G39:G41" si="9">E39*F39</f>
        <v>14945.78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2142.6651735722312</v>
      </c>
      <c r="N39" s="163">
        <f>M39/L39</f>
        <v>357.11086226203855</v>
      </c>
      <c r="O39" s="165">
        <f>L39-I39</f>
        <v>0</v>
      </c>
      <c r="P39" s="166">
        <f>N39-K39</f>
        <v>-76.222471071294763</v>
      </c>
      <c r="Q39" s="152">
        <f>N39/K39</f>
        <v>0.82410198983547367</v>
      </c>
      <c r="R39" s="275">
        <f>Q55</f>
        <v>0.81697052334496256</v>
      </c>
      <c r="S39" s="167">
        <v>0.25016203703703704</v>
      </c>
      <c r="T39" s="168">
        <v>0.27083333333333331</v>
      </c>
      <c r="U39" s="169"/>
      <c r="V39" s="170">
        <v>29.76666666666663</v>
      </c>
      <c r="W39" s="168"/>
      <c r="X39" s="171"/>
      <c r="Y39" s="278"/>
      <c r="Z39" s="279"/>
      <c r="AA39" s="109">
        <f>M39-J39</f>
        <v>-457.3348264277688</v>
      </c>
      <c r="AB39" s="152">
        <f>M39/J39</f>
        <v>0.82410198983547356</v>
      </c>
      <c r="AC39" s="266">
        <f>AB55</f>
        <v>0.81697052334496256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1233</v>
      </c>
      <c r="G40" s="95">
        <f t="shared" si="9"/>
        <v>18260.73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2148.4995159728892</v>
      </c>
      <c r="N40" s="99">
        <f>M40/L40</f>
        <v>358.0832526621482</v>
      </c>
      <c r="O40" s="101">
        <f>L40-I40</f>
        <v>0</v>
      </c>
      <c r="P40" s="102">
        <f>N40-K40</f>
        <v>-75.250080671185117</v>
      </c>
      <c r="Q40" s="103">
        <f>N40/K40</f>
        <v>0.82634596768188051</v>
      </c>
      <c r="R40" s="276"/>
      <c r="S40" s="1">
        <v>0.27361111111111108</v>
      </c>
      <c r="T40" s="2">
        <v>0.29752314814814818</v>
      </c>
      <c r="U40" s="104">
        <v>3.9999999999999858</v>
      </c>
      <c r="V40" s="105">
        <v>34.433333333333415</v>
      </c>
      <c r="W40" s="106"/>
      <c r="X40" s="113"/>
      <c r="Y40" s="261"/>
      <c r="Z40" s="262"/>
      <c r="AA40" s="111">
        <f>M40-J40</f>
        <v>-451.50048402711082</v>
      </c>
      <c r="AB40" s="103">
        <f>M40/J40</f>
        <v>0.82634596768188051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729</v>
      </c>
      <c r="G41" s="95">
        <f t="shared" si="9"/>
        <v>13027.230000000001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2081.2053925455875</v>
      </c>
      <c r="N41" s="99">
        <f>M41/L41</f>
        <v>346.86756542426457</v>
      </c>
      <c r="O41" s="101">
        <f>L41-I41</f>
        <v>0</v>
      </c>
      <c r="P41" s="102">
        <f>N41-K41</f>
        <v>-86.465767909068745</v>
      </c>
      <c r="Q41" s="103">
        <f>N41/K41</f>
        <v>0.80046361251753362</v>
      </c>
      <c r="R41" s="276"/>
      <c r="S41" s="1">
        <v>0.30208333333333326</v>
      </c>
      <c r="T41" s="2">
        <v>0.31667824074074075</v>
      </c>
      <c r="U41" s="104">
        <v>6.5666666666665208</v>
      </c>
      <c r="V41" s="105">
        <v>21.016666666666779</v>
      </c>
      <c r="W41" s="106"/>
      <c r="X41" s="113"/>
      <c r="Y41" s="261"/>
      <c r="Z41" s="262"/>
      <c r="AA41" s="111">
        <f>M41-J41</f>
        <v>-518.79460745441247</v>
      </c>
      <c r="AB41" s="103">
        <f>M41/J41</f>
        <v>0.80046361251753362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2124.1233606969026</v>
      </c>
      <c r="N55" s="139">
        <f>M55/L55</f>
        <v>354.02056011615042</v>
      </c>
      <c r="O55" s="140">
        <f>L55-I55</f>
        <v>0</v>
      </c>
      <c r="P55" s="141">
        <f>N55-K55</f>
        <v>-79.312773217182894</v>
      </c>
      <c r="Q55" s="142">
        <f>N55/K55</f>
        <v>0.81697052334496256</v>
      </c>
      <c r="R55" s="277"/>
      <c r="S55" s="143">
        <f>S39</f>
        <v>0.25016203703703704</v>
      </c>
      <c r="T55" s="144">
        <f>INDEX(T39:T54,COUNTA(T39:T54))</f>
        <v>0.31667824074074075</v>
      </c>
      <c r="U55" s="145"/>
      <c r="V55" s="156"/>
      <c r="W55" s="135"/>
      <c r="X55" s="139"/>
      <c r="Y55" s="264"/>
      <c r="Z55" s="265"/>
      <c r="AA55" s="157">
        <f>M55-J55</f>
        <v>-475.87663930309736</v>
      </c>
      <c r="AB55" s="142">
        <f>M55/J55</f>
        <v>0.81697052334496256</v>
      </c>
      <c r="AC55" s="268"/>
    </row>
    <row r="56" spans="1:29" ht="15.75" customHeight="1">
      <c r="A56" s="269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5714</v>
      </c>
      <c r="G56" s="159">
        <f t="shared" ref="G56" si="14">E56*F56</f>
        <v>80167.42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2358.4498968126577</v>
      </c>
      <c r="N56" s="163">
        <f>M56/L56</f>
        <v>589.61247420316442</v>
      </c>
      <c r="O56" s="165">
        <f>L56-I56</f>
        <v>0</v>
      </c>
      <c r="P56" s="166">
        <f>N56-K56</f>
        <v>-85.387525796835575</v>
      </c>
      <c r="Q56" s="152">
        <f>N56/K56</f>
        <v>0.87349996178246581</v>
      </c>
      <c r="R56" s="275">
        <f>Q72</f>
        <v>0.87349996178246581</v>
      </c>
      <c r="S56" s="167">
        <v>0.25</v>
      </c>
      <c r="T56" s="168">
        <v>0.35094907407407405</v>
      </c>
      <c r="U56" s="169"/>
      <c r="V56" s="170">
        <v>145.36666666666665</v>
      </c>
      <c r="W56" s="173"/>
      <c r="X56" s="151"/>
      <c r="Y56" s="278"/>
      <c r="Z56" s="279"/>
      <c r="AA56" s="109">
        <f>M56-J56</f>
        <v>-341.5501031873423</v>
      </c>
      <c r="AB56" s="152">
        <f>M56/J56</f>
        <v>0.87349996178246581</v>
      </c>
      <c r="AC56" s="266">
        <f>AB72</f>
        <v>0.87349996178246581</v>
      </c>
    </row>
    <row r="57" spans="1:29" ht="15.75" customHeight="1">
      <c r="A57" s="270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70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70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7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7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7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7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7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7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7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7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7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7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7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7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7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2358.4498968126577</v>
      </c>
      <c r="N72" s="139">
        <f>M72/L72</f>
        <v>589.61247420316442</v>
      </c>
      <c r="O72" s="140">
        <f>L72-I72</f>
        <v>0</v>
      </c>
      <c r="P72" s="141">
        <f>N72-K72</f>
        <v>-85.387525796835575</v>
      </c>
      <c r="Q72" s="142">
        <f>N72/K72</f>
        <v>0.87349996178246581</v>
      </c>
      <c r="R72" s="277"/>
      <c r="S72" s="143">
        <f>S56</f>
        <v>0.25</v>
      </c>
      <c r="T72" s="144">
        <f>INDEX(T56:T71,COUNTA(T56:T71))</f>
        <v>0.35094907407407405</v>
      </c>
      <c r="U72" s="145"/>
      <c r="V72" s="156"/>
      <c r="W72" s="89"/>
      <c r="X72" s="91"/>
      <c r="Y72" s="264"/>
      <c r="Z72" s="265"/>
      <c r="AA72" s="157">
        <f>M72-J72</f>
        <v>-341.5501031873423</v>
      </c>
      <c r="AB72" s="142">
        <f>M72/J72</f>
        <v>0.87349996178246581</v>
      </c>
      <c r="AC72" s="268"/>
    </row>
    <row r="73" spans="1:29" ht="15.75" customHeight="1">
      <c r="A73" s="280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2141</v>
      </c>
      <c r="G73" s="159">
        <f t="shared" ref="G73" si="18">E73*F73</f>
        <v>45924.45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2796.661828737298</v>
      </c>
      <c r="N73" s="163">
        <f>M73/L73</f>
        <v>932.22060957909935</v>
      </c>
      <c r="O73" s="165">
        <f>L73-I73</f>
        <v>0</v>
      </c>
      <c r="P73" s="166">
        <f>N73-K73</f>
        <v>-167.77939042090065</v>
      </c>
      <c r="Q73" s="152">
        <f>N73/K73</f>
        <v>0.8474732814355449</v>
      </c>
      <c r="R73" s="275">
        <f>Q89</f>
        <v>0.8474732814355449</v>
      </c>
      <c r="S73" s="167">
        <v>0.35629629629629628</v>
      </c>
      <c r="T73" s="168">
        <v>0.38819444444444445</v>
      </c>
      <c r="U73" s="169"/>
      <c r="V73" s="170">
        <v>45.933333333333373</v>
      </c>
      <c r="W73" s="168"/>
      <c r="X73" s="171"/>
      <c r="Y73" s="278"/>
      <c r="Z73" s="279"/>
      <c r="AA73" s="109">
        <f>M73-J73</f>
        <v>-503.33817126270196</v>
      </c>
      <c r="AB73" s="152">
        <f>M73/J73</f>
        <v>0.8474732814355449</v>
      </c>
      <c r="AC73" s="266">
        <f>AB89</f>
        <v>0.8474732814355449</v>
      </c>
    </row>
    <row r="74" spans="1:29" ht="15.75" customHeight="1">
      <c r="A74" s="281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81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81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8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8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8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8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8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8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8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8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8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8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8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8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8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2796.661828737298</v>
      </c>
      <c r="N89" s="139">
        <f>M89/L89</f>
        <v>932.22060957909935</v>
      </c>
      <c r="O89" s="140">
        <f>L89-I89</f>
        <v>0</v>
      </c>
      <c r="P89" s="141">
        <f>N89-K89</f>
        <v>-167.77939042090065</v>
      </c>
      <c r="Q89" s="142">
        <f>N89/K89</f>
        <v>0.8474732814355449</v>
      </c>
      <c r="R89" s="277"/>
      <c r="S89" s="143">
        <f>S73</f>
        <v>0.35629629629629628</v>
      </c>
      <c r="T89" s="144">
        <f>INDEX(T73:T88,COUNTA(T73:T88))</f>
        <v>0.38819444444444445</v>
      </c>
      <c r="U89" s="145"/>
      <c r="V89" s="156"/>
      <c r="W89" s="135"/>
      <c r="X89" s="139"/>
      <c r="Y89" s="264"/>
      <c r="Z89" s="265"/>
      <c r="AA89" s="157">
        <f>M89-J89</f>
        <v>-503.33817126270196</v>
      </c>
      <c r="AB89" s="142">
        <f>M89/J89</f>
        <v>0.8474732814355449</v>
      </c>
      <c r="AC89" s="268"/>
    </row>
    <row r="90" spans="1:29" ht="15.75" customHeight="1">
      <c r="A90" s="269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1599</v>
      </c>
      <c r="G90" s="159">
        <f t="shared" ref="G90:G92" si="22">E90*F90</f>
        <v>35625.72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2730.7400379506616</v>
      </c>
      <c r="N90" s="163">
        <f>M90/L90</f>
        <v>546.14800759013235</v>
      </c>
      <c r="O90" s="165">
        <f>L90-I90</f>
        <v>0</v>
      </c>
      <c r="P90" s="166">
        <f>N90-K90</f>
        <v>-113.85199240986765</v>
      </c>
      <c r="Q90" s="152">
        <f>N90/K90</f>
        <v>0.82749698119717019</v>
      </c>
      <c r="R90" s="275">
        <f>Q106</f>
        <v>0.84155530317663074</v>
      </c>
      <c r="S90" s="167">
        <v>0.25</v>
      </c>
      <c r="T90" s="168">
        <v>0.27439814814814817</v>
      </c>
      <c r="U90" s="169"/>
      <c r="V90" s="170">
        <v>35.133333333333361</v>
      </c>
      <c r="W90" s="173"/>
      <c r="X90" s="151"/>
      <c r="Y90" s="278"/>
      <c r="Z90" s="279"/>
      <c r="AA90" s="109">
        <f>M90-J90</f>
        <v>-569.25996204933836</v>
      </c>
      <c r="AB90" s="152">
        <f>M90/J90</f>
        <v>0.82749698119717019</v>
      </c>
      <c r="AC90" s="266">
        <f>AB106</f>
        <v>0.84155530317663063</v>
      </c>
    </row>
    <row r="91" spans="1:29" ht="15.75" customHeight="1">
      <c r="A91" s="270"/>
      <c r="B91" s="92" t="s">
        <v>117</v>
      </c>
      <c r="C91" s="259" t="s">
        <v>123</v>
      </c>
      <c r="D91" s="260"/>
      <c r="E91" s="93">
        <v>17.89</v>
      </c>
      <c r="F91" s="94">
        <v>3406</v>
      </c>
      <c r="G91" s="95">
        <f t="shared" si="22"/>
        <v>60933.340000000004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2781.0387843048334</v>
      </c>
      <c r="N91" s="99">
        <f>M91/L91</f>
        <v>695.25969607620834</v>
      </c>
      <c r="O91" s="101">
        <f>L91-I91</f>
        <v>0</v>
      </c>
      <c r="P91" s="102">
        <f>N91-K91</f>
        <v>-129.74030392379166</v>
      </c>
      <c r="Q91" s="103">
        <f>N91/K91</f>
        <v>0.84273902554691915</v>
      </c>
      <c r="R91" s="276"/>
      <c r="S91" s="1">
        <v>0.27777777777777779</v>
      </c>
      <c r="T91" s="2">
        <v>0.32880787037037035</v>
      </c>
      <c r="U91" s="104">
        <v>4.8666666666666547</v>
      </c>
      <c r="V91" s="105">
        <v>73.483333333333277</v>
      </c>
      <c r="W91" s="106"/>
      <c r="X91" s="107"/>
      <c r="Y91" s="261"/>
      <c r="Z91" s="262"/>
      <c r="AA91" s="111">
        <f>M91-J91</f>
        <v>-518.96121569516663</v>
      </c>
      <c r="AB91" s="103">
        <f>M91/J91</f>
        <v>0.84273902554691915</v>
      </c>
      <c r="AC91" s="267"/>
    </row>
    <row r="92" spans="1:29" ht="15.75" customHeight="1">
      <c r="A92" s="270"/>
      <c r="B92" s="92" t="s">
        <v>117</v>
      </c>
      <c r="C92" s="259" t="s">
        <v>124</v>
      </c>
      <c r="D92" s="260"/>
      <c r="E92" s="93">
        <v>16.66</v>
      </c>
      <c r="F92" s="94">
        <v>5669</v>
      </c>
      <c r="G92" s="95">
        <f t="shared" si="22"/>
        <v>94445.54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2819.6186791931459</v>
      </c>
      <c r="N92" s="99">
        <f>M92/L92</f>
        <v>704.90466979828648</v>
      </c>
      <c r="O92" s="101">
        <f>L92-I92</f>
        <v>0</v>
      </c>
      <c r="P92" s="102">
        <f>N92-K92</f>
        <v>-120.09533020171352</v>
      </c>
      <c r="Q92" s="103">
        <f>N92/K92</f>
        <v>0.85442990278580178</v>
      </c>
      <c r="R92" s="276"/>
      <c r="S92" s="1">
        <v>0.33289351851851851</v>
      </c>
      <c r="T92" s="2">
        <v>0.41666666666666669</v>
      </c>
      <c r="U92" s="104">
        <v>5.8833333333333471</v>
      </c>
      <c r="V92" s="105">
        <v>120.63333333333338</v>
      </c>
      <c r="W92" s="106"/>
      <c r="X92" s="107"/>
      <c r="Y92" s="261"/>
      <c r="Z92" s="262"/>
      <c r="AA92" s="111">
        <f>M92-J92</f>
        <v>-480.38132080685409</v>
      </c>
      <c r="AB92" s="103">
        <f>M92/J92</f>
        <v>0.85442990278580178</v>
      </c>
      <c r="AC92" s="267"/>
    </row>
    <row r="93" spans="1:29" ht="15.75" customHeight="1">
      <c r="A93" s="270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7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7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7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7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7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7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7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7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7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7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7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7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7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2777.1325004828809</v>
      </c>
      <c r="N106" s="139">
        <f>M106/L106</f>
        <v>640.87673088066492</v>
      </c>
      <c r="O106" s="140">
        <f>L106-I106</f>
        <v>0</v>
      </c>
      <c r="P106" s="141">
        <f>N106-K106</f>
        <v>-120.66173065779662</v>
      </c>
      <c r="Q106" s="142">
        <f>N106/K106</f>
        <v>0.84155530317663074</v>
      </c>
      <c r="R106" s="277"/>
      <c r="S106" s="143">
        <f>S90</f>
        <v>0.25</v>
      </c>
      <c r="T106" s="144">
        <f>INDEX(T90:T105,COUNTA(T90:T105))</f>
        <v>0.41666666666666669</v>
      </c>
      <c r="U106" s="145"/>
      <c r="V106" s="156"/>
      <c r="W106" s="89"/>
      <c r="X106" s="91"/>
      <c r="Y106" s="264"/>
      <c r="Z106" s="265"/>
      <c r="AA106" s="157">
        <f>M106-J106</f>
        <v>-522.86749951711909</v>
      </c>
      <c r="AB106" s="142">
        <f>M106/J106</f>
        <v>0.84155530317663063</v>
      </c>
      <c r="AC106" s="268"/>
    </row>
    <row r="107" spans="1:29" ht="15.75" customHeight="1">
      <c r="A107" s="280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2988</v>
      </c>
      <c r="G107" s="159">
        <f t="shared" ref="G107:G109" si="27">E107*F107</f>
        <v>54321.84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2987.9999999999986</v>
      </c>
      <c r="N107" s="163">
        <f>M107/L107</f>
        <v>995.99999999999955</v>
      </c>
      <c r="O107" s="165">
        <f>L107-I107</f>
        <v>0</v>
      </c>
      <c r="P107" s="166">
        <f>N107-K107</f>
        <v>-204.00000000000045</v>
      </c>
      <c r="Q107" s="152">
        <f>N107/K107</f>
        <v>0.82999999999999963</v>
      </c>
      <c r="R107" s="275">
        <f>Q123</f>
        <v>0.83169221902994195</v>
      </c>
      <c r="S107" s="167">
        <v>0.25</v>
      </c>
      <c r="T107" s="168">
        <v>0.29166666666666669</v>
      </c>
      <c r="U107" s="169"/>
      <c r="V107" s="170">
        <v>60.000000000000028</v>
      </c>
      <c r="W107" s="173"/>
      <c r="X107" s="151"/>
      <c r="Y107" s="278"/>
      <c r="Z107" s="279"/>
      <c r="AA107" s="109">
        <f>M107-J107</f>
        <v>-612.00000000000136</v>
      </c>
      <c r="AB107" s="152">
        <f>M107/J107</f>
        <v>0.82999999999999963</v>
      </c>
      <c r="AC107" s="266">
        <f>AB123</f>
        <v>0.83169221902994195</v>
      </c>
    </row>
    <row r="108" spans="1:29" ht="15.75" customHeight="1">
      <c r="A108" s="281"/>
      <c r="B108" s="92" t="s">
        <v>117</v>
      </c>
      <c r="C108" s="259" t="s">
        <v>228</v>
      </c>
      <c r="D108" s="260"/>
      <c r="E108" s="93">
        <v>18.18</v>
      </c>
      <c r="F108" s="94">
        <v>3076</v>
      </c>
      <c r="G108" s="95">
        <f t="shared" si="27"/>
        <v>55921.68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2992.8648648648614</v>
      </c>
      <c r="N108" s="99">
        <f>M108/L108</f>
        <v>997.62162162162042</v>
      </c>
      <c r="O108" s="101">
        <f>L108-I108</f>
        <v>0</v>
      </c>
      <c r="P108" s="102">
        <f>N108-K108</f>
        <v>-202.37837837837958</v>
      </c>
      <c r="Q108" s="103">
        <f>N108/K108</f>
        <v>0.8313513513513503</v>
      </c>
      <c r="R108" s="276"/>
      <c r="S108" s="1">
        <v>0.30578703703703702</v>
      </c>
      <c r="T108" s="2">
        <v>0.34861111111111115</v>
      </c>
      <c r="U108" s="104">
        <v>20.333333333333286</v>
      </c>
      <c r="V108" s="105">
        <v>61.666666666666742</v>
      </c>
      <c r="W108" s="106"/>
      <c r="X108" s="107"/>
      <c r="Y108" s="261"/>
      <c r="Z108" s="262"/>
      <c r="AA108" s="111">
        <f>M108-J108</f>
        <v>-607.13513513513863</v>
      </c>
      <c r="AB108" s="103">
        <f>M108/J108</f>
        <v>0.83135135135135041</v>
      </c>
      <c r="AC108" s="267"/>
    </row>
    <row r="109" spans="1:29" ht="15.75" customHeight="1">
      <c r="A109" s="281"/>
      <c r="B109" s="92" t="s">
        <v>117</v>
      </c>
      <c r="C109" s="259" t="s">
        <v>229</v>
      </c>
      <c r="D109" s="260"/>
      <c r="E109" s="93">
        <v>14.28</v>
      </c>
      <c r="F109" s="94">
        <v>7090</v>
      </c>
      <c r="G109" s="95">
        <f t="shared" si="27"/>
        <v>101245.2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3001.411100658514</v>
      </c>
      <c r="N109" s="99">
        <f>M109/L109</f>
        <v>1000.4703668861713</v>
      </c>
      <c r="O109" s="101">
        <f>L109-I109</f>
        <v>0</v>
      </c>
      <c r="P109" s="102">
        <f>N109-K109</f>
        <v>-199.52963311382871</v>
      </c>
      <c r="Q109" s="103">
        <f>N109/K109</f>
        <v>0.83372530573847603</v>
      </c>
      <c r="R109" s="276"/>
      <c r="S109" s="1">
        <v>0.36060185185185184</v>
      </c>
      <c r="T109" s="2">
        <v>0.45902777777777776</v>
      </c>
      <c r="U109" s="104">
        <v>17.266666666666595</v>
      </c>
      <c r="V109" s="105">
        <v>141.73333333333332</v>
      </c>
      <c r="W109" s="106"/>
      <c r="X109" s="107"/>
      <c r="Y109" s="261"/>
      <c r="Z109" s="262"/>
      <c r="AA109" s="111">
        <f>M109-J109</f>
        <v>-598.58889934148601</v>
      </c>
      <c r="AB109" s="103">
        <f>M109/J109</f>
        <v>0.83372530573847614</v>
      </c>
      <c r="AC109" s="267"/>
    </row>
    <row r="110" spans="1:29" ht="15.75" customHeight="1">
      <c r="A110" s="281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8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8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8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8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8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8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8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8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8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8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8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8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8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2994.091988507791</v>
      </c>
      <c r="N123" s="139">
        <f>M123/L123</f>
        <v>998.03066283593034</v>
      </c>
      <c r="O123" s="140">
        <f>L123-I123</f>
        <v>0</v>
      </c>
      <c r="P123" s="141">
        <f>N123-K123</f>
        <v>-201.96933716406966</v>
      </c>
      <c r="Q123" s="142">
        <f>N123/K123</f>
        <v>0.83169221902994195</v>
      </c>
      <c r="R123" s="277"/>
      <c r="S123" s="143">
        <f>S107</f>
        <v>0.25</v>
      </c>
      <c r="T123" s="144">
        <f>INDEX(T107:T122,COUNTA(T107:T122))</f>
        <v>0.45902777777777776</v>
      </c>
      <c r="U123" s="145"/>
      <c r="V123" s="156"/>
      <c r="W123" s="89"/>
      <c r="X123" s="91"/>
      <c r="Y123" s="264"/>
      <c r="Z123" s="265"/>
      <c r="AA123" s="157">
        <f>M123-J123</f>
        <v>-605.90801149220897</v>
      </c>
      <c r="AB123" s="142">
        <f>M123/J123</f>
        <v>0.83169221902994195</v>
      </c>
      <c r="AC123" s="268"/>
    </row>
    <row r="124" spans="1:29" ht="15.75" customHeight="1">
      <c r="A124" s="269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2638</v>
      </c>
      <c r="G124" s="159">
        <f t="shared" ref="G124:G127" si="32">E124*F124</f>
        <v>65501.539999999994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2749.5078170237371</v>
      </c>
      <c r="N124" s="163">
        <f>M124/L124</f>
        <v>687.37695425593427</v>
      </c>
      <c r="O124" s="165">
        <f>L124-I124</f>
        <v>0</v>
      </c>
      <c r="P124" s="166">
        <f>N124-K124</f>
        <v>-137.62304574406573</v>
      </c>
      <c r="Q124" s="152">
        <f>N124/K124</f>
        <v>0.83318418697689001</v>
      </c>
      <c r="R124" s="275">
        <f>Q140</f>
        <v>0.83694834498085025</v>
      </c>
      <c r="S124" s="167">
        <v>0.2503009259259259</v>
      </c>
      <c r="T124" s="168">
        <v>0.2902777777777778</v>
      </c>
      <c r="U124" s="169"/>
      <c r="V124" s="170">
        <v>57.566666666666741</v>
      </c>
      <c r="W124" s="168"/>
      <c r="X124" s="171"/>
      <c r="Y124" s="278"/>
      <c r="Z124" s="279"/>
      <c r="AA124" s="109">
        <f>M124-J124</f>
        <v>-550.49218297626294</v>
      </c>
      <c r="AB124" s="152">
        <f>M124/J124</f>
        <v>0.83318418697689001</v>
      </c>
      <c r="AC124" s="266">
        <f>AB140</f>
        <v>0.83694834498085025</v>
      </c>
    </row>
    <row r="125" spans="1:29" ht="15.75" customHeight="1">
      <c r="A125" s="270"/>
      <c r="B125" s="92" t="s">
        <v>117</v>
      </c>
      <c r="C125" s="259" t="s">
        <v>129</v>
      </c>
      <c r="D125" s="260"/>
      <c r="E125" s="93">
        <v>25.03</v>
      </c>
      <c r="F125" s="94">
        <v>2205</v>
      </c>
      <c r="G125" s="95">
        <f t="shared" si="32"/>
        <v>55191.15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2746.7128027681638</v>
      </c>
      <c r="N125" s="99">
        <f>M125/L125</f>
        <v>686.67820069204095</v>
      </c>
      <c r="O125" s="101">
        <f>L125-I125</f>
        <v>0</v>
      </c>
      <c r="P125" s="102">
        <f>N125-K125</f>
        <v>-138.32179930795905</v>
      </c>
      <c r="Q125" s="103">
        <f>N125/K125</f>
        <v>0.83233721296004959</v>
      </c>
      <c r="R125" s="276"/>
      <c r="S125" s="1">
        <v>0.30138888888888887</v>
      </c>
      <c r="T125" s="2">
        <v>0.33483796296296298</v>
      </c>
      <c r="U125" s="104">
        <v>15.999999999999943</v>
      </c>
      <c r="V125" s="105">
        <v>48.166666666666707</v>
      </c>
      <c r="W125" s="106"/>
      <c r="X125" s="113"/>
      <c r="Y125" s="261"/>
      <c r="Z125" s="262"/>
      <c r="AA125" s="111">
        <f>M125-J125</f>
        <v>-553.28719723183622</v>
      </c>
      <c r="AB125" s="103">
        <f>M125/J125</f>
        <v>0.83233721296004959</v>
      </c>
      <c r="AC125" s="267"/>
    </row>
    <row r="126" spans="1:29" ht="15.75" customHeight="1">
      <c r="A126" s="270"/>
      <c r="B126" s="92" t="s">
        <v>117</v>
      </c>
      <c r="C126" s="259" t="s">
        <v>130</v>
      </c>
      <c r="D126" s="260"/>
      <c r="E126" s="93">
        <v>30</v>
      </c>
      <c r="F126" s="94">
        <v>4131</v>
      </c>
      <c r="G126" s="95">
        <f t="shared" si="32"/>
        <v>123930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2530.0442327322221</v>
      </c>
      <c r="N126" s="99">
        <f>M126/L126</f>
        <v>843.34807757740737</v>
      </c>
      <c r="O126" s="101">
        <f>L126-I126</f>
        <v>0</v>
      </c>
      <c r="P126" s="102">
        <f>N126-K126</f>
        <v>-156.65192242259263</v>
      </c>
      <c r="Q126" s="103">
        <f>N126/K126</f>
        <v>0.84334807757740737</v>
      </c>
      <c r="R126" s="276"/>
      <c r="S126" s="1">
        <v>0.34516203703703702</v>
      </c>
      <c r="T126" s="2">
        <v>0.41319444444444442</v>
      </c>
      <c r="U126" s="104">
        <v>14.866666666666619</v>
      </c>
      <c r="V126" s="105">
        <v>97.966666666666654</v>
      </c>
      <c r="W126" s="106"/>
      <c r="X126" s="113"/>
      <c r="Y126" s="261"/>
      <c r="Z126" s="262"/>
      <c r="AA126" s="111">
        <f>M126-J126</f>
        <v>-469.9557672677779</v>
      </c>
      <c r="AB126" s="103">
        <f>M126/J126</f>
        <v>0.84334807757740737</v>
      </c>
      <c r="AC126" s="267"/>
    </row>
    <row r="127" spans="1:29" ht="15.75" customHeight="1">
      <c r="A127" s="270"/>
      <c r="B127" s="92" t="s">
        <v>117</v>
      </c>
      <c r="C127" s="259" t="s">
        <v>131</v>
      </c>
      <c r="D127" s="260"/>
      <c r="E127" s="93">
        <v>27.91</v>
      </c>
      <c r="F127" s="94">
        <v>1760</v>
      </c>
      <c r="G127" s="95">
        <f t="shared" si="32"/>
        <v>49121.599999999999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2519.284294234591</v>
      </c>
      <c r="N127" s="99">
        <f>M127/L127</f>
        <v>629.82107355864775</v>
      </c>
      <c r="O127" s="101">
        <f>L127-I127</f>
        <v>0</v>
      </c>
      <c r="P127" s="102">
        <f>N127-K127</f>
        <v>-120.17892644135225</v>
      </c>
      <c r="Q127" s="103">
        <f>N127/K127</f>
        <v>0.83976143141153037</v>
      </c>
      <c r="R127" s="276"/>
      <c r="S127" s="1">
        <v>0.42505787037037035</v>
      </c>
      <c r="T127" s="2">
        <v>0.45416666666666666</v>
      </c>
      <c r="U127" s="104">
        <v>17.083333333333339</v>
      </c>
      <c r="V127" s="105">
        <v>41.916666666666693</v>
      </c>
      <c r="W127" s="106"/>
      <c r="X127" s="107"/>
      <c r="Y127" s="261"/>
      <c r="Z127" s="262"/>
      <c r="AA127" s="111">
        <f>M127-J127</f>
        <v>-480.71570576540898</v>
      </c>
      <c r="AB127" s="103">
        <f>M127/J127</f>
        <v>0.83976143141153037</v>
      </c>
      <c r="AC127" s="267"/>
    </row>
    <row r="128" spans="1:29" ht="15.75" customHeight="1">
      <c r="A128" s="27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7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7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7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7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7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7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7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7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7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7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7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7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2636.3872866896781</v>
      </c>
      <c r="N140" s="139">
        <f>M140/L140</f>
        <v>703.03660978391417</v>
      </c>
      <c r="O140" s="140">
        <f>L140-I140</f>
        <v>0</v>
      </c>
      <c r="P140" s="141">
        <f>N140-K140</f>
        <v>-136.96339021608583</v>
      </c>
      <c r="Q140" s="142">
        <f>N140/K140</f>
        <v>0.83694834498085025</v>
      </c>
      <c r="R140" s="277"/>
      <c r="S140" s="143">
        <f>S124</f>
        <v>0.2503009259259259</v>
      </c>
      <c r="T140" s="144">
        <f>INDEX(T124:T139,COUNTA(T124:T139))</f>
        <v>0.45416666666666666</v>
      </c>
      <c r="U140" s="145"/>
      <c r="V140" s="156"/>
      <c r="W140" s="135"/>
      <c r="X140" s="139"/>
      <c r="Y140" s="264"/>
      <c r="Z140" s="265"/>
      <c r="AA140" s="157">
        <f>M140-J140</f>
        <v>-513.61271331032185</v>
      </c>
      <c r="AB140" s="142">
        <f>M140/J140</f>
        <v>0.83694834498085025</v>
      </c>
      <c r="AC140" s="268"/>
    </row>
    <row r="141" spans="1:29" ht="15.75" customHeight="1">
      <c r="A141" s="280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2406</v>
      </c>
      <c r="G141" s="159">
        <f t="shared" ref="G141:G144" si="36">E141*F141</f>
        <v>71025.119999999995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2790.4639175257739</v>
      </c>
      <c r="N141" s="163">
        <f>M141/L141</f>
        <v>164.14493632504553</v>
      </c>
      <c r="O141" s="165">
        <f>L141-I141</f>
        <v>0</v>
      </c>
      <c r="P141" s="166">
        <f>N141-K141</f>
        <v>-28.384475439660349</v>
      </c>
      <c r="Q141" s="152">
        <f>N141/K141</f>
        <v>0.85257070501856835</v>
      </c>
      <c r="R141" s="275">
        <f>Q157</f>
        <v>0.84657966756993996</v>
      </c>
      <c r="S141" s="167">
        <v>0.70853009259259259</v>
      </c>
      <c r="T141" s="168">
        <v>0.7444560185185185</v>
      </c>
      <c r="U141" s="169"/>
      <c r="V141" s="170">
        <v>51.73333333333332</v>
      </c>
      <c r="W141" s="168"/>
      <c r="X141" s="171"/>
      <c r="Y141" s="278"/>
      <c r="Z141" s="279"/>
      <c r="AA141" s="109">
        <f>M141-J141</f>
        <v>-482.53608247422608</v>
      </c>
      <c r="AB141" s="152">
        <f>M141/J141</f>
        <v>0.85257070501856824</v>
      </c>
      <c r="AC141" s="266">
        <f>AB157</f>
        <v>0.84657966756993996</v>
      </c>
    </row>
    <row r="142" spans="1:29" ht="15.75" customHeight="1">
      <c r="A142" s="281"/>
      <c r="B142" s="92" t="s">
        <v>105</v>
      </c>
      <c r="C142" s="259" t="s">
        <v>135</v>
      </c>
      <c r="D142" s="260"/>
      <c r="E142" s="93">
        <v>29.85</v>
      </c>
      <c r="F142" s="94">
        <v>2460</v>
      </c>
      <c r="G142" s="95">
        <f t="shared" si="36"/>
        <v>73431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2791.9293820933135</v>
      </c>
      <c r="N142" s="99">
        <f>M142/L142</f>
        <v>164.2311401231361</v>
      </c>
      <c r="O142" s="101">
        <f>L142-I142</f>
        <v>0</v>
      </c>
      <c r="P142" s="102">
        <f>N142-K142</f>
        <v>-28.298271641569784</v>
      </c>
      <c r="Q142" s="103">
        <f>N142/K142</f>
        <v>0.85301844854668918</v>
      </c>
      <c r="R142" s="276"/>
      <c r="S142" s="1">
        <v>0.74870370370370365</v>
      </c>
      <c r="T142" s="2">
        <v>0.78541666666666665</v>
      </c>
      <c r="U142" s="104">
        <v>6.1166666666666103</v>
      </c>
      <c r="V142" s="105">
        <v>52.866666666666724</v>
      </c>
      <c r="W142" s="106"/>
      <c r="X142" s="113"/>
      <c r="Y142" s="261"/>
      <c r="Z142" s="262"/>
      <c r="AA142" s="111">
        <f>M142-J142</f>
        <v>-481.07061790668649</v>
      </c>
      <c r="AB142" s="103">
        <f>M142/J142</f>
        <v>0.85301844854668918</v>
      </c>
      <c r="AC142" s="267"/>
    </row>
    <row r="143" spans="1:29" ht="15.75" customHeight="1">
      <c r="A143" s="281"/>
      <c r="B143" s="92" t="s">
        <v>117</v>
      </c>
      <c r="C143" s="259" t="s">
        <v>136</v>
      </c>
      <c r="D143" s="260"/>
      <c r="E143" s="93">
        <v>28.57</v>
      </c>
      <c r="F143" s="94">
        <v>2104</v>
      </c>
      <c r="G143" s="95">
        <f t="shared" si="36"/>
        <v>60111.28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2987.9289940828367</v>
      </c>
      <c r="N143" s="99">
        <f>M143/L143</f>
        <v>229.84069185252591</v>
      </c>
      <c r="O143" s="101">
        <f>L143-I143</f>
        <v>0</v>
      </c>
      <c r="P143" s="102">
        <f>N143-K143</f>
        <v>-47.082385070550998</v>
      </c>
      <c r="Q143" s="103">
        <f>N143/K143</f>
        <v>0.8299802761341214</v>
      </c>
      <c r="R143" s="276"/>
      <c r="S143" s="1">
        <v>0.79027777777777775</v>
      </c>
      <c r="T143" s="2">
        <v>0.81961805555555556</v>
      </c>
      <c r="U143" s="104">
        <v>6.9999999999999751</v>
      </c>
      <c r="V143" s="105">
        <v>42.25000000000005</v>
      </c>
      <c r="W143" s="106"/>
      <c r="X143" s="113"/>
      <c r="Y143" s="261"/>
      <c r="Z143" s="262"/>
      <c r="AA143" s="111">
        <f>M143-J143</f>
        <v>-612.07100591716335</v>
      </c>
      <c r="AB143" s="103">
        <f>M143/J143</f>
        <v>0.82998027613412129</v>
      </c>
      <c r="AC143" s="267"/>
    </row>
    <row r="144" spans="1:29" ht="15.75" customHeight="1">
      <c r="A144" s="281"/>
      <c r="B144" s="92" t="s">
        <v>105</v>
      </c>
      <c r="C144" s="259" t="s">
        <v>133</v>
      </c>
      <c r="D144" s="260"/>
      <c r="E144" s="93">
        <v>25.64</v>
      </c>
      <c r="F144" s="94">
        <v>2637</v>
      </c>
      <c r="G144" s="95">
        <f t="shared" si="36"/>
        <v>67612.680000000008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2558.8140161725082</v>
      </c>
      <c r="N144" s="99">
        <f>M144/L144</f>
        <v>232.61945601568257</v>
      </c>
      <c r="O144" s="101">
        <f>L144-I144</f>
        <v>0</v>
      </c>
      <c r="P144" s="102">
        <f>N144-K144</f>
        <v>-40.107816711590175</v>
      </c>
      <c r="Q144" s="103">
        <f>N144/K144</f>
        <v>0.85293800539083608</v>
      </c>
      <c r="R144" s="276"/>
      <c r="S144" s="1">
        <v>0.82511574074074079</v>
      </c>
      <c r="T144" s="2">
        <v>0.86805555555555558</v>
      </c>
      <c r="U144" s="104">
        <v>7.9166666666667318</v>
      </c>
      <c r="V144" s="105">
        <v>61.8333333333333</v>
      </c>
      <c r="W144" s="106"/>
      <c r="X144" s="107"/>
      <c r="Y144" s="261"/>
      <c r="Z144" s="262"/>
      <c r="AA144" s="111">
        <f>M144-J144</f>
        <v>-441.18598382749178</v>
      </c>
      <c r="AB144" s="103">
        <f>M144/J144</f>
        <v>0.85293800539083608</v>
      </c>
      <c r="AC144" s="267"/>
    </row>
    <row r="145" spans="1:29" ht="15.75" customHeight="1">
      <c r="A145" s="28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8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8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8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8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8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8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8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8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8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8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8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8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2782.2840774686078</v>
      </c>
      <c r="N157" s="139">
        <f>M157/L157</f>
        <v>191.88166051507639</v>
      </c>
      <c r="O157" s="140">
        <f>L157-I157</f>
        <v>0</v>
      </c>
      <c r="P157" s="141">
        <f>N157-K157</f>
        <v>-34.77351189871672</v>
      </c>
      <c r="Q157" s="142">
        <f>N157/K157</f>
        <v>0.84657966756993996</v>
      </c>
      <c r="R157" s="277"/>
      <c r="S157" s="143">
        <f>S141</f>
        <v>0.70853009259259259</v>
      </c>
      <c r="T157" s="144">
        <f>INDEX(T141:T156,COUNTA(T141:T156))</f>
        <v>0.86805555555555558</v>
      </c>
      <c r="U157" s="145"/>
      <c r="V157" s="156"/>
      <c r="W157" s="135"/>
      <c r="X157" s="139"/>
      <c r="Y157" s="264"/>
      <c r="Z157" s="265"/>
      <c r="AA157" s="157">
        <f>M157-J157</f>
        <v>-504.21592253139215</v>
      </c>
      <c r="AB157" s="142">
        <f>M157/J157</f>
        <v>0.84657966756993996</v>
      </c>
      <c r="AC157" s="268"/>
    </row>
    <row r="158" spans="1:29" ht="15.75" customHeight="1">
      <c r="A158" s="269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9951</v>
      </c>
      <c r="G158" s="159">
        <f t="shared" ref="G158" si="40">E158*F158</f>
        <v>139612.53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2397.8313253012038</v>
      </c>
      <c r="N158" s="163">
        <f>M158/L158</f>
        <v>599.45783132530096</v>
      </c>
      <c r="O158" s="165">
        <f>L158-I158</f>
        <v>0</v>
      </c>
      <c r="P158" s="166">
        <f>N158-K158</f>
        <v>-75.542168674699042</v>
      </c>
      <c r="Q158" s="152">
        <f>N158/K158</f>
        <v>0.8880856760374829</v>
      </c>
      <c r="R158" s="275">
        <f>Q174</f>
        <v>0.8880856760374829</v>
      </c>
      <c r="S158" s="167">
        <v>0.70833333333333337</v>
      </c>
      <c r="T158" s="168">
        <v>0.88125000000000009</v>
      </c>
      <c r="U158" s="169"/>
      <c r="V158" s="170">
        <v>249.00000000000009</v>
      </c>
      <c r="W158" s="168"/>
      <c r="X158" s="171"/>
      <c r="Y158" s="278"/>
      <c r="Z158" s="279"/>
      <c r="AA158" s="109">
        <f>M158-J158</f>
        <v>-302.16867469879617</v>
      </c>
      <c r="AB158" s="152">
        <f>M158/J158</f>
        <v>0.8880856760374829</v>
      </c>
      <c r="AC158" s="266">
        <f>AB174</f>
        <v>0.8880856760374829</v>
      </c>
    </row>
    <row r="159" spans="1:29" ht="15.75" customHeight="1">
      <c r="A159" s="270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70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70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7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7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7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7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7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7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7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7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7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7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7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7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7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2397.8313253012038</v>
      </c>
      <c r="N174" s="139">
        <f>M174/L174</f>
        <v>599.45783132530096</v>
      </c>
      <c r="O174" s="140">
        <f>L174-I174</f>
        <v>0</v>
      </c>
      <c r="P174" s="141">
        <f>N174-K174</f>
        <v>-75.542168674699042</v>
      </c>
      <c r="Q174" s="142">
        <f>N174/K174</f>
        <v>0.8880856760374829</v>
      </c>
      <c r="R174" s="277"/>
      <c r="S174" s="143">
        <f>S158</f>
        <v>0.70833333333333337</v>
      </c>
      <c r="T174" s="144">
        <f>INDEX(T158:T173,COUNTA(T158:T173))</f>
        <v>0.88125000000000009</v>
      </c>
      <c r="U174" s="145"/>
      <c r="V174" s="156"/>
      <c r="W174" s="135"/>
      <c r="X174" s="139"/>
      <c r="Y174" s="264"/>
      <c r="Z174" s="265"/>
      <c r="AA174" s="157">
        <f>M174-J174</f>
        <v>-302.16867469879617</v>
      </c>
      <c r="AB174" s="142">
        <f>M174/J174</f>
        <v>0.8880856760374829</v>
      </c>
      <c r="AC174" s="268"/>
    </row>
    <row r="175" spans="1:29" ht="15.75" customHeight="1">
      <c r="A175" s="280" t="s">
        <v>139</v>
      </c>
      <c r="B175" s="108" t="s">
        <v>117</v>
      </c>
      <c r="C175" s="273" t="s">
        <v>141</v>
      </c>
      <c r="D175" s="274"/>
      <c r="E175" s="158">
        <v>24.15</v>
      </c>
      <c r="F175" s="87">
        <v>1450</v>
      </c>
      <c r="G175" s="159">
        <f t="shared" ref="G175:G178" si="44">E175*F175</f>
        <v>35017.5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2479.8099762470351</v>
      </c>
      <c r="N175" s="163">
        <f>M175/L175</f>
        <v>619.95249406175878</v>
      </c>
      <c r="O175" s="165">
        <f>L175-I175</f>
        <v>0</v>
      </c>
      <c r="P175" s="166">
        <f>N175-K175</f>
        <v>-130.04750593824122</v>
      </c>
      <c r="Q175" s="152">
        <f>N175/K175</f>
        <v>0.82660332541567838</v>
      </c>
      <c r="R175" s="275">
        <f>Q191</f>
        <v>0.83787130016782618</v>
      </c>
      <c r="S175" s="167">
        <v>0.70833333333333337</v>
      </c>
      <c r="T175" s="168">
        <v>0.73269675925925926</v>
      </c>
      <c r="U175" s="169"/>
      <c r="V175" s="170">
        <v>35.083333333333272</v>
      </c>
      <c r="W175" s="173"/>
      <c r="X175" s="151"/>
      <c r="Y175" s="278"/>
      <c r="Z175" s="279"/>
      <c r="AA175" s="109">
        <f>M175-J175</f>
        <v>-520.19002375296486</v>
      </c>
      <c r="AB175" s="152">
        <f>M175/J175</f>
        <v>0.82660332541567838</v>
      </c>
      <c r="AC175" s="266">
        <f>AB191</f>
        <v>0.83787130016782607</v>
      </c>
    </row>
    <row r="176" spans="1:29" ht="15.75" customHeight="1">
      <c r="A176" s="281"/>
      <c r="B176" s="92" t="s">
        <v>117</v>
      </c>
      <c r="C176" s="259" t="s">
        <v>142</v>
      </c>
      <c r="D176" s="260"/>
      <c r="E176" s="93">
        <v>27.58</v>
      </c>
      <c r="F176" s="94">
        <v>1725</v>
      </c>
      <c r="G176" s="95">
        <f t="shared" si="44"/>
        <v>47575.5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2485.9887910328257</v>
      </c>
      <c r="N176" s="99">
        <f>M176/L176</f>
        <v>621.49719775820643</v>
      </c>
      <c r="O176" s="101">
        <f>L176-I176</f>
        <v>0</v>
      </c>
      <c r="P176" s="102">
        <f>N176-K176</f>
        <v>-128.50280224179357</v>
      </c>
      <c r="Q176" s="103">
        <f>N176/K176</f>
        <v>0.82866293034427518</v>
      </c>
      <c r="R176" s="276"/>
      <c r="S176" s="1">
        <v>0.73844907407407412</v>
      </c>
      <c r="T176" s="2">
        <v>0.76736111111111116</v>
      </c>
      <c r="U176" s="104">
        <v>8.2833333333334025</v>
      </c>
      <c r="V176" s="105">
        <v>41.63333333333334</v>
      </c>
      <c r="W176" s="106"/>
      <c r="X176" s="107"/>
      <c r="Y176" s="261"/>
      <c r="Z176" s="262"/>
      <c r="AA176" s="111">
        <f>M176-J176</f>
        <v>-514.0112089671743</v>
      </c>
      <c r="AB176" s="103">
        <f>M176/J176</f>
        <v>0.82866293034427518</v>
      </c>
      <c r="AC176" s="267"/>
    </row>
    <row r="177" spans="1:29" ht="15.75" customHeight="1">
      <c r="A177" s="281"/>
      <c r="B177" s="92" t="s">
        <v>117</v>
      </c>
      <c r="C177" s="259" t="s">
        <v>145</v>
      </c>
      <c r="D177" s="260"/>
      <c r="E177" s="93">
        <v>22.28</v>
      </c>
      <c r="F177" s="94">
        <v>1981</v>
      </c>
      <c r="G177" s="95">
        <f t="shared" si="44"/>
        <v>44136.68</v>
      </c>
      <c r="H177" s="96"/>
      <c r="I177" s="97">
        <v>5</v>
      </c>
      <c r="J177" s="98">
        <v>3300</v>
      </c>
      <c r="K177" s="99">
        <f t="shared" si="45"/>
        <v>660</v>
      </c>
      <c r="L177" s="100">
        <v>5</v>
      </c>
      <c r="M177" s="98">
        <f>F177/V177*60</f>
        <v>2768.4782608695623</v>
      </c>
      <c r="N177" s="99">
        <f>M177/L177</f>
        <v>553.69565217391244</v>
      </c>
      <c r="O177" s="101">
        <f>L177-I177</f>
        <v>0</v>
      </c>
      <c r="P177" s="102">
        <f>N177-K177</f>
        <v>-106.30434782608756</v>
      </c>
      <c r="Q177" s="103">
        <f>N177/K177</f>
        <v>0.83893280632410971</v>
      </c>
      <c r="R177" s="276"/>
      <c r="S177" s="1">
        <v>0.77018518518518519</v>
      </c>
      <c r="T177" s="2">
        <v>0.8</v>
      </c>
      <c r="U177" s="104">
        <v>4.0666666666666096</v>
      </c>
      <c r="V177" s="105">
        <v>42.93333333333338</v>
      </c>
      <c r="W177" s="106"/>
      <c r="X177" s="107"/>
      <c r="Y177" s="261"/>
      <c r="Z177" s="262"/>
      <c r="AA177" s="111">
        <f>M177-J177</f>
        <v>-531.52173913043771</v>
      </c>
      <c r="AB177" s="103">
        <f>M177/J177</f>
        <v>0.83893280632410983</v>
      </c>
      <c r="AC177" s="267"/>
    </row>
    <row r="178" spans="1:29" ht="15.75" customHeight="1">
      <c r="A178" s="281"/>
      <c r="B178" s="92" t="s">
        <v>117</v>
      </c>
      <c r="C178" s="259" t="s">
        <v>143</v>
      </c>
      <c r="D178" s="260"/>
      <c r="E178" s="93">
        <v>17.89</v>
      </c>
      <c r="F178" s="94">
        <v>6081</v>
      </c>
      <c r="G178" s="95">
        <f t="shared" si="44"/>
        <v>108789.09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2822.901353965186</v>
      </c>
      <c r="N178" s="99">
        <f>M178/L178</f>
        <v>705.7253384912965</v>
      </c>
      <c r="O178" s="101">
        <f>L178-I178</f>
        <v>0</v>
      </c>
      <c r="P178" s="102">
        <f>N178-K178</f>
        <v>-119.2746615087035</v>
      </c>
      <c r="Q178" s="103">
        <f>N178/K178</f>
        <v>0.85542465271672308</v>
      </c>
      <c r="R178" s="276"/>
      <c r="S178" s="1">
        <v>0.80486111111111114</v>
      </c>
      <c r="T178" s="2">
        <v>0.89461805555555551</v>
      </c>
      <c r="U178" s="104">
        <v>6.9999999999999751</v>
      </c>
      <c r="V178" s="105">
        <v>129.24999999999989</v>
      </c>
      <c r="W178" s="106"/>
      <c r="X178" s="107"/>
      <c r="Y178" s="261"/>
      <c r="Z178" s="262"/>
      <c r="AA178" s="111">
        <f>M178-J178</f>
        <v>-477.09864603481401</v>
      </c>
      <c r="AB178" s="103">
        <f>M178/J178</f>
        <v>0.85542465271672308</v>
      </c>
      <c r="AC178" s="267"/>
    </row>
    <row r="179" spans="1:29" ht="15.75" customHeight="1">
      <c r="A179" s="28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8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8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8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8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8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8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8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8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8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8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8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8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4.25</v>
      </c>
      <c r="J191" s="138">
        <f t="shared" si="46"/>
        <v>3150</v>
      </c>
      <c r="K191" s="139">
        <f t="shared" ref="K191" si="47">J191/I191</f>
        <v>741.17647058823525</v>
      </c>
      <c r="L191" s="137">
        <f t="shared" ref="L191:M191" si="48">AVERAGE(L175:L190)</f>
        <v>4.25</v>
      </c>
      <c r="M191" s="138">
        <f t="shared" si="48"/>
        <v>2639.2945955286523</v>
      </c>
      <c r="N191" s="139">
        <f>M191/L191</f>
        <v>621.01049306556524</v>
      </c>
      <c r="O191" s="140">
        <f>L191-I191</f>
        <v>0</v>
      </c>
      <c r="P191" s="141">
        <f>N191-K191</f>
        <v>-120.16597752267</v>
      </c>
      <c r="Q191" s="142">
        <f>N191/K191</f>
        <v>0.83787130016782618</v>
      </c>
      <c r="R191" s="277"/>
      <c r="S191" s="143">
        <f>S175</f>
        <v>0.70833333333333337</v>
      </c>
      <c r="T191" s="144">
        <f>INDEX(T175:T190,COUNTA(T175:T190))</f>
        <v>0.89461805555555551</v>
      </c>
      <c r="U191" s="145"/>
      <c r="V191" s="156"/>
      <c r="W191" s="89"/>
      <c r="X191" s="91"/>
      <c r="Y191" s="264"/>
      <c r="Z191" s="265"/>
      <c r="AA191" s="157">
        <f>M191-J191</f>
        <v>-510.70540447134772</v>
      </c>
      <c r="AB191" s="142">
        <f>M191/J191</f>
        <v>0.83787130016782607</v>
      </c>
      <c r="AC191" s="268"/>
    </row>
    <row r="192" spans="1:29" ht="15.75" customHeight="1">
      <c r="A192" s="269" t="s">
        <v>144</v>
      </c>
      <c r="B192" s="108" t="s">
        <v>117</v>
      </c>
      <c r="C192" s="273" t="s">
        <v>146</v>
      </c>
      <c r="D192" s="274"/>
      <c r="E192" s="158">
        <v>18.18</v>
      </c>
      <c r="F192" s="87">
        <v>2752</v>
      </c>
      <c r="G192" s="159">
        <f t="shared" ref="G192:G193" si="49">E192*F192</f>
        <v>50031.360000000001</v>
      </c>
      <c r="H192" s="160"/>
      <c r="I192" s="161">
        <v>4</v>
      </c>
      <c r="J192" s="162">
        <v>3300</v>
      </c>
      <c r="K192" s="163">
        <f>J192/I192</f>
        <v>825</v>
      </c>
      <c r="L192" s="164">
        <v>4</v>
      </c>
      <c r="M192" s="162">
        <f>F192/V192*60</f>
        <v>2801.0178117048372</v>
      </c>
      <c r="N192" s="163">
        <f>M192/L192</f>
        <v>700.2544529262093</v>
      </c>
      <c r="O192" s="165">
        <f>L192-I192</f>
        <v>0</v>
      </c>
      <c r="P192" s="166">
        <f>N192-K192</f>
        <v>-124.7455470737907</v>
      </c>
      <c r="Q192" s="152">
        <f>N192/K192</f>
        <v>0.8487932762741931</v>
      </c>
      <c r="R192" s="275">
        <f>Q208</f>
        <v>0.84920519071879319</v>
      </c>
      <c r="S192" s="167">
        <v>0.7083680555555556</v>
      </c>
      <c r="T192" s="168">
        <v>0.74930555555555556</v>
      </c>
      <c r="U192" s="169"/>
      <c r="V192" s="170">
        <v>58.949999999999946</v>
      </c>
      <c r="W192" s="173"/>
      <c r="X192" s="151"/>
      <c r="Y192" s="278"/>
      <c r="Z192" s="279"/>
      <c r="AA192" s="109">
        <f>M192-J192</f>
        <v>-498.98218829516281</v>
      </c>
      <c r="AB192" s="152">
        <f>M192/J192</f>
        <v>0.8487932762741931</v>
      </c>
      <c r="AC192" s="266">
        <f>AB208</f>
        <v>0.84920519071879319</v>
      </c>
    </row>
    <row r="193" spans="1:29" ht="15.75" customHeight="1">
      <c r="A193" s="270"/>
      <c r="B193" s="92" t="s">
        <v>117</v>
      </c>
      <c r="C193" s="259" t="s">
        <v>147</v>
      </c>
      <c r="D193" s="260"/>
      <c r="E193" s="93">
        <v>16.66</v>
      </c>
      <c r="F193" s="94">
        <v>9338</v>
      </c>
      <c r="G193" s="95">
        <f t="shared" si="49"/>
        <v>155571.07999999999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2803.7364470391976</v>
      </c>
      <c r="N193" s="99">
        <f>M193/L193</f>
        <v>700.93411175979941</v>
      </c>
      <c r="O193" s="101">
        <f>L193-I193</f>
        <v>0</v>
      </c>
      <c r="P193" s="102">
        <f>N193-K193</f>
        <v>-124.06588824020059</v>
      </c>
      <c r="Q193" s="103">
        <f>N193/K193</f>
        <v>0.84961710516339317</v>
      </c>
      <c r="R193" s="276"/>
      <c r="S193" s="1">
        <v>0.75289351851851849</v>
      </c>
      <c r="T193" s="2">
        <v>0.89166666666666672</v>
      </c>
      <c r="U193" s="104">
        <v>5.1666666666666217</v>
      </c>
      <c r="V193" s="105">
        <v>199.83333333333346</v>
      </c>
      <c r="W193" s="106"/>
      <c r="X193" s="107"/>
      <c r="Y193" s="261"/>
      <c r="Z193" s="262"/>
      <c r="AA193" s="111">
        <f>M193-J193</f>
        <v>-496.26355296080237</v>
      </c>
      <c r="AB193" s="103">
        <f>M193/J193</f>
        <v>0.84961710516339317</v>
      </c>
      <c r="AC193" s="267"/>
    </row>
    <row r="194" spans="1:29" ht="15.75" customHeight="1">
      <c r="A194" s="270"/>
      <c r="B194" s="92"/>
      <c r="C194" s="259"/>
      <c r="D194" s="260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6"/>
      <c r="S194" s="1"/>
      <c r="T194" s="2"/>
      <c r="U194" s="104"/>
      <c r="V194" s="105"/>
      <c r="W194" s="106"/>
      <c r="X194" s="107"/>
      <c r="Y194" s="261"/>
      <c r="Z194" s="262"/>
      <c r="AA194" s="111"/>
      <c r="AB194" s="103"/>
      <c r="AC194" s="267"/>
    </row>
    <row r="195" spans="1:29" ht="15.75" customHeight="1">
      <c r="A195" s="270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7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7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7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7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7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7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7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7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7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7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7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7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7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</v>
      </c>
      <c r="J208" s="138">
        <f t="shared" si="51"/>
        <v>3300</v>
      </c>
      <c r="K208" s="139">
        <f t="shared" ref="K208" si="52">J208/I208</f>
        <v>825</v>
      </c>
      <c r="L208" s="137">
        <f t="shared" ref="L208:M208" si="53">AVERAGE(L192:L207)</f>
        <v>4</v>
      </c>
      <c r="M208" s="138">
        <f t="shared" si="53"/>
        <v>2802.3771293720174</v>
      </c>
      <c r="N208" s="139">
        <f>M208/L208</f>
        <v>700.59428234300435</v>
      </c>
      <c r="O208" s="140">
        <f>L208-I208</f>
        <v>0</v>
      </c>
      <c r="P208" s="141">
        <f>N208-K208</f>
        <v>-124.40571765699565</v>
      </c>
      <c r="Q208" s="142">
        <f>N208/K208</f>
        <v>0.84920519071879319</v>
      </c>
      <c r="R208" s="277"/>
      <c r="S208" s="143">
        <f>S192</f>
        <v>0.7083680555555556</v>
      </c>
      <c r="T208" s="144">
        <f>INDEX(T192:T207,COUNTA(T192:T207))</f>
        <v>0.89166666666666672</v>
      </c>
      <c r="U208" s="145"/>
      <c r="V208" s="156"/>
      <c r="W208" s="89"/>
      <c r="X208" s="91"/>
      <c r="Y208" s="264"/>
      <c r="Z208" s="265"/>
      <c r="AA208" s="157">
        <f>M208-J208</f>
        <v>-497.62287062798259</v>
      </c>
      <c r="AB208" s="142">
        <f>M208/J208</f>
        <v>0.84920519071879319</v>
      </c>
      <c r="AC208" s="268"/>
    </row>
    <row r="209" spans="1:29" ht="15.75" customHeight="1">
      <c r="A209" s="280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2814</v>
      </c>
      <c r="G209" s="159">
        <f t="shared" ref="G209:G211" si="54">E209*F209</f>
        <v>51158.52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2512.5000000000014</v>
      </c>
      <c r="N209" s="163">
        <f>M209/L209</f>
        <v>628.12500000000034</v>
      </c>
      <c r="O209" s="165">
        <f>L209-I209</f>
        <v>0</v>
      </c>
      <c r="P209" s="166">
        <f>N209-K209</f>
        <v>-121.87499999999966</v>
      </c>
      <c r="Q209" s="152">
        <f>N209/K209</f>
        <v>0.83750000000000047</v>
      </c>
      <c r="R209" s="275">
        <f>Q225</f>
        <v>0.83467878733060508</v>
      </c>
      <c r="S209" s="167">
        <v>0.70833333333333337</v>
      </c>
      <c r="T209" s="168">
        <v>0.755</v>
      </c>
      <c r="U209" s="169"/>
      <c r="V209" s="170">
        <v>67.19999999999996</v>
      </c>
      <c r="W209" s="173"/>
      <c r="X209" s="151"/>
      <c r="Y209" s="278"/>
      <c r="Z209" s="279"/>
      <c r="AA209" s="109">
        <f>M209-J209</f>
        <v>-487.49999999999864</v>
      </c>
      <c r="AB209" s="152">
        <f>M209/J209</f>
        <v>0.83750000000000047</v>
      </c>
      <c r="AC209" s="266">
        <f>AB225</f>
        <v>0.83467878733060508</v>
      </c>
    </row>
    <row r="210" spans="1:29" ht="15.75" customHeight="1">
      <c r="A210" s="281"/>
      <c r="B210" s="92" t="s">
        <v>117</v>
      </c>
      <c r="C210" s="259" t="s">
        <v>150</v>
      </c>
      <c r="D210" s="260"/>
      <c r="E210" s="93">
        <v>14.28</v>
      </c>
      <c r="F210" s="94">
        <v>6665</v>
      </c>
      <c r="G210" s="95">
        <f t="shared" si="54"/>
        <v>95176.2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3001.1257035647304</v>
      </c>
      <c r="N210" s="99">
        <f>M210/L210</f>
        <v>1000.3752345215768</v>
      </c>
      <c r="O210" s="101">
        <f>L210-I210</f>
        <v>0</v>
      </c>
      <c r="P210" s="102">
        <f>N210-K210</f>
        <v>-199.62476547842323</v>
      </c>
      <c r="Q210" s="103">
        <f>N210/K210</f>
        <v>0.83364602876798066</v>
      </c>
      <c r="R210" s="276"/>
      <c r="S210" s="1">
        <v>0.7680555555555556</v>
      </c>
      <c r="T210" s="2">
        <v>0.86059027777777775</v>
      </c>
      <c r="U210" s="104">
        <v>18.800000000000061</v>
      </c>
      <c r="V210" s="105">
        <v>133.24999999999989</v>
      </c>
      <c r="W210" s="106">
        <v>0.86059027777777775</v>
      </c>
      <c r="X210" s="107">
        <v>0.91736111111111107</v>
      </c>
      <c r="Y210" s="261"/>
      <c r="Z210" s="262"/>
      <c r="AA210" s="111">
        <f>M210-J210</f>
        <v>-598.87429643526957</v>
      </c>
      <c r="AB210" s="103">
        <f>M210/J210</f>
        <v>0.83364602876798066</v>
      </c>
      <c r="AC210" s="267"/>
    </row>
    <row r="211" spans="1:29" ht="15.75" customHeight="1">
      <c r="A211" s="281"/>
      <c r="B211" s="92" t="s">
        <v>117</v>
      </c>
      <c r="C211" s="259" t="s">
        <v>150</v>
      </c>
      <c r="D211" s="260"/>
      <c r="E211" s="93">
        <v>14.28</v>
      </c>
      <c r="F211" s="94">
        <v>5106</v>
      </c>
      <c r="G211" s="95">
        <f t="shared" si="54"/>
        <v>72913.679999999993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3000.0979272074401</v>
      </c>
      <c r="N211" s="99">
        <f>M211/L211</f>
        <v>1000.0326424024801</v>
      </c>
      <c r="O211" s="101">
        <f>L211-I211</f>
        <v>0</v>
      </c>
      <c r="P211" s="102">
        <f>N211-K211</f>
        <v>-199.96735759751994</v>
      </c>
      <c r="Q211" s="103">
        <f>N211/K211</f>
        <v>0.8333605353354</v>
      </c>
      <c r="R211" s="276"/>
      <c r="S211" s="1">
        <v>0.91736111111111107</v>
      </c>
      <c r="T211" s="2">
        <v>0.98827546296296298</v>
      </c>
      <c r="U211" s="104">
        <v>81.749999999999986</v>
      </c>
      <c r="V211" s="105">
        <v>102.11666666666675</v>
      </c>
      <c r="W211" s="106"/>
      <c r="X211" s="107"/>
      <c r="Y211" s="261"/>
      <c r="Z211" s="262"/>
      <c r="AA211" s="111">
        <f>M211-J211</f>
        <v>-599.90207279255992</v>
      </c>
      <c r="AB211" s="103">
        <f>M211/J211</f>
        <v>0.8333605353354</v>
      </c>
      <c r="AC211" s="267"/>
    </row>
    <row r="212" spans="1:29" ht="15.75" customHeight="1">
      <c r="A212" s="281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8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8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8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8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8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8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8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8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8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8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8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8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8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2837.9078769240573</v>
      </c>
      <c r="N225" s="139">
        <f t="shared" ref="N225:N231" si="58">M225/L225</f>
        <v>851.37236307721719</v>
      </c>
      <c r="O225" s="140">
        <f t="shared" ref="O225:O231" si="59">L225-I225</f>
        <v>0</v>
      </c>
      <c r="P225" s="141">
        <f t="shared" ref="P225:P231" si="60">N225-K225</f>
        <v>-168.62763692278281</v>
      </c>
      <c r="Q225" s="142">
        <f t="shared" ref="Q225:Q231" si="61">N225/K225</f>
        <v>0.83467878733060508</v>
      </c>
      <c r="R225" s="277"/>
      <c r="S225" s="143">
        <f>S209</f>
        <v>0.70833333333333337</v>
      </c>
      <c r="T225" s="144">
        <f>INDEX(T209:T224,COUNTA(T209:T224))</f>
        <v>0.98827546296296298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-562.09212307594271</v>
      </c>
      <c r="AB225" s="142">
        <f t="shared" ref="AB225:AB231" si="63">M225/J225</f>
        <v>0.83467878733060508</v>
      </c>
      <c r="AC225" s="268"/>
    </row>
    <row r="226" spans="1:29" ht="15.75" customHeight="1">
      <c r="A226" s="269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1292</v>
      </c>
      <c r="G226" s="159">
        <f t="shared" ref="G226:G231" si="64">E226*F226</f>
        <v>23488.560000000001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2972.0127795527187</v>
      </c>
      <c r="N226" s="163">
        <f t="shared" si="58"/>
        <v>990.67092651757287</v>
      </c>
      <c r="O226" s="165">
        <f t="shared" si="59"/>
        <v>0</v>
      </c>
      <c r="P226" s="166">
        <f t="shared" si="60"/>
        <v>-209.32907348242713</v>
      </c>
      <c r="Q226" s="152">
        <f t="shared" si="61"/>
        <v>0.82555910543131072</v>
      </c>
      <c r="R226" s="275">
        <f>Q242</f>
        <v>0.82982080012692649</v>
      </c>
      <c r="S226" s="167">
        <v>0.70833333333333337</v>
      </c>
      <c r="T226" s="168">
        <v>0.72644675925925928</v>
      </c>
      <c r="U226" s="169"/>
      <c r="V226" s="170">
        <v>26.083333333333307</v>
      </c>
      <c r="W226" s="168"/>
      <c r="X226" s="171"/>
      <c r="Y226" s="278"/>
      <c r="Z226" s="279"/>
      <c r="AA226" s="174">
        <f t="shared" si="62"/>
        <v>-627.98722044728129</v>
      </c>
      <c r="AB226" s="152">
        <f t="shared" si="63"/>
        <v>0.82555910543131072</v>
      </c>
      <c r="AC226" s="266">
        <f>AB242</f>
        <v>0.82982080012692649</v>
      </c>
    </row>
    <row r="227" spans="1:29" ht="15.75" customHeight="1">
      <c r="A227" s="270"/>
      <c r="B227" s="92" t="s">
        <v>117</v>
      </c>
      <c r="C227" s="259" t="s">
        <v>149</v>
      </c>
      <c r="D227" s="260"/>
      <c r="E227" s="93">
        <v>24.83</v>
      </c>
      <c r="F227" s="94">
        <v>1035</v>
      </c>
      <c r="G227" s="95">
        <f t="shared" si="64"/>
        <v>25699.05</v>
      </c>
      <c r="H227" s="96">
        <v>2</v>
      </c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 t="shared" si="65"/>
        <v>2749.8154981549933</v>
      </c>
      <c r="N227" s="99">
        <f t="shared" si="58"/>
        <v>687.45387453874832</v>
      </c>
      <c r="O227" s="101">
        <f t="shared" si="59"/>
        <v>0</v>
      </c>
      <c r="P227" s="102">
        <f t="shared" si="60"/>
        <v>-137.54612546125168</v>
      </c>
      <c r="Q227" s="103">
        <f t="shared" si="61"/>
        <v>0.83327742368333135</v>
      </c>
      <c r="R227" s="276"/>
      <c r="S227" s="1">
        <v>0.73709490740740746</v>
      </c>
      <c r="T227" s="2">
        <v>0.75277777777777777</v>
      </c>
      <c r="U227" s="104">
        <v>15.333333333333385</v>
      </c>
      <c r="V227" s="105">
        <v>22.58333333333324</v>
      </c>
      <c r="W227" s="106"/>
      <c r="X227" s="113"/>
      <c r="Y227" s="261"/>
      <c r="Z227" s="262"/>
      <c r="AA227" s="175">
        <f t="shared" si="62"/>
        <v>-550.18450184500671</v>
      </c>
      <c r="AB227" s="103">
        <f t="shared" si="63"/>
        <v>0.83327742368333135</v>
      </c>
      <c r="AC227" s="267"/>
    </row>
    <row r="228" spans="1:29" ht="15.75" customHeight="1">
      <c r="A228" s="270"/>
      <c r="B228" s="92" t="s">
        <v>117</v>
      </c>
      <c r="C228" s="259" t="s">
        <v>153</v>
      </c>
      <c r="D228" s="260"/>
      <c r="E228" s="93">
        <v>18.18</v>
      </c>
      <c r="F228" s="94">
        <v>2714</v>
      </c>
      <c r="G228" s="95">
        <f t="shared" si="64"/>
        <v>49340.52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 t="shared" si="65"/>
        <v>2988.8039155705055</v>
      </c>
      <c r="N228" s="99">
        <f t="shared" si="58"/>
        <v>996.26797185683517</v>
      </c>
      <c r="O228" s="101">
        <f t="shared" si="59"/>
        <v>0</v>
      </c>
      <c r="P228" s="102">
        <f t="shared" si="60"/>
        <v>-203.73202814316483</v>
      </c>
      <c r="Q228" s="103">
        <f t="shared" si="61"/>
        <v>0.83022330988069593</v>
      </c>
      <c r="R228" s="276"/>
      <c r="S228" s="1">
        <v>0.76458333333333328</v>
      </c>
      <c r="T228" s="2">
        <v>0.8024189814814815</v>
      </c>
      <c r="U228" s="104">
        <v>16.99999999999994</v>
      </c>
      <c r="V228" s="105">
        <v>54.483333333333434</v>
      </c>
      <c r="W228" s="106"/>
      <c r="X228" s="113"/>
      <c r="Y228" s="261"/>
      <c r="Z228" s="262"/>
      <c r="AA228" s="175">
        <f t="shared" si="62"/>
        <v>-611.19608442949448</v>
      </c>
      <c r="AB228" s="103">
        <f t="shared" si="63"/>
        <v>0.83022330988069593</v>
      </c>
      <c r="AC228" s="267"/>
    </row>
    <row r="229" spans="1:29" ht="15.75" customHeight="1">
      <c r="A229" s="270"/>
      <c r="B229" s="92" t="s">
        <v>117</v>
      </c>
      <c r="C229" s="259" t="s">
        <v>154</v>
      </c>
      <c r="D229" s="260"/>
      <c r="E229" s="93">
        <v>25.03</v>
      </c>
      <c r="F229" s="94">
        <v>2612</v>
      </c>
      <c r="G229" s="95">
        <f t="shared" si="64"/>
        <v>65378.36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 t="shared" si="65"/>
        <v>2739.8601398601327</v>
      </c>
      <c r="N229" s="99">
        <f t="shared" si="58"/>
        <v>684.96503496503317</v>
      </c>
      <c r="O229" s="101">
        <f t="shared" si="59"/>
        <v>0</v>
      </c>
      <c r="P229" s="102">
        <f t="shared" si="60"/>
        <v>-140.03496503496683</v>
      </c>
      <c r="Q229" s="103">
        <f t="shared" si="61"/>
        <v>0.8302606484424645</v>
      </c>
      <c r="R229" s="276"/>
      <c r="S229" s="1">
        <v>0.8159722222222221</v>
      </c>
      <c r="T229" s="2">
        <v>0.85569444444444442</v>
      </c>
      <c r="U229" s="104">
        <v>19.516666666666467</v>
      </c>
      <c r="V229" s="105">
        <v>57.200000000000145</v>
      </c>
      <c r="W229" s="106">
        <v>0.85569444444444442</v>
      </c>
      <c r="X229" s="107">
        <v>0.91326388888888888</v>
      </c>
      <c r="Y229" s="261"/>
      <c r="Z229" s="262"/>
      <c r="AA229" s="175">
        <f t="shared" si="62"/>
        <v>-560.13986013986732</v>
      </c>
      <c r="AB229" s="103">
        <f t="shared" si="63"/>
        <v>0.8302606484424645</v>
      </c>
      <c r="AC229" s="267"/>
    </row>
    <row r="230" spans="1:29" ht="15.75" customHeight="1">
      <c r="A230" s="271"/>
      <c r="B230" s="92" t="s">
        <v>117</v>
      </c>
      <c r="C230" s="259" t="s">
        <v>149</v>
      </c>
      <c r="D230" s="260"/>
      <c r="E230" s="93">
        <v>24.83</v>
      </c>
      <c r="F230" s="94">
        <v>2426</v>
      </c>
      <c r="G230" s="95">
        <f t="shared" si="64"/>
        <v>60237.579999999994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 t="shared" si="65"/>
        <v>2751.6068052930077</v>
      </c>
      <c r="N230" s="99">
        <f t="shared" si="58"/>
        <v>687.90170132325193</v>
      </c>
      <c r="O230" s="101">
        <f t="shared" si="59"/>
        <v>0</v>
      </c>
      <c r="P230" s="102">
        <f t="shared" si="60"/>
        <v>-137.09829867674807</v>
      </c>
      <c r="Q230" s="103">
        <f t="shared" si="61"/>
        <v>0.83382024402818411</v>
      </c>
      <c r="R230" s="276"/>
      <c r="S230" s="1">
        <v>0.91326388888888888</v>
      </c>
      <c r="T230" s="2">
        <v>0.95</v>
      </c>
      <c r="U230" s="104">
        <v>82.9</v>
      </c>
      <c r="V230" s="105">
        <v>52.899999999999956</v>
      </c>
      <c r="W230" s="106"/>
      <c r="X230" s="107"/>
      <c r="Y230" s="261"/>
      <c r="Z230" s="262"/>
      <c r="AA230" s="175">
        <f t="shared" si="62"/>
        <v>-548.39319470699229</v>
      </c>
      <c r="AB230" s="103">
        <f t="shared" si="63"/>
        <v>0.83382024402818411</v>
      </c>
      <c r="AC230" s="267"/>
    </row>
    <row r="231" spans="1:29" ht="15.75" customHeight="1">
      <c r="A231" s="271"/>
      <c r="B231" s="92" t="s">
        <v>117</v>
      </c>
      <c r="C231" s="259" t="s">
        <v>152</v>
      </c>
      <c r="D231" s="260"/>
      <c r="E231" s="93">
        <v>18.18</v>
      </c>
      <c r="F231" s="94">
        <v>3238</v>
      </c>
      <c r="G231" s="115">
        <f t="shared" si="64"/>
        <v>58866.84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2975.1914241960194</v>
      </c>
      <c r="N231" s="99">
        <f t="shared" si="58"/>
        <v>991.73047473200643</v>
      </c>
      <c r="O231" s="101">
        <f t="shared" si="59"/>
        <v>0</v>
      </c>
      <c r="P231" s="102">
        <f t="shared" si="60"/>
        <v>-208.26952526799357</v>
      </c>
      <c r="Q231" s="103">
        <f t="shared" si="61"/>
        <v>0.82644206227667205</v>
      </c>
      <c r="R231" s="276"/>
      <c r="S231" s="1">
        <v>0.96182870370370366</v>
      </c>
      <c r="T231" s="2">
        <v>1.0071759259259259</v>
      </c>
      <c r="U231" s="104">
        <v>17.033333333333331</v>
      </c>
      <c r="V231" s="105">
        <v>65.299999999999983</v>
      </c>
      <c r="W231" s="106"/>
      <c r="X231" s="4"/>
      <c r="Y231" s="261"/>
      <c r="Z231" s="262"/>
      <c r="AA231" s="175">
        <f t="shared" si="62"/>
        <v>-624.8085758039806</v>
      </c>
      <c r="AB231" s="103">
        <f t="shared" si="63"/>
        <v>0.82644206227667205</v>
      </c>
      <c r="AC231" s="267"/>
    </row>
    <row r="232" spans="1:29" ht="15.75" customHeight="1">
      <c r="A232" s="27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7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7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7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7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7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7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7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7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7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7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3.5</v>
      </c>
      <c r="J242" s="138">
        <f t="shared" si="66"/>
        <v>3450</v>
      </c>
      <c r="K242" s="139">
        <f t="shared" ref="K242" si="67">J242/I242</f>
        <v>985.71428571428567</v>
      </c>
      <c r="L242" s="137">
        <f t="shared" ref="L242:M242" si="68">AVERAGE(L226:L241)</f>
        <v>3.5</v>
      </c>
      <c r="M242" s="138">
        <f t="shared" si="68"/>
        <v>2862.8817604378964</v>
      </c>
      <c r="N242" s="139">
        <f>M242/L242</f>
        <v>817.96621726797036</v>
      </c>
      <c r="O242" s="140">
        <f>L242-I242</f>
        <v>0</v>
      </c>
      <c r="P242" s="141">
        <f>N242-K242</f>
        <v>-167.7480684463153</v>
      </c>
      <c r="Q242" s="142">
        <f>N242/K242</f>
        <v>0.82982080012692649</v>
      </c>
      <c r="R242" s="277"/>
      <c r="S242" s="143">
        <f>S226</f>
        <v>0.70833333333333337</v>
      </c>
      <c r="T242" s="144">
        <f>INDEX(T226:T241,COUNTA(T226:T241))</f>
        <v>1.0071759259259259</v>
      </c>
      <c r="U242" s="145"/>
      <c r="V242" s="156"/>
      <c r="W242" s="135"/>
      <c r="X242" s="139"/>
      <c r="Y242" s="264"/>
      <c r="Z242" s="265"/>
      <c r="AA242" s="177">
        <f>M242-J242</f>
        <v>-587.11823956210355</v>
      </c>
      <c r="AB242" s="142">
        <f>M242/J242</f>
        <v>0.82982080012692649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338" priority="1" operator="greaterThan">
      <formula>0</formula>
    </cfRule>
  </conditionalFormatting>
  <conditionalFormatting sqref="P5:P242 AA5:AA242">
    <cfRule type="cellIs" dxfId="337" priority="4" operator="lessThan">
      <formula>0</formula>
    </cfRule>
  </conditionalFormatting>
  <conditionalFormatting sqref="Q5:Q242 AB5:AB242">
    <cfRule type="cellIs" dxfId="336" priority="2" operator="greaterThan">
      <formula>1</formula>
    </cfRule>
    <cfRule type="cellIs" dxfId="335" priority="3" operator="lessThan">
      <formula>0.8</formula>
    </cfRule>
  </conditionalFormatting>
  <conditionalFormatting sqref="AC5:AC23 R5:R242 AC141:AC146">
    <cfRule type="cellIs" dxfId="334" priority="5" operator="lessThan">
      <formula>0.8</formula>
    </cfRule>
  </conditionalFormatting>
  <conditionalFormatting sqref="AC29:AC37">
    <cfRule type="cellIs" dxfId="333" priority="16" operator="lessThan">
      <formula>0.8</formula>
    </cfRule>
  </conditionalFormatting>
  <conditionalFormatting sqref="AC39:AC44">
    <cfRule type="cellIs" dxfId="332" priority="15" operator="lessThan">
      <formula>0.8</formula>
    </cfRule>
  </conditionalFormatting>
  <conditionalFormatting sqref="AC56">
    <cfRule type="cellIs" dxfId="331" priority="17" operator="lessThan">
      <formula>0.8</formula>
    </cfRule>
  </conditionalFormatting>
  <conditionalFormatting sqref="AC73:AC78">
    <cfRule type="cellIs" dxfId="330" priority="13" operator="lessThan">
      <formula>0.8</formula>
    </cfRule>
  </conditionalFormatting>
  <conditionalFormatting sqref="AC90">
    <cfRule type="cellIs" dxfId="329" priority="14" operator="lessThan">
      <formula>0.8</formula>
    </cfRule>
  </conditionalFormatting>
  <conditionalFormatting sqref="AC107">
    <cfRule type="cellIs" dxfId="328" priority="7" operator="lessThan">
      <formula>0.8</formula>
    </cfRule>
  </conditionalFormatting>
  <conditionalFormatting sqref="AC124:AC129">
    <cfRule type="cellIs" dxfId="327" priority="6" operator="lessThan">
      <formula>0.8</formula>
    </cfRule>
  </conditionalFormatting>
  <conditionalFormatting sqref="AC158:AC163">
    <cfRule type="cellIs" dxfId="326" priority="12" operator="lessThan">
      <formula>0.8</formula>
    </cfRule>
  </conditionalFormatting>
  <conditionalFormatting sqref="AC175">
    <cfRule type="cellIs" dxfId="325" priority="11" operator="lessThan">
      <formula>0.8</formula>
    </cfRule>
  </conditionalFormatting>
  <conditionalFormatting sqref="AC192">
    <cfRule type="cellIs" dxfId="324" priority="10" operator="lessThan">
      <formula>0.8</formula>
    </cfRule>
  </conditionalFormatting>
  <conditionalFormatting sqref="AC209">
    <cfRule type="cellIs" dxfId="323" priority="9" operator="lessThan">
      <formula>0.8</formula>
    </cfRule>
  </conditionalFormatting>
  <conditionalFormatting sqref="AC226:AC231">
    <cfRule type="cellIs" dxfId="322" priority="8" operator="lessThan">
      <formula>0.8</formula>
    </cfRule>
  </conditionalFormatting>
  <dataValidations count="1">
    <dataValidation type="list" allowBlank="1" showInputMessage="1" showErrorMessage="1" sqref="Y5:Z242" xr:uid="{0F99002E-36C8-4F13-B1EC-22CD8EC2E3AF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7BC5-6F06-4132-831B-EA100413DFD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Q1" sqref="Q1:Q1048576"/>
      <selection pane="bottomLeft" activeCell="J35" sqref="J3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121511</v>
      </c>
      <c r="E1" s="77" t="s">
        <v>3</v>
      </c>
      <c r="F1" s="78">
        <f>SUM(G5:G157)</f>
        <v>5356523.6599999983</v>
      </c>
      <c r="G1" s="79" t="s">
        <v>74</v>
      </c>
      <c r="H1" s="80">
        <f>L21+L38+L55+L72+L89+L106+L123+L157</f>
        <v>147.5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45880</v>
      </c>
      <c r="B2" s="325"/>
      <c r="C2" s="82" t="s">
        <v>35</v>
      </c>
      <c r="D2" s="83">
        <f>AVERAGE(N21,N38,N55,N72,N89,N106,N123,N157)</f>
        <v>141.64441964922921</v>
      </c>
      <c r="E2" s="83" t="s">
        <v>81</v>
      </c>
      <c r="F2" s="84">
        <f>F1/D1</f>
        <v>44.082623466188231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3189</v>
      </c>
      <c r="G5" s="159">
        <f t="shared" ref="G5:G6" si="0">E5*F5</f>
        <v>62823.299999999996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1057.6140027637032</v>
      </c>
      <c r="N5" s="163">
        <f>M5/L5</f>
        <v>81.354923289515625</v>
      </c>
      <c r="O5" s="179">
        <f>L5-I5</f>
        <v>0</v>
      </c>
      <c r="P5" s="180">
        <f>N5-K5</f>
        <v>-10.952769018176681</v>
      </c>
      <c r="Q5" s="132">
        <f>N5/K5</f>
        <v>0.88134500230308599</v>
      </c>
      <c r="R5" s="276">
        <f>Q21</f>
        <v>0.8706073921492905</v>
      </c>
      <c r="S5" s="167">
        <v>0.25005787037037036</v>
      </c>
      <c r="T5" s="168">
        <v>0.37569444444444444</v>
      </c>
      <c r="U5" s="169"/>
      <c r="V5" s="170">
        <v>180.91666666666669</v>
      </c>
      <c r="W5" s="87"/>
      <c r="X5" s="88"/>
      <c r="Y5" s="278"/>
      <c r="Z5" s="279"/>
      <c r="AA5" s="109">
        <f>M5-J5</f>
        <v>-142.38599723629682</v>
      </c>
      <c r="AB5" s="110">
        <f>M5/J5</f>
        <v>0.88134500230308599</v>
      </c>
      <c r="AC5" s="291">
        <f>AB21</f>
        <v>0.8706073921492905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2432</v>
      </c>
      <c r="G6" s="95">
        <f t="shared" si="0"/>
        <v>72887.039999999994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2250.6940874036009</v>
      </c>
      <c r="N6" s="99">
        <f>M6/L6</f>
        <v>112.53470437018004</v>
      </c>
      <c r="O6" s="101">
        <f>L6-I6</f>
        <v>0</v>
      </c>
      <c r="P6" s="102">
        <f>N6-K6</f>
        <v>-17.465295629819963</v>
      </c>
      <c r="Q6" s="103">
        <f>N6/K6</f>
        <v>0.86565157207830801</v>
      </c>
      <c r="R6" s="276"/>
      <c r="S6" s="1">
        <v>0.52372685185185186</v>
      </c>
      <c r="T6" s="2">
        <v>0.56874999999999998</v>
      </c>
      <c r="U6" s="104">
        <v>55.783333333333317</v>
      </c>
      <c r="V6" s="105">
        <v>64.833333333333286</v>
      </c>
      <c r="W6" s="106"/>
      <c r="X6" s="107"/>
      <c r="Y6" s="261"/>
      <c r="Z6" s="262"/>
      <c r="AA6" s="111">
        <f>M6-J6</f>
        <v>-349.30591259639914</v>
      </c>
      <c r="AB6" s="112">
        <f>M6/J6</f>
        <v>0.86565157207830801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1654.1540450836519</v>
      </c>
      <c r="N21" s="139">
        <f t="shared" ref="N21:N27" si="5">M21/L21</f>
        <v>100.25176030810012</v>
      </c>
      <c r="O21" s="140">
        <f t="shared" ref="O21:O27" si="6">L21-I21</f>
        <v>0</v>
      </c>
      <c r="P21" s="141">
        <f t="shared" ref="P21:P27" si="7">N21-K21</f>
        <v>-14.899754843415039</v>
      </c>
      <c r="Q21" s="142">
        <f t="shared" ref="Q21:Q27" si="8">N21/K21</f>
        <v>0.8706073921492905</v>
      </c>
      <c r="R21" s="277"/>
      <c r="S21" s="143">
        <f>S5</f>
        <v>0.25005787037037036</v>
      </c>
      <c r="T21" s="144">
        <f>INDEX(T5:T20,COUNTA(T5:T20))</f>
        <v>0.56874999999999998</v>
      </c>
      <c r="U21" s="145"/>
      <c r="V21" s="145"/>
      <c r="W21" s="146"/>
      <c r="X21" s="147"/>
      <c r="Y21" s="264"/>
      <c r="Z21" s="265"/>
      <c r="AA21" s="148">
        <f t="shared" ref="AA21:AA27" si="9">M21-J21</f>
        <v>-245.84595491634809</v>
      </c>
      <c r="AB21" s="149">
        <f t="shared" ref="AB21:AB27" si="10">M21/J21</f>
        <v>0.8706073921492905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2221</v>
      </c>
      <c r="G22" s="159">
        <f t="shared" ref="G22:G27" si="11">E22*F22</f>
        <v>159645.47999999998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1699.0225244368892</v>
      </c>
      <c r="N22" s="163">
        <f t="shared" si="5"/>
        <v>65.347020170649586</v>
      </c>
      <c r="O22" s="165">
        <f t="shared" si="6"/>
        <v>0</v>
      </c>
      <c r="P22" s="166">
        <f t="shared" si="7"/>
        <v>-11.576056752427334</v>
      </c>
      <c r="Q22" s="152">
        <f t="shared" si="8"/>
        <v>0.84951126221844464</v>
      </c>
      <c r="R22" s="275">
        <f>Q38</f>
        <v>0.82513578807936205</v>
      </c>
      <c r="S22" s="167">
        <v>0.16666666666666666</v>
      </c>
      <c r="T22" s="168">
        <v>0.22113425925925925</v>
      </c>
      <c r="U22" s="169"/>
      <c r="V22" s="170">
        <v>78.433333333333337</v>
      </c>
      <c r="W22" s="181"/>
      <c r="X22" s="163"/>
      <c r="Y22" s="278"/>
      <c r="Z22" s="279"/>
      <c r="AA22" s="109">
        <f t="shared" si="9"/>
        <v>-300.97747556311083</v>
      </c>
      <c r="AB22" s="152">
        <f t="shared" si="10"/>
        <v>0.84951126221844464</v>
      </c>
      <c r="AC22" s="347">
        <f>AB38</f>
        <v>0.84656788647103365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1924</v>
      </c>
      <c r="G23" s="95">
        <f t="shared" si="11"/>
        <v>99778.64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27</v>
      </c>
      <c r="M23" s="98">
        <f t="shared" si="12"/>
        <v>1651.8960171714757</v>
      </c>
      <c r="N23" s="99">
        <f t="shared" si="5"/>
        <v>61.181333969313918</v>
      </c>
      <c r="O23" s="101">
        <f t="shared" si="6"/>
        <v>1</v>
      </c>
      <c r="P23" s="102">
        <f t="shared" si="7"/>
        <v>-15.741742953763001</v>
      </c>
      <c r="Q23" s="103">
        <f t="shared" si="8"/>
        <v>0.79535734160108096</v>
      </c>
      <c r="R23" s="276"/>
      <c r="S23" s="1">
        <v>0.22508101851851853</v>
      </c>
      <c r="T23" s="2">
        <v>0.27361111111111114</v>
      </c>
      <c r="U23" s="104">
        <v>5.6833333333333558</v>
      </c>
      <c r="V23" s="105">
        <v>69.883333333333354</v>
      </c>
      <c r="W23" s="106"/>
      <c r="X23" s="107"/>
      <c r="Y23" s="261" t="s">
        <v>236</v>
      </c>
      <c r="Z23" s="262"/>
      <c r="AA23" s="111">
        <f t="shared" si="9"/>
        <v>-348.10398282852429</v>
      </c>
      <c r="AB23" s="103">
        <f t="shared" si="10"/>
        <v>0.8259480085857378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5086</v>
      </c>
      <c r="G24" s="95">
        <f t="shared" si="11"/>
        <v>288732.22000000003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1737.1537001897534</v>
      </c>
      <c r="N24" s="99">
        <f t="shared" si="5"/>
        <v>64.339025932953831</v>
      </c>
      <c r="O24" s="101">
        <f t="shared" si="6"/>
        <v>1</v>
      </c>
      <c r="P24" s="102">
        <f t="shared" si="7"/>
        <v>-12.584050990123089</v>
      </c>
      <c r="Q24" s="103">
        <f t="shared" si="8"/>
        <v>0.83640733712839987</v>
      </c>
      <c r="R24" s="276"/>
      <c r="S24" s="1">
        <v>0.28078703703703706</v>
      </c>
      <c r="T24" s="2">
        <v>0.40277777777777779</v>
      </c>
      <c r="U24" s="104">
        <v>10.333333333333323</v>
      </c>
      <c r="V24" s="105">
        <v>175.66666666666666</v>
      </c>
      <c r="W24" s="106"/>
      <c r="X24" s="107"/>
      <c r="Y24" s="261" t="s">
        <v>236</v>
      </c>
      <c r="Z24" s="262"/>
      <c r="AA24" s="111">
        <f t="shared" si="9"/>
        <v>-262.84629981024659</v>
      </c>
      <c r="AB24" s="103">
        <f t="shared" si="10"/>
        <v>0.86857685009487673</v>
      </c>
      <c r="AC24" s="293"/>
    </row>
    <row r="25" spans="1:43" ht="15.75" customHeight="1">
      <c r="A25" s="281"/>
      <c r="B25" s="92" t="s">
        <v>176</v>
      </c>
      <c r="C25" s="285" t="s">
        <v>238</v>
      </c>
      <c r="D25" s="285"/>
      <c r="E25" s="93">
        <v>57.3</v>
      </c>
      <c r="F25" s="94">
        <v>2676</v>
      </c>
      <c r="G25" s="95">
        <f t="shared" si="11"/>
        <v>153334.79999999999</v>
      </c>
      <c r="H25" s="96"/>
      <c r="I25" s="97">
        <v>25</v>
      </c>
      <c r="J25" s="98">
        <v>2000</v>
      </c>
      <c r="K25" s="99">
        <f t="shared" si="13"/>
        <v>80</v>
      </c>
      <c r="L25" s="100">
        <v>26</v>
      </c>
      <c r="M25" s="98">
        <f t="shared" si="12"/>
        <v>1697.8498413817424</v>
      </c>
      <c r="N25" s="99">
        <f t="shared" si="5"/>
        <v>65.301916976220866</v>
      </c>
      <c r="O25" s="101">
        <f t="shared" si="6"/>
        <v>1</v>
      </c>
      <c r="P25" s="102">
        <f t="shared" si="7"/>
        <v>-14.698083023779134</v>
      </c>
      <c r="Q25" s="103">
        <f t="shared" si="8"/>
        <v>0.81627396220276083</v>
      </c>
      <c r="R25" s="276"/>
      <c r="S25" s="1">
        <v>0.41071759259259261</v>
      </c>
      <c r="T25" s="2">
        <v>0.47638888888888886</v>
      </c>
      <c r="U25" s="104">
        <v>11.433333333333335</v>
      </c>
      <c r="V25" s="105">
        <v>94.566666666666606</v>
      </c>
      <c r="W25" s="106">
        <v>0.47638888888888886</v>
      </c>
      <c r="X25" s="107">
        <v>0.52021990740740742</v>
      </c>
      <c r="Y25" s="261" t="s">
        <v>236</v>
      </c>
      <c r="Z25" s="262"/>
      <c r="AA25" s="111">
        <f t="shared" si="9"/>
        <v>-302.15015861825759</v>
      </c>
      <c r="AB25" s="103">
        <f t="shared" si="10"/>
        <v>0.84892492069087122</v>
      </c>
      <c r="AC25" s="293"/>
    </row>
    <row r="26" spans="1:43" ht="15.75" customHeight="1">
      <c r="A26" s="281"/>
      <c r="B26" s="92" t="s">
        <v>180</v>
      </c>
      <c r="C26" s="285" t="s">
        <v>196</v>
      </c>
      <c r="D26" s="285"/>
      <c r="E26" s="93">
        <v>53.37</v>
      </c>
      <c r="F26" s="94">
        <v>1284</v>
      </c>
      <c r="G26" s="95">
        <f t="shared" si="11"/>
        <v>68527.08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1678.4313725490206</v>
      </c>
      <c r="N26" s="99">
        <f t="shared" si="5"/>
        <v>67.13725490196083</v>
      </c>
      <c r="O26" s="101">
        <f t="shared" si="6"/>
        <v>0</v>
      </c>
      <c r="P26" s="102">
        <f t="shared" si="7"/>
        <v>-12.86274509803917</v>
      </c>
      <c r="Q26" s="103">
        <f t="shared" si="8"/>
        <v>0.83921568627451038</v>
      </c>
      <c r="R26" s="276"/>
      <c r="S26" s="1">
        <v>0.52021990740740742</v>
      </c>
      <c r="T26" s="2">
        <v>0.55209490740740741</v>
      </c>
      <c r="U26" s="104">
        <v>63.116666666666731</v>
      </c>
      <c r="V26" s="105">
        <v>45.899999999999977</v>
      </c>
      <c r="W26" s="106"/>
      <c r="X26" s="107"/>
      <c r="Y26" s="261"/>
      <c r="Z26" s="262"/>
      <c r="AA26" s="111">
        <f t="shared" si="9"/>
        <v>-321.56862745097942</v>
      </c>
      <c r="AB26" s="103">
        <f t="shared" si="10"/>
        <v>0.83921568627451026</v>
      </c>
      <c r="AC26" s="293"/>
    </row>
    <row r="27" spans="1:43" ht="15.75" customHeight="1">
      <c r="A27" s="281"/>
      <c r="B27" s="92" t="s">
        <v>176</v>
      </c>
      <c r="C27" s="285" t="s">
        <v>237</v>
      </c>
      <c r="D27" s="285"/>
      <c r="E27" s="93">
        <v>57.3</v>
      </c>
      <c r="F27" s="94">
        <v>2031</v>
      </c>
      <c r="G27" s="115">
        <f t="shared" si="11"/>
        <v>116376.29999999999</v>
      </c>
      <c r="H27" s="116"/>
      <c r="I27" s="97">
        <v>26</v>
      </c>
      <c r="J27" s="98">
        <v>2000</v>
      </c>
      <c r="K27" s="99">
        <f t="shared" si="13"/>
        <v>76.92307692307692</v>
      </c>
      <c r="L27" s="100">
        <v>27</v>
      </c>
      <c r="M27" s="98">
        <f t="shared" si="12"/>
        <v>1694.4611819235229</v>
      </c>
      <c r="N27" s="99">
        <f t="shared" si="5"/>
        <v>62.757821552723073</v>
      </c>
      <c r="O27" s="101">
        <f t="shared" si="6"/>
        <v>1</v>
      </c>
      <c r="P27" s="102">
        <f t="shared" si="7"/>
        <v>-14.165255370353847</v>
      </c>
      <c r="Q27" s="103">
        <f t="shared" si="8"/>
        <v>0.8158516801854</v>
      </c>
      <c r="R27" s="276"/>
      <c r="S27" s="1">
        <v>0.55561342592592589</v>
      </c>
      <c r="T27" s="2">
        <v>0.60555555555555551</v>
      </c>
      <c r="U27" s="104">
        <v>5.066666666666606</v>
      </c>
      <c r="V27" s="105">
        <v>71.916666666666657</v>
      </c>
      <c r="W27" s="106"/>
      <c r="X27" s="107"/>
      <c r="Y27" s="261" t="s">
        <v>236</v>
      </c>
      <c r="Z27" s="262"/>
      <c r="AA27" s="111">
        <f t="shared" si="9"/>
        <v>-305.53881807647713</v>
      </c>
      <c r="AB27" s="103">
        <f t="shared" si="10"/>
        <v>0.84723059096176145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26.333333333333332</v>
      </c>
      <c r="M38" s="138">
        <f t="shared" si="16"/>
        <v>1693.1357729420672</v>
      </c>
      <c r="N38" s="139">
        <f t="shared" ref="N38:N43" si="17">M38/L38</f>
        <v>64.296295175015217</v>
      </c>
      <c r="O38" s="140">
        <f t="shared" ref="O38:O43" si="18">L38-I38</f>
        <v>0.6666666666666643</v>
      </c>
      <c r="P38" s="141">
        <f t="shared" ref="P38:P43" si="19">N38-K38</f>
        <v>-13.625782747062701</v>
      </c>
      <c r="Q38" s="142">
        <f t="shared" ref="Q38:Q43" si="20">N38/K38</f>
        <v>0.82513578807936205</v>
      </c>
      <c r="R38" s="277"/>
      <c r="S38" s="143">
        <f>S22</f>
        <v>0.16666666666666666</v>
      </c>
      <c r="T38" s="144">
        <f>INDEX(T22:T37,COUNTA(T22:T37))</f>
        <v>0.60555555555555551</v>
      </c>
      <c r="U38" s="145"/>
      <c r="V38" s="156"/>
      <c r="W38" s="135"/>
      <c r="X38" s="139"/>
      <c r="Y38" s="264"/>
      <c r="Z38" s="265"/>
      <c r="AA38" s="157">
        <f t="shared" ref="AA38:AA43" si="21">M38-J38</f>
        <v>-306.86422705793279</v>
      </c>
      <c r="AB38" s="142">
        <f t="shared" ref="AB38:AB43" si="22">M38/J38</f>
        <v>0.84656788647103365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2659</v>
      </c>
      <c r="G39" s="159">
        <f t="shared" ref="G39:G43" si="23">E39*F39</f>
        <v>131673.68000000002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1709.0519550080348</v>
      </c>
      <c r="N39" s="163">
        <f t="shared" si="17"/>
        <v>71.21049812533478</v>
      </c>
      <c r="O39" s="165">
        <f t="shared" si="18"/>
        <v>0</v>
      </c>
      <c r="P39" s="166">
        <f t="shared" si="19"/>
        <v>-12.122835207998548</v>
      </c>
      <c r="Q39" s="152">
        <f t="shared" si="20"/>
        <v>0.85452597750401738</v>
      </c>
      <c r="R39" s="275">
        <f>Q55</f>
        <v>0.85666047727834416</v>
      </c>
      <c r="S39" s="167">
        <v>0.25</v>
      </c>
      <c r="T39" s="168">
        <v>0.31482638888888886</v>
      </c>
      <c r="U39" s="169"/>
      <c r="V39" s="170">
        <v>93.349999999999966</v>
      </c>
      <c r="W39" s="87"/>
      <c r="X39" s="88"/>
      <c r="Y39" s="278"/>
      <c r="Z39" s="279"/>
      <c r="AA39" s="109">
        <f t="shared" si="21"/>
        <v>-290.94804499196516</v>
      </c>
      <c r="AB39" s="152">
        <f t="shared" si="22"/>
        <v>0.85452597750401738</v>
      </c>
      <c r="AC39" s="347">
        <f>AB55</f>
        <v>0.85666047727834405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982</v>
      </c>
      <c r="G40" s="95">
        <f t="shared" si="23"/>
        <v>58723.6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>F40/V40*60</f>
        <v>1652.7349228611511</v>
      </c>
      <c r="N40" s="99">
        <f t="shared" si="17"/>
        <v>118.05249449008222</v>
      </c>
      <c r="O40" s="101">
        <f t="shared" si="18"/>
        <v>0</v>
      </c>
      <c r="P40" s="102">
        <f t="shared" si="19"/>
        <v>-24.804648367060636</v>
      </c>
      <c r="Q40" s="103">
        <f t="shared" si="20"/>
        <v>0.8263674614305756</v>
      </c>
      <c r="R40" s="276"/>
      <c r="S40" s="1">
        <v>0.32038194444444446</v>
      </c>
      <c r="T40" s="2">
        <v>0.34513888888888888</v>
      </c>
      <c r="U40" s="104">
        <v>8.0000000000000515</v>
      </c>
      <c r="V40" s="105">
        <v>35.649999999999977</v>
      </c>
      <c r="W40" s="106"/>
      <c r="X40" s="107"/>
      <c r="Y40" s="261"/>
      <c r="Z40" s="262"/>
      <c r="AA40" s="111">
        <f t="shared" si="21"/>
        <v>-347.26507713884894</v>
      </c>
      <c r="AB40" s="103">
        <f t="shared" si="22"/>
        <v>0.82636746143057549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2681</v>
      </c>
      <c r="G41" s="95">
        <f t="shared" si="23"/>
        <v>138929.42000000001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1534.4356120826712</v>
      </c>
      <c r="N41" s="99">
        <f t="shared" si="17"/>
        <v>66.714591829681353</v>
      </c>
      <c r="O41" s="101">
        <f t="shared" si="18"/>
        <v>0</v>
      </c>
      <c r="P41" s="102">
        <f t="shared" si="19"/>
        <v>-11.546277735536037</v>
      </c>
      <c r="Q41" s="103">
        <f t="shared" si="20"/>
        <v>0.85246422893481733</v>
      </c>
      <c r="R41" s="276"/>
      <c r="S41" s="1">
        <v>0.35011574074074076</v>
      </c>
      <c r="T41" s="2">
        <v>0.42291666666666666</v>
      </c>
      <c r="U41" s="104">
        <v>7.1666666666666945</v>
      </c>
      <c r="V41" s="105">
        <v>104.83333333333331</v>
      </c>
      <c r="W41" s="106"/>
      <c r="X41" s="107"/>
      <c r="Y41" s="261"/>
      <c r="Z41" s="262"/>
      <c r="AA41" s="111">
        <f t="shared" si="21"/>
        <v>-265.56438791732876</v>
      </c>
      <c r="AB41" s="103">
        <f t="shared" si="22"/>
        <v>0.85246422893481733</v>
      </c>
      <c r="AC41" s="293"/>
    </row>
    <row r="42" spans="1:29" ht="15.75" customHeight="1">
      <c r="A42" s="270"/>
      <c r="B42" s="153" t="s">
        <v>189</v>
      </c>
      <c r="C42" s="259" t="s">
        <v>206</v>
      </c>
      <c r="D42" s="260"/>
      <c r="E42" s="93">
        <v>36.86</v>
      </c>
      <c r="F42" s="104">
        <v>3513</v>
      </c>
      <c r="G42" s="95">
        <f t="shared" si="23"/>
        <v>129489.18</v>
      </c>
      <c r="H42" s="96"/>
      <c r="I42" s="100">
        <v>17</v>
      </c>
      <c r="J42" s="98">
        <v>2000</v>
      </c>
      <c r="K42" s="99">
        <f t="shared" si="13"/>
        <v>117.64705882352941</v>
      </c>
      <c r="L42" s="100">
        <v>17</v>
      </c>
      <c r="M42" s="98">
        <f>F42/V42*60</f>
        <v>1760.1670146137799</v>
      </c>
      <c r="N42" s="99">
        <f t="shared" si="17"/>
        <v>103.53923615375176</v>
      </c>
      <c r="O42" s="101">
        <f t="shared" si="18"/>
        <v>0</v>
      </c>
      <c r="P42" s="102">
        <f t="shared" si="19"/>
        <v>-14.107822669777647</v>
      </c>
      <c r="Q42" s="103">
        <f t="shared" si="20"/>
        <v>0.88008350730689</v>
      </c>
      <c r="R42" s="276"/>
      <c r="S42" s="1">
        <v>0.4279513888888889</v>
      </c>
      <c r="T42" s="2">
        <v>0.51111111111111107</v>
      </c>
      <c r="U42" s="104">
        <v>7.2500000000000142</v>
      </c>
      <c r="V42" s="105">
        <v>119.74999999999993</v>
      </c>
      <c r="W42" s="106">
        <v>0.51111111111111107</v>
      </c>
      <c r="X42" s="107">
        <v>0.55208333333333326</v>
      </c>
      <c r="Y42" s="261"/>
      <c r="Z42" s="262"/>
      <c r="AA42" s="111">
        <f t="shared" si="21"/>
        <v>-239.83298538622012</v>
      </c>
      <c r="AB42" s="103">
        <f t="shared" si="22"/>
        <v>0.88008350730688989</v>
      </c>
      <c r="AC42" s="293"/>
    </row>
    <row r="43" spans="1:29" ht="15.75" customHeight="1">
      <c r="A43" s="271"/>
      <c r="B43" s="153" t="s">
        <v>180</v>
      </c>
      <c r="C43" s="259" t="s">
        <v>182</v>
      </c>
      <c r="D43" s="260"/>
      <c r="E43" s="93">
        <v>59.52</v>
      </c>
      <c r="F43" s="104">
        <v>5164</v>
      </c>
      <c r="G43" s="95">
        <f t="shared" si="23"/>
        <v>307361.28000000003</v>
      </c>
      <c r="H43" s="113"/>
      <c r="I43" s="114">
        <v>25</v>
      </c>
      <c r="J43" s="98">
        <v>2000</v>
      </c>
      <c r="K43" s="99">
        <f t="shared" si="13"/>
        <v>80</v>
      </c>
      <c r="L43" s="114">
        <v>25</v>
      </c>
      <c r="M43" s="98">
        <f>F43/V43*60</f>
        <v>1738.8831727621355</v>
      </c>
      <c r="N43" s="99">
        <f t="shared" si="17"/>
        <v>69.555326910485419</v>
      </c>
      <c r="O43" s="101">
        <f t="shared" si="18"/>
        <v>0</v>
      </c>
      <c r="P43" s="102">
        <f t="shared" si="19"/>
        <v>-10.444673089514581</v>
      </c>
      <c r="Q43" s="103">
        <f t="shared" si="20"/>
        <v>0.86944158638106772</v>
      </c>
      <c r="R43" s="276"/>
      <c r="S43" s="1">
        <v>0.55208333333333326</v>
      </c>
      <c r="T43" s="2">
        <v>0.67582175925925925</v>
      </c>
      <c r="U43" s="104">
        <v>58.99999999999995</v>
      </c>
      <c r="V43" s="105">
        <v>178.18333333333342</v>
      </c>
      <c r="W43" s="106"/>
      <c r="X43" s="107"/>
      <c r="Y43" s="261"/>
      <c r="Z43" s="262"/>
      <c r="AA43" s="111">
        <f t="shared" si="21"/>
        <v>-261.11682723786453</v>
      </c>
      <c r="AB43" s="103">
        <f t="shared" si="22"/>
        <v>0.86944158638106772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20.6</v>
      </c>
      <c r="J55" s="138">
        <f t="shared" si="24"/>
        <v>1960</v>
      </c>
      <c r="K55" s="139">
        <f t="shared" ref="K55" si="25">J55/I55</f>
        <v>95.145631067961162</v>
      </c>
      <c r="L55" s="137">
        <f t="shared" ref="L55:M55" si="26">AVERAGE(L39:L54)</f>
        <v>20.6</v>
      </c>
      <c r="M55" s="138">
        <f t="shared" si="26"/>
        <v>1679.0545354655544</v>
      </c>
      <c r="N55" s="139">
        <f t="shared" ref="N55:N61" si="27">M55/L55</f>
        <v>81.507501721628856</v>
      </c>
      <c r="O55" s="140">
        <f t="shared" ref="O55:O61" si="28">L55-I55</f>
        <v>0</v>
      </c>
      <c r="P55" s="141">
        <f t="shared" ref="P55:P61" si="29">N55-K55</f>
        <v>-13.638129346332306</v>
      </c>
      <c r="Q55" s="142">
        <f t="shared" ref="Q55:Q61" si="30">N55/K55</f>
        <v>0.85666047727834416</v>
      </c>
      <c r="R55" s="277"/>
      <c r="S55" s="143">
        <f>S39</f>
        <v>0.25</v>
      </c>
      <c r="T55" s="144">
        <f>INDEX(T39:T54,COUNTA(T39:T54))</f>
        <v>0.67582175925925925</v>
      </c>
      <c r="U55" s="145"/>
      <c r="V55" s="156"/>
      <c r="W55" s="188"/>
      <c r="X55" s="189"/>
      <c r="Y55" s="264"/>
      <c r="Z55" s="265"/>
      <c r="AA55" s="157">
        <f t="shared" ref="AA55:AA61" si="31">M55-J55</f>
        <v>-280.94546453444559</v>
      </c>
      <c r="AB55" s="142">
        <f t="shared" ref="AB55:AB61" si="32">M55/J55</f>
        <v>0.85666047727834405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1934</v>
      </c>
      <c r="G56" s="159">
        <f t="shared" ref="G56:G61" si="33">E56*F56</f>
        <v>114802.24000000001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4">F56/V56*60</f>
        <v>1693.1906614785989</v>
      </c>
      <c r="N56" s="163">
        <f t="shared" si="27"/>
        <v>73.616985281678211</v>
      </c>
      <c r="O56" s="165">
        <f t="shared" si="28"/>
        <v>0</v>
      </c>
      <c r="P56" s="166">
        <f t="shared" si="29"/>
        <v>-13.339536457452226</v>
      </c>
      <c r="Q56" s="152">
        <f t="shared" si="30"/>
        <v>0.84659533073929938</v>
      </c>
      <c r="R56" s="275">
        <f>Q72</f>
        <v>0.84626262384060269</v>
      </c>
      <c r="S56" s="167">
        <v>0.16700231481481481</v>
      </c>
      <c r="T56" s="168">
        <v>0.21459490740740741</v>
      </c>
      <c r="U56" s="169"/>
      <c r="V56" s="170">
        <v>68.533333333333346</v>
      </c>
      <c r="W56" s="168"/>
      <c r="X56" s="171"/>
      <c r="Y56" s="278"/>
      <c r="Z56" s="279"/>
      <c r="AA56" s="109">
        <f t="shared" si="31"/>
        <v>-306.80933852140106</v>
      </c>
      <c r="AB56" s="152">
        <f t="shared" si="32"/>
        <v>0.84659533073929949</v>
      </c>
      <c r="AC56" s="266">
        <f>AB72</f>
        <v>0.84626262384060269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1251</v>
      </c>
      <c r="G57" s="95">
        <f t="shared" si="33"/>
        <v>128640.33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34"/>
        <v>1683.5887850467277</v>
      </c>
      <c r="N57" s="99">
        <f t="shared" si="27"/>
        <v>88.609936055090927</v>
      </c>
      <c r="O57" s="101">
        <f t="shared" si="28"/>
        <v>0</v>
      </c>
      <c r="P57" s="102">
        <f t="shared" si="29"/>
        <v>-16.653221839645909</v>
      </c>
      <c r="Q57" s="103">
        <f t="shared" si="30"/>
        <v>0.84179439252336385</v>
      </c>
      <c r="R57" s="276"/>
      <c r="S57" s="1">
        <v>0.21905092592592593</v>
      </c>
      <c r="T57" s="2">
        <v>0.25001157407407409</v>
      </c>
      <c r="U57" s="104">
        <v>6.4166666666666572</v>
      </c>
      <c r="V57" s="105">
        <v>44.583333333333364</v>
      </c>
      <c r="W57" s="106"/>
      <c r="X57" s="107"/>
      <c r="Y57" s="261"/>
      <c r="Z57" s="262"/>
      <c r="AA57" s="111">
        <f t="shared" si="31"/>
        <v>-316.41121495327229</v>
      </c>
      <c r="AB57" s="103">
        <f t="shared" si="32"/>
        <v>0.84179439252336385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1917</v>
      </c>
      <c r="G58" s="95">
        <f t="shared" si="33"/>
        <v>90808.29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34"/>
        <v>1672.6126999515272</v>
      </c>
      <c r="N58" s="99">
        <f t="shared" si="27"/>
        <v>79.648223807215587</v>
      </c>
      <c r="O58" s="101">
        <f t="shared" si="28"/>
        <v>0</v>
      </c>
      <c r="P58" s="102">
        <f t="shared" si="29"/>
        <v>-15.589871430879654</v>
      </c>
      <c r="Q58" s="103">
        <f t="shared" si="30"/>
        <v>0.83630634997576359</v>
      </c>
      <c r="R58" s="276"/>
      <c r="S58" s="1">
        <v>0.25364583333333335</v>
      </c>
      <c r="T58" s="2">
        <v>0.30140046296296297</v>
      </c>
      <c r="U58" s="104">
        <v>5.2333333333333254</v>
      </c>
      <c r="V58" s="105">
        <v>68.766666666666652</v>
      </c>
      <c r="W58" s="106"/>
      <c r="X58" s="107"/>
      <c r="Y58" s="261"/>
      <c r="Z58" s="262"/>
      <c r="AA58" s="111">
        <f t="shared" si="31"/>
        <v>-327.38730004847275</v>
      </c>
      <c r="AB58" s="103">
        <f t="shared" si="32"/>
        <v>0.83630634997576359</v>
      </c>
      <c r="AC58" s="267"/>
    </row>
    <row r="59" spans="1:29" ht="15.75" customHeight="1">
      <c r="A59" s="281"/>
      <c r="B59" s="153" t="s">
        <v>180</v>
      </c>
      <c r="C59" s="259" t="s">
        <v>197</v>
      </c>
      <c r="D59" s="260"/>
      <c r="E59" s="93">
        <v>77.34</v>
      </c>
      <c r="F59" s="94">
        <v>3227</v>
      </c>
      <c r="G59" s="95">
        <f t="shared" si="33"/>
        <v>249576.18000000002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34"/>
        <v>1695.1991828396315</v>
      </c>
      <c r="N59" s="99">
        <f t="shared" si="27"/>
        <v>67.807967313585266</v>
      </c>
      <c r="O59" s="101">
        <f t="shared" si="28"/>
        <v>0</v>
      </c>
      <c r="P59" s="102">
        <f t="shared" si="29"/>
        <v>-12.192032686414734</v>
      </c>
      <c r="Q59" s="103">
        <f t="shared" si="30"/>
        <v>0.84759959141981578</v>
      </c>
      <c r="R59" s="276"/>
      <c r="S59" s="1">
        <v>0.30416666666666664</v>
      </c>
      <c r="T59" s="2">
        <v>0.38348379629629631</v>
      </c>
      <c r="U59" s="104">
        <v>3.9833333333332899</v>
      </c>
      <c r="V59" s="105">
        <v>114.21666666666673</v>
      </c>
      <c r="W59" s="106"/>
      <c r="X59" s="107"/>
      <c r="Y59" s="261"/>
      <c r="Z59" s="262"/>
      <c r="AA59" s="111">
        <f t="shared" si="31"/>
        <v>-304.80081716036852</v>
      </c>
      <c r="AB59" s="103">
        <f t="shared" si="32"/>
        <v>0.84759959141981578</v>
      </c>
      <c r="AC59" s="267"/>
    </row>
    <row r="60" spans="1:29" ht="15.75" customHeight="1">
      <c r="A60" s="281"/>
      <c r="B60" s="153" t="s">
        <v>180</v>
      </c>
      <c r="C60" s="259" t="s">
        <v>188</v>
      </c>
      <c r="D60" s="260"/>
      <c r="E60" s="93">
        <v>59.34</v>
      </c>
      <c r="F60" s="94">
        <v>2438</v>
      </c>
      <c r="G60" s="95">
        <f t="shared" si="33"/>
        <v>144670.92000000001</v>
      </c>
      <c r="H60" s="113"/>
      <c r="I60" s="97">
        <v>24</v>
      </c>
      <c r="J60" s="98">
        <v>2000</v>
      </c>
      <c r="K60" s="99">
        <f t="shared" si="13"/>
        <v>83.333333333333329</v>
      </c>
      <c r="L60" s="114">
        <v>24</v>
      </c>
      <c r="M60" s="98">
        <f t="shared" si="34"/>
        <v>1691.4241665060692</v>
      </c>
      <c r="N60" s="99">
        <f t="shared" si="27"/>
        <v>70.476006937752885</v>
      </c>
      <c r="O60" s="101">
        <f t="shared" si="28"/>
        <v>0</v>
      </c>
      <c r="P60" s="102">
        <f t="shared" si="29"/>
        <v>-12.857326395580444</v>
      </c>
      <c r="Q60" s="103">
        <f t="shared" si="30"/>
        <v>0.84571208325303471</v>
      </c>
      <c r="R60" s="276"/>
      <c r="S60" s="1">
        <v>0.38749999999999996</v>
      </c>
      <c r="T60" s="2">
        <v>0.44755787037037037</v>
      </c>
      <c r="U60" s="104">
        <v>5.7833333333332515</v>
      </c>
      <c r="V60" s="105">
        <v>86.483333333333391</v>
      </c>
      <c r="W60" s="106">
        <v>0.44755787037037037</v>
      </c>
      <c r="X60" s="107">
        <v>0.48819444444444438</v>
      </c>
      <c r="Y60" s="261"/>
      <c r="Z60" s="262"/>
      <c r="AA60" s="111">
        <f t="shared" si="31"/>
        <v>-308.57583349393076</v>
      </c>
      <c r="AB60" s="103">
        <f t="shared" si="32"/>
        <v>0.8457120832530346</v>
      </c>
      <c r="AC60" s="267"/>
    </row>
    <row r="61" spans="1:29" ht="15.75" customHeight="1">
      <c r="A61" s="281"/>
      <c r="B61" s="153" t="s">
        <v>180</v>
      </c>
      <c r="C61" s="259" t="s">
        <v>198</v>
      </c>
      <c r="D61" s="260"/>
      <c r="E61" s="93">
        <v>58.67</v>
      </c>
      <c r="F61" s="94">
        <v>4709</v>
      </c>
      <c r="G61" s="115">
        <f t="shared" si="33"/>
        <v>276277.03000000003</v>
      </c>
      <c r="H61" s="116"/>
      <c r="I61" s="97">
        <v>25</v>
      </c>
      <c r="J61" s="98">
        <v>2000</v>
      </c>
      <c r="K61" s="99">
        <f t="shared" si="13"/>
        <v>80</v>
      </c>
      <c r="L61" s="100">
        <v>25</v>
      </c>
      <c r="M61" s="98">
        <f t="shared" si="34"/>
        <v>1719.135990264678</v>
      </c>
      <c r="N61" s="99">
        <f t="shared" si="27"/>
        <v>68.765439610587123</v>
      </c>
      <c r="O61" s="101">
        <f t="shared" si="28"/>
        <v>0</v>
      </c>
      <c r="P61" s="102">
        <f t="shared" si="29"/>
        <v>-11.234560389412877</v>
      </c>
      <c r="Q61" s="103">
        <f t="shared" si="30"/>
        <v>0.85956799513233906</v>
      </c>
      <c r="R61" s="276"/>
      <c r="S61" s="1">
        <v>0.48819444444444438</v>
      </c>
      <c r="T61" s="2">
        <v>0.6023263888888889</v>
      </c>
      <c r="U61" s="104">
        <v>58.516666666666566</v>
      </c>
      <c r="V61" s="105">
        <v>164.35000000000011</v>
      </c>
      <c r="W61" s="106"/>
      <c r="X61" s="107"/>
      <c r="Y61" s="261"/>
      <c r="Z61" s="262"/>
      <c r="AA61" s="111">
        <f t="shared" si="31"/>
        <v>-280.86400973532204</v>
      </c>
      <c r="AB61" s="103">
        <f t="shared" si="32"/>
        <v>0.85956799513233895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5">AVERAGE(I56:I71)</f>
        <v>22.833333333333332</v>
      </c>
      <c r="J72" s="138">
        <f t="shared" si="35"/>
        <v>2000</v>
      </c>
      <c r="K72" s="139">
        <f t="shared" ref="K72" si="36">J72/I72</f>
        <v>87.591240875912419</v>
      </c>
      <c r="L72" s="137">
        <f t="shared" ref="L72:M72" si="37">AVERAGE(L56:L71)</f>
        <v>22.833333333333332</v>
      </c>
      <c r="M72" s="138">
        <f t="shared" si="37"/>
        <v>1692.5252476812054</v>
      </c>
      <c r="N72" s="139">
        <f t="shared" ref="N72:N82" si="38">M72/L72</f>
        <v>74.125193329103894</v>
      </c>
      <c r="O72" s="140">
        <f t="shared" ref="O72:O82" si="39">L72-I72</f>
        <v>0</v>
      </c>
      <c r="P72" s="141">
        <f t="shared" ref="P72:P82" si="40">N72-K72</f>
        <v>-13.466047546808525</v>
      </c>
      <c r="Q72" s="142">
        <f t="shared" ref="Q72:Q82" si="41">N72/K72</f>
        <v>0.84626262384060269</v>
      </c>
      <c r="R72" s="277"/>
      <c r="S72" s="143">
        <f>S56</f>
        <v>0.16700231481481481</v>
      </c>
      <c r="T72" s="144">
        <f>INDEX(T56:T71,COUNTA(T56:T71))</f>
        <v>0.6023263888888889</v>
      </c>
      <c r="U72" s="145"/>
      <c r="V72" s="156"/>
      <c r="W72" s="135"/>
      <c r="X72" s="139"/>
      <c r="Y72" s="264"/>
      <c r="Z72" s="265"/>
      <c r="AA72" s="157">
        <f t="shared" ref="AA72:AA82" si="42">M72-J72</f>
        <v>-307.47475231879457</v>
      </c>
      <c r="AB72" s="142">
        <f t="shared" ref="AB72:AB82" si="43">M72/J72</f>
        <v>0.84626262384060269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4736</v>
      </c>
      <c r="G73" s="159">
        <f t="shared" ref="G73:G82" si="44">E73*F73</f>
        <v>179683.84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45">F73/V73*60</f>
        <v>3000.6335797254483</v>
      </c>
      <c r="N73" s="163">
        <f t="shared" si="38"/>
        <v>142.88731332025944</v>
      </c>
      <c r="O73" s="165">
        <f t="shared" si="39"/>
        <v>0</v>
      </c>
      <c r="P73" s="166">
        <f t="shared" si="40"/>
        <v>-28.541258108311979</v>
      </c>
      <c r="Q73" s="152">
        <f t="shared" si="41"/>
        <v>0.83350932770151342</v>
      </c>
      <c r="R73" s="275">
        <f>Q89</f>
        <v>0.84717471063521554</v>
      </c>
      <c r="S73" s="167">
        <v>0.166875</v>
      </c>
      <c r="T73" s="168">
        <v>0.2326388888888889</v>
      </c>
      <c r="U73" s="169"/>
      <c r="V73" s="170">
        <v>94.700000000000017</v>
      </c>
      <c r="W73" s="168"/>
      <c r="X73" s="171"/>
      <c r="Y73" s="278"/>
      <c r="Z73" s="279"/>
      <c r="AA73" s="109">
        <f t="shared" si="42"/>
        <v>-599.36642027455173</v>
      </c>
      <c r="AB73" s="152">
        <f t="shared" si="43"/>
        <v>0.83350932770151342</v>
      </c>
      <c r="AC73" s="266">
        <f>AB89</f>
        <v>0.84717471063521543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502</v>
      </c>
      <c r="G74" s="95">
        <f t="shared" si="44"/>
        <v>19126.2</v>
      </c>
      <c r="H74" s="96"/>
      <c r="I74" s="97">
        <v>21</v>
      </c>
      <c r="J74" s="98">
        <v>3600</v>
      </c>
      <c r="K74" s="99">
        <f t="shared" ref="K74:K110" si="46">J74/I74</f>
        <v>171.42857142857142</v>
      </c>
      <c r="L74" s="100">
        <v>21</v>
      </c>
      <c r="M74" s="98">
        <f t="shared" si="45"/>
        <v>2882.2966507177048</v>
      </c>
      <c r="N74" s="99">
        <f t="shared" si="38"/>
        <v>137.25222146274785</v>
      </c>
      <c r="O74" s="101">
        <f t="shared" si="39"/>
        <v>0</v>
      </c>
      <c r="P74" s="102">
        <f t="shared" si="40"/>
        <v>-34.176349965823562</v>
      </c>
      <c r="Q74" s="103">
        <f t="shared" si="41"/>
        <v>0.80063795853269593</v>
      </c>
      <c r="R74" s="276"/>
      <c r="S74" s="1">
        <v>0.23750000000000002</v>
      </c>
      <c r="T74" s="2">
        <v>0.24475694444444446</v>
      </c>
      <c r="U74" s="104">
        <v>7.0000000000000151</v>
      </c>
      <c r="V74" s="105">
        <v>10.449999999999996</v>
      </c>
      <c r="W74" s="106"/>
      <c r="X74" s="107"/>
      <c r="Y74" s="261"/>
      <c r="Z74" s="262"/>
      <c r="AA74" s="111">
        <f t="shared" si="42"/>
        <v>-717.70334928229522</v>
      </c>
      <c r="AB74" s="103">
        <f t="shared" si="43"/>
        <v>0.80063795853269581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3167</v>
      </c>
      <c r="G75" s="95">
        <f t="shared" si="44"/>
        <v>101534.02</v>
      </c>
      <c r="H75" s="96"/>
      <c r="I75" s="97">
        <v>21</v>
      </c>
      <c r="J75" s="98">
        <v>3600</v>
      </c>
      <c r="K75" s="99">
        <f t="shared" si="46"/>
        <v>171.42857142857142</v>
      </c>
      <c r="L75" s="100">
        <v>21</v>
      </c>
      <c r="M75" s="98">
        <f t="shared" si="45"/>
        <v>2991.6557334033059</v>
      </c>
      <c r="N75" s="99">
        <f t="shared" si="38"/>
        <v>142.45979682872886</v>
      </c>
      <c r="O75" s="101">
        <f t="shared" si="39"/>
        <v>0</v>
      </c>
      <c r="P75" s="102">
        <f t="shared" si="40"/>
        <v>-28.968774599842561</v>
      </c>
      <c r="Q75" s="103">
        <f t="shared" si="41"/>
        <v>0.83101548150091842</v>
      </c>
      <c r="R75" s="276"/>
      <c r="S75" s="1">
        <v>0.24894675925925927</v>
      </c>
      <c r="T75" s="2">
        <v>0.29305555555555557</v>
      </c>
      <c r="U75" s="104">
        <v>6.0333333333333306</v>
      </c>
      <c r="V75" s="105">
        <v>63.516666666666673</v>
      </c>
      <c r="W75" s="106"/>
      <c r="X75" s="107"/>
      <c r="Y75" s="261"/>
      <c r="Z75" s="262"/>
      <c r="AA75" s="111">
        <f t="shared" si="42"/>
        <v>-608.34426659669407</v>
      </c>
      <c r="AB75" s="103">
        <f t="shared" si="43"/>
        <v>0.83101548150091831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4004</v>
      </c>
      <c r="G76" s="95">
        <f t="shared" si="44"/>
        <v>113273.16</v>
      </c>
      <c r="H76" s="96"/>
      <c r="I76" s="97">
        <v>19</v>
      </c>
      <c r="J76" s="98">
        <v>3600</v>
      </c>
      <c r="K76" s="99">
        <f t="shared" si="46"/>
        <v>189.47368421052633</v>
      </c>
      <c r="L76" s="100">
        <v>19</v>
      </c>
      <c r="M76" s="98">
        <f t="shared" si="45"/>
        <v>2998.6270022883295</v>
      </c>
      <c r="N76" s="99">
        <f t="shared" si="38"/>
        <v>157.82247380464892</v>
      </c>
      <c r="O76" s="101">
        <f t="shared" si="39"/>
        <v>0</v>
      </c>
      <c r="P76" s="102">
        <f t="shared" si="40"/>
        <v>-31.651210405877407</v>
      </c>
      <c r="Q76" s="103">
        <f t="shared" si="41"/>
        <v>0.83295194508009152</v>
      </c>
      <c r="R76" s="276"/>
      <c r="S76" s="1">
        <v>0.29722222222222222</v>
      </c>
      <c r="T76" s="2">
        <v>0.3528587962962963</v>
      </c>
      <c r="U76" s="104">
        <v>5.9999999999999787</v>
      </c>
      <c r="V76" s="105">
        <v>80.116666666666674</v>
      </c>
      <c r="W76" s="106"/>
      <c r="X76" s="107"/>
      <c r="Y76" s="261"/>
      <c r="Z76" s="262"/>
      <c r="AA76" s="191">
        <f t="shared" si="42"/>
        <v>-601.37299771167045</v>
      </c>
      <c r="AB76" s="192">
        <f t="shared" si="43"/>
        <v>0.83295194508009152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2503</v>
      </c>
      <c r="G77" s="95">
        <f t="shared" si="44"/>
        <v>97591.97</v>
      </c>
      <c r="H77" s="113"/>
      <c r="I77" s="97">
        <v>19</v>
      </c>
      <c r="J77" s="98">
        <v>3600</v>
      </c>
      <c r="K77" s="99">
        <f t="shared" si="46"/>
        <v>189.47368421052633</v>
      </c>
      <c r="L77" s="114">
        <v>19</v>
      </c>
      <c r="M77" s="98">
        <f t="shared" si="45"/>
        <v>2982.7209533267151</v>
      </c>
      <c r="N77" s="99">
        <f t="shared" si="38"/>
        <v>156.98531333298502</v>
      </c>
      <c r="O77" s="101">
        <f t="shared" si="39"/>
        <v>0</v>
      </c>
      <c r="P77" s="102">
        <f t="shared" si="40"/>
        <v>-32.488370877541314</v>
      </c>
      <c r="Q77" s="103">
        <f t="shared" si="41"/>
        <v>0.82853359814630978</v>
      </c>
      <c r="R77" s="276"/>
      <c r="S77" s="1">
        <v>0.35694444444444445</v>
      </c>
      <c r="T77" s="2">
        <v>0.3919097222222222</v>
      </c>
      <c r="U77" s="104">
        <v>5.8833333333333471</v>
      </c>
      <c r="V77" s="105">
        <v>50.349999999999959</v>
      </c>
      <c r="W77" s="106"/>
      <c r="X77" s="107"/>
      <c r="Y77" s="261"/>
      <c r="Z77" s="262"/>
      <c r="AA77" s="191">
        <f t="shared" si="42"/>
        <v>-617.27904667328494</v>
      </c>
      <c r="AB77" s="192">
        <f t="shared" si="43"/>
        <v>0.82853359814630978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3814</v>
      </c>
      <c r="G78" s="115">
        <f t="shared" si="44"/>
        <v>119263.78</v>
      </c>
      <c r="H78" s="116"/>
      <c r="I78" s="97">
        <v>19</v>
      </c>
      <c r="J78" s="98">
        <v>3600</v>
      </c>
      <c r="K78" s="99">
        <f t="shared" si="46"/>
        <v>189.47368421052633</v>
      </c>
      <c r="L78" s="100">
        <v>19</v>
      </c>
      <c r="M78" s="98">
        <f t="shared" si="45"/>
        <v>2995.941523019856</v>
      </c>
      <c r="N78" s="99">
        <f t="shared" si="38"/>
        <v>157.68113279051875</v>
      </c>
      <c r="O78" s="101">
        <f t="shared" si="39"/>
        <v>0</v>
      </c>
      <c r="P78" s="102">
        <f t="shared" si="40"/>
        <v>-31.792551420007584</v>
      </c>
      <c r="Q78" s="103">
        <f t="shared" si="41"/>
        <v>0.83220597861662671</v>
      </c>
      <c r="R78" s="276"/>
      <c r="S78" s="1">
        <v>0.3972222222222222</v>
      </c>
      <c r="T78" s="2">
        <v>0.45026620370370368</v>
      </c>
      <c r="U78" s="104">
        <v>7.6499999999999968</v>
      </c>
      <c r="V78" s="105">
        <v>76.38333333333334</v>
      </c>
      <c r="W78" s="106">
        <v>0.45026620370370368</v>
      </c>
      <c r="X78" s="107">
        <v>0.48921296296296296</v>
      </c>
      <c r="Y78" s="261"/>
      <c r="Z78" s="262"/>
      <c r="AA78" s="191">
        <f t="shared" si="42"/>
        <v>-604.05847698014395</v>
      </c>
      <c r="AB78" s="192">
        <f t="shared" si="43"/>
        <v>0.83220597861662671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1229</v>
      </c>
      <c r="G79" s="115">
        <f t="shared" si="44"/>
        <v>53596.69</v>
      </c>
      <c r="H79" s="119"/>
      <c r="I79" s="97">
        <v>22</v>
      </c>
      <c r="J79" s="98">
        <v>3600</v>
      </c>
      <c r="K79" s="99">
        <f t="shared" si="46"/>
        <v>163.63636363636363</v>
      </c>
      <c r="L79" s="114">
        <v>22</v>
      </c>
      <c r="M79" s="98">
        <f t="shared" si="45"/>
        <v>3133.4277620396629</v>
      </c>
      <c r="N79" s="99">
        <f t="shared" si="38"/>
        <v>142.4285346381665</v>
      </c>
      <c r="O79" s="120">
        <f t="shared" si="39"/>
        <v>0</v>
      </c>
      <c r="P79" s="121">
        <f t="shared" si="40"/>
        <v>-21.20782899819713</v>
      </c>
      <c r="Q79" s="122">
        <f t="shared" si="41"/>
        <v>0.87039660056657309</v>
      </c>
      <c r="R79" s="276"/>
      <c r="S79" s="1">
        <v>0.48921296296296296</v>
      </c>
      <c r="T79" s="2">
        <v>0.50555555555555554</v>
      </c>
      <c r="U79" s="104">
        <v>56.083333333333357</v>
      </c>
      <c r="V79" s="105">
        <v>23.53333333333331</v>
      </c>
      <c r="W79" s="106"/>
      <c r="X79" s="107"/>
      <c r="Y79" s="261"/>
      <c r="Z79" s="262"/>
      <c r="AA79" s="191">
        <f t="shared" si="42"/>
        <v>-466.57223796033713</v>
      </c>
      <c r="AB79" s="192">
        <f t="shared" si="43"/>
        <v>0.87039660056657298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2076</v>
      </c>
      <c r="G80" s="115">
        <f t="shared" si="44"/>
        <v>78888</v>
      </c>
      <c r="H80" s="119">
        <v>2</v>
      </c>
      <c r="I80" s="97">
        <v>21</v>
      </c>
      <c r="J80" s="98">
        <v>3600</v>
      </c>
      <c r="K80" s="99">
        <f t="shared" si="46"/>
        <v>171.42857142857142</v>
      </c>
      <c r="L80" s="114">
        <v>21</v>
      </c>
      <c r="M80" s="98">
        <f t="shared" si="45"/>
        <v>3164.0982218458785</v>
      </c>
      <c r="N80" s="99">
        <f t="shared" si="38"/>
        <v>150.67134389742279</v>
      </c>
      <c r="O80" s="120">
        <f t="shared" si="39"/>
        <v>0</v>
      </c>
      <c r="P80" s="121">
        <f t="shared" si="40"/>
        <v>-20.757227531148629</v>
      </c>
      <c r="Q80" s="122">
        <f t="shared" si="41"/>
        <v>0.87891617273496636</v>
      </c>
      <c r="R80" s="276"/>
      <c r="S80" s="1">
        <v>0.50972222222222208</v>
      </c>
      <c r="T80" s="2">
        <v>0.53706018518518517</v>
      </c>
      <c r="U80" s="104">
        <v>5.9999999999998188</v>
      </c>
      <c r="V80" s="105">
        <v>39.366666666666852</v>
      </c>
      <c r="W80" s="106"/>
      <c r="X80" s="107"/>
      <c r="Y80" s="261"/>
      <c r="Z80" s="262"/>
      <c r="AA80" s="191">
        <f t="shared" si="42"/>
        <v>-435.90177815412153</v>
      </c>
      <c r="AB80" s="192">
        <f t="shared" si="43"/>
        <v>0.87891617273496625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5659</v>
      </c>
      <c r="G81" s="115">
        <f t="shared" si="44"/>
        <v>218607.17</v>
      </c>
      <c r="H81" s="119"/>
      <c r="I81" s="97">
        <v>20</v>
      </c>
      <c r="J81" s="98">
        <v>3600</v>
      </c>
      <c r="K81" s="99">
        <f t="shared" si="46"/>
        <v>180</v>
      </c>
      <c r="L81" s="114">
        <v>20</v>
      </c>
      <c r="M81" s="98">
        <f t="shared" si="45"/>
        <v>3173.2710280373849</v>
      </c>
      <c r="N81" s="99">
        <f t="shared" si="38"/>
        <v>158.66355140186926</v>
      </c>
      <c r="O81" s="120">
        <f t="shared" si="39"/>
        <v>0</v>
      </c>
      <c r="P81" s="121">
        <f t="shared" si="40"/>
        <v>-21.336448598130744</v>
      </c>
      <c r="Q81" s="122">
        <f t="shared" si="41"/>
        <v>0.88146417445482916</v>
      </c>
      <c r="R81" s="276"/>
      <c r="S81" s="1">
        <v>0.54236111111111096</v>
      </c>
      <c r="T81" s="2">
        <v>0.61666666666666647</v>
      </c>
      <c r="U81" s="104">
        <v>7.633333333333141</v>
      </c>
      <c r="V81" s="105">
        <v>106.99999999999994</v>
      </c>
      <c r="W81" s="106"/>
      <c r="X81" s="107"/>
      <c r="Y81" s="261"/>
      <c r="Z81" s="262"/>
      <c r="AA81" s="191">
        <f t="shared" si="42"/>
        <v>-426.72897196261511</v>
      </c>
      <c r="AB81" s="192">
        <f t="shared" si="43"/>
        <v>0.88146417445482916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5253</v>
      </c>
      <c r="G82" s="115">
        <f t="shared" si="44"/>
        <v>199614</v>
      </c>
      <c r="H82" s="119"/>
      <c r="I82" s="97">
        <v>21</v>
      </c>
      <c r="J82" s="98">
        <v>3600</v>
      </c>
      <c r="K82" s="99">
        <f t="shared" si="46"/>
        <v>171.42857142857142</v>
      </c>
      <c r="L82" s="114">
        <v>21</v>
      </c>
      <c r="M82" s="98">
        <f t="shared" si="45"/>
        <v>3175.6171284634656</v>
      </c>
      <c r="N82" s="99">
        <f t="shared" si="38"/>
        <v>151.21986326016503</v>
      </c>
      <c r="O82" s="120">
        <f t="shared" si="39"/>
        <v>0</v>
      </c>
      <c r="P82" s="121">
        <f t="shared" si="40"/>
        <v>-20.208708168406389</v>
      </c>
      <c r="Q82" s="122">
        <f t="shared" si="41"/>
        <v>0.88211586901762939</v>
      </c>
      <c r="R82" s="276"/>
      <c r="S82" s="1">
        <v>0.62083333333333313</v>
      </c>
      <c r="T82" s="2">
        <v>0.68975694444444446</v>
      </c>
      <c r="U82" s="104">
        <v>5.9999999999999787</v>
      </c>
      <c r="V82" s="105">
        <v>99.250000000000327</v>
      </c>
      <c r="W82" s="106"/>
      <c r="X82" s="107"/>
      <c r="Y82" s="261"/>
      <c r="Z82" s="262"/>
      <c r="AA82" s="191">
        <f t="shared" si="42"/>
        <v>-424.38287153653437</v>
      </c>
      <c r="AB82" s="192">
        <f t="shared" si="43"/>
        <v>0.88211586901762939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7">AVERAGE(I73:I88)</f>
        <v>20.399999999999999</v>
      </c>
      <c r="J89" s="138">
        <f t="shared" si="47"/>
        <v>3600</v>
      </c>
      <c r="K89" s="139">
        <f t="shared" ref="K89" si="48">J89/I89</f>
        <v>176.47058823529412</v>
      </c>
      <c r="L89" s="137">
        <f t="shared" ref="L89:M89" si="49">AVERAGE(L73:L88)</f>
        <v>20.399999999999999</v>
      </c>
      <c r="M89" s="138">
        <f t="shared" si="49"/>
        <v>3049.8289582867756</v>
      </c>
      <c r="N89" s="139">
        <f t="shared" ref="N89:N95" si="50">M89/L89</f>
        <v>149.50141952386156</v>
      </c>
      <c r="O89" s="140">
        <f t="shared" ref="O89:O95" si="51">L89-I89</f>
        <v>0</v>
      </c>
      <c r="P89" s="141">
        <f t="shared" ref="P89:P95" si="52">N89-K89</f>
        <v>-26.969168711432559</v>
      </c>
      <c r="Q89" s="142">
        <f t="shared" ref="Q89:Q95" si="53">N89/K89</f>
        <v>0.84717471063521554</v>
      </c>
      <c r="R89" s="277"/>
      <c r="S89" s="143">
        <f>S73</f>
        <v>0.166875</v>
      </c>
      <c r="T89" s="144">
        <f>INDEX(T73:T88,COUNTA(T73:T88))</f>
        <v>0.68975694444444446</v>
      </c>
      <c r="U89" s="145"/>
      <c r="V89" s="156"/>
      <c r="W89" s="135"/>
      <c r="X89" s="139"/>
      <c r="Y89" s="264"/>
      <c r="Z89" s="265"/>
      <c r="AA89" s="157">
        <f t="shared" ref="AA89:AA95" si="54">M89-J89</f>
        <v>-550.17104171322444</v>
      </c>
      <c r="AB89" s="142">
        <f t="shared" ref="AB89:AB95" si="55">M89/J89</f>
        <v>0.84717471063521543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5129</v>
      </c>
      <c r="G90" s="159">
        <f t="shared" ref="G90:G95" si="56">E90*F90</f>
        <v>183772.06999999998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5" si="57">F90/V90*60</f>
        <v>2840.6769230769232</v>
      </c>
      <c r="N90" s="163">
        <f t="shared" si="50"/>
        <v>236.72307692307695</v>
      </c>
      <c r="O90" s="165">
        <f t="shared" si="51"/>
        <v>0</v>
      </c>
      <c r="P90" s="166">
        <f t="shared" si="52"/>
        <v>-36.026923076923055</v>
      </c>
      <c r="Q90" s="152">
        <f t="shared" si="53"/>
        <v>0.86791228936050213</v>
      </c>
      <c r="R90" s="275">
        <f>Q106</f>
        <v>0.85124072315155441</v>
      </c>
      <c r="S90" s="167">
        <v>0.16666666666666666</v>
      </c>
      <c r="T90" s="168">
        <v>0.24189814814814814</v>
      </c>
      <c r="U90" s="169"/>
      <c r="V90" s="170">
        <v>108.33333333333333</v>
      </c>
      <c r="W90" s="173"/>
      <c r="X90" s="151"/>
      <c r="Y90" s="278"/>
      <c r="Z90" s="279"/>
      <c r="AA90" s="109">
        <f t="shared" si="54"/>
        <v>-432.32307692307677</v>
      </c>
      <c r="AB90" s="152">
        <f t="shared" si="55"/>
        <v>0.86791228936050202</v>
      </c>
      <c r="AC90" s="266">
        <f>AB106</f>
        <v>0.85124072315155441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3988</v>
      </c>
      <c r="G91" s="95">
        <f t="shared" si="56"/>
        <v>145203.07999999999</v>
      </c>
      <c r="H91" s="96"/>
      <c r="I91" s="97">
        <v>11</v>
      </c>
      <c r="J91" s="98">
        <v>3273</v>
      </c>
      <c r="K91" s="99">
        <f t="shared" si="46"/>
        <v>297.54545454545456</v>
      </c>
      <c r="L91" s="100">
        <v>11</v>
      </c>
      <c r="M91" s="98">
        <f t="shared" si="57"/>
        <v>2799.142132969389</v>
      </c>
      <c r="N91" s="99">
        <f t="shared" si="50"/>
        <v>254.46746663358081</v>
      </c>
      <c r="O91" s="101">
        <f t="shared" si="51"/>
        <v>0</v>
      </c>
      <c r="P91" s="102">
        <f t="shared" si="52"/>
        <v>-43.077987911873748</v>
      </c>
      <c r="Q91" s="103">
        <f t="shared" si="53"/>
        <v>0.85522216100500725</v>
      </c>
      <c r="R91" s="276"/>
      <c r="S91" s="1">
        <v>0.24652777777777776</v>
      </c>
      <c r="T91" s="2">
        <v>0.30589120370370371</v>
      </c>
      <c r="U91" s="104">
        <v>6.6666666666666563</v>
      </c>
      <c r="V91" s="105">
        <v>85.483333333333363</v>
      </c>
      <c r="W91" s="106"/>
      <c r="X91" s="107"/>
      <c r="Y91" s="261"/>
      <c r="Z91" s="262"/>
      <c r="AA91" s="111">
        <f t="shared" si="54"/>
        <v>-473.85786703061103</v>
      </c>
      <c r="AB91" s="103">
        <f t="shared" si="55"/>
        <v>0.85522216100500736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30.6</v>
      </c>
      <c r="F92" s="94">
        <v>3749</v>
      </c>
      <c r="G92" s="95">
        <f t="shared" si="56"/>
        <v>114719.40000000001</v>
      </c>
      <c r="H92" s="96"/>
      <c r="I92" s="97">
        <v>6</v>
      </c>
      <c r="J92" s="98">
        <v>2600</v>
      </c>
      <c r="K92" s="99">
        <f t="shared" si="46"/>
        <v>433.33333333333331</v>
      </c>
      <c r="L92" s="100">
        <v>6</v>
      </c>
      <c r="M92" s="98">
        <f t="shared" si="57"/>
        <v>2216.5215963212331</v>
      </c>
      <c r="N92" s="99">
        <f t="shared" si="50"/>
        <v>369.42026605353885</v>
      </c>
      <c r="O92" s="101">
        <f t="shared" si="51"/>
        <v>0</v>
      </c>
      <c r="P92" s="102">
        <f t="shared" si="52"/>
        <v>-63.913067279794461</v>
      </c>
      <c r="Q92" s="103">
        <f t="shared" si="53"/>
        <v>0.85250830627739738</v>
      </c>
      <c r="R92" s="276"/>
      <c r="S92" s="1">
        <v>0.35763888888888884</v>
      </c>
      <c r="T92" s="2">
        <v>0.42811342592592594</v>
      </c>
      <c r="U92" s="104">
        <v>6.6499999999999204</v>
      </c>
      <c r="V92" s="105">
        <v>101.48333333333342</v>
      </c>
      <c r="W92" s="106"/>
      <c r="X92" s="107"/>
      <c r="Y92" s="261"/>
      <c r="Z92" s="262"/>
      <c r="AA92" s="111">
        <f t="shared" si="54"/>
        <v>-383.47840367876688</v>
      </c>
      <c r="AB92" s="103">
        <f t="shared" si="55"/>
        <v>0.85250830627739738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26.63</v>
      </c>
      <c r="F93" s="94">
        <v>3195</v>
      </c>
      <c r="G93" s="95">
        <f t="shared" si="56"/>
        <v>85082.849999999991</v>
      </c>
      <c r="H93" s="113"/>
      <c r="I93" s="97">
        <v>9</v>
      </c>
      <c r="J93" s="98">
        <v>2600</v>
      </c>
      <c r="K93" s="99">
        <f t="shared" si="46"/>
        <v>288.88888888888891</v>
      </c>
      <c r="L93" s="114">
        <v>9</v>
      </c>
      <c r="M93" s="98">
        <f t="shared" si="57"/>
        <v>2211.9230769230753</v>
      </c>
      <c r="N93" s="99">
        <f t="shared" si="50"/>
        <v>245.7692307692306</v>
      </c>
      <c r="O93" s="101">
        <f t="shared" si="51"/>
        <v>0</v>
      </c>
      <c r="P93" s="102">
        <f t="shared" si="52"/>
        <v>-43.119658119658311</v>
      </c>
      <c r="Q93" s="103">
        <f t="shared" si="53"/>
        <v>0.85073964497041354</v>
      </c>
      <c r="R93" s="276"/>
      <c r="S93" s="1">
        <v>0.43217592592592591</v>
      </c>
      <c r="T93" s="2">
        <v>0.49236111111111114</v>
      </c>
      <c r="U93" s="104">
        <v>5.8499999999999552</v>
      </c>
      <c r="V93" s="105">
        <v>86.666666666666728</v>
      </c>
      <c r="W93" s="106">
        <v>0.49236111111111114</v>
      </c>
      <c r="X93" s="107">
        <v>0.53124999999999989</v>
      </c>
      <c r="Y93" s="261"/>
      <c r="Z93" s="262"/>
      <c r="AA93" s="111">
        <f t="shared" si="54"/>
        <v>-388.07692307692469</v>
      </c>
      <c r="AB93" s="103">
        <f t="shared" si="55"/>
        <v>0.85073964497041354</v>
      </c>
      <c r="AC93" s="267"/>
    </row>
    <row r="94" spans="1:29" ht="15.75" customHeight="1">
      <c r="A94" s="281"/>
      <c r="B94" s="92" t="s">
        <v>173</v>
      </c>
      <c r="C94" s="259" t="s">
        <v>211</v>
      </c>
      <c r="D94" s="260"/>
      <c r="E94" s="93">
        <v>34.770000000000003</v>
      </c>
      <c r="F94" s="94">
        <v>1564</v>
      </c>
      <c r="G94" s="115">
        <f t="shared" si="56"/>
        <v>54380.280000000006</v>
      </c>
      <c r="H94" s="116"/>
      <c r="I94" s="97">
        <v>11</v>
      </c>
      <c r="J94" s="98">
        <v>3000</v>
      </c>
      <c r="K94" s="99">
        <f t="shared" si="46"/>
        <v>272.72727272727275</v>
      </c>
      <c r="L94" s="100">
        <v>11</v>
      </c>
      <c r="M94" s="98">
        <f t="shared" si="57"/>
        <v>2513.5714285714193</v>
      </c>
      <c r="N94" s="99">
        <f t="shared" si="50"/>
        <v>228.50649350649266</v>
      </c>
      <c r="O94" s="101">
        <f t="shared" si="51"/>
        <v>0</v>
      </c>
      <c r="P94" s="102">
        <f t="shared" si="52"/>
        <v>-44.220779220780088</v>
      </c>
      <c r="Q94" s="103">
        <f t="shared" si="53"/>
        <v>0.83785714285713964</v>
      </c>
      <c r="R94" s="276"/>
      <c r="S94" s="1">
        <v>0.53124999999999989</v>
      </c>
      <c r="T94" s="2">
        <v>0.55717592592592591</v>
      </c>
      <c r="U94" s="104">
        <v>55.999999999999801</v>
      </c>
      <c r="V94" s="105">
        <v>37.333333333333471</v>
      </c>
      <c r="W94" s="106"/>
      <c r="X94" s="107"/>
      <c r="Y94" s="261"/>
      <c r="Z94" s="262"/>
      <c r="AA94" s="111">
        <f t="shared" si="54"/>
        <v>-486.42857142858065</v>
      </c>
      <c r="AB94" s="103">
        <f t="shared" si="55"/>
        <v>0.83785714285713975</v>
      </c>
      <c r="AC94" s="267"/>
    </row>
    <row r="95" spans="1:29" ht="15.75" customHeight="1">
      <c r="A95" s="281"/>
      <c r="B95" s="92" t="s">
        <v>173</v>
      </c>
      <c r="C95" s="259" t="s">
        <v>210</v>
      </c>
      <c r="D95" s="260"/>
      <c r="E95" s="93">
        <v>34.229999999999997</v>
      </c>
      <c r="F95" s="94">
        <v>2004</v>
      </c>
      <c r="G95" s="115">
        <f t="shared" si="56"/>
        <v>68596.92</v>
      </c>
      <c r="H95" s="119"/>
      <c r="I95" s="97">
        <v>16</v>
      </c>
      <c r="J95" s="98">
        <v>3000</v>
      </c>
      <c r="K95" s="99">
        <f t="shared" si="46"/>
        <v>187.5</v>
      </c>
      <c r="L95" s="114">
        <v>16</v>
      </c>
      <c r="M95" s="98">
        <f t="shared" si="57"/>
        <v>2524.2827151854453</v>
      </c>
      <c r="N95" s="99">
        <f t="shared" si="50"/>
        <v>157.76766969909033</v>
      </c>
      <c r="O95" s="120">
        <f t="shared" si="51"/>
        <v>0</v>
      </c>
      <c r="P95" s="121">
        <f t="shared" si="52"/>
        <v>-29.732330300909666</v>
      </c>
      <c r="Q95" s="122">
        <f t="shared" si="53"/>
        <v>0.84142757172848182</v>
      </c>
      <c r="R95" s="276"/>
      <c r="S95" s="1">
        <v>0.56206018518518519</v>
      </c>
      <c r="T95" s="2">
        <v>0.59513888888888888</v>
      </c>
      <c r="U95" s="104">
        <v>7.033333333333367</v>
      </c>
      <c r="V95" s="105">
        <v>47.633333333333319</v>
      </c>
      <c r="W95" s="106"/>
      <c r="X95" s="107"/>
      <c r="Y95" s="261"/>
      <c r="Z95" s="262"/>
      <c r="AA95" s="111">
        <f t="shared" si="54"/>
        <v>-475.71728481455466</v>
      </c>
      <c r="AB95" s="103">
        <f t="shared" si="55"/>
        <v>0.84142757172848182</v>
      </c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8">AVERAGE(I90:I105)</f>
        <v>10.833333333333334</v>
      </c>
      <c r="J106" s="138">
        <f t="shared" si="58"/>
        <v>2957.6666666666665</v>
      </c>
      <c r="K106" s="139">
        <f t="shared" ref="K106" si="59">J106/I106</f>
        <v>273.01538461538456</v>
      </c>
      <c r="L106" s="137">
        <f t="shared" ref="L106:M106" si="60">AVERAGE(L90:L105)</f>
        <v>10.833333333333334</v>
      </c>
      <c r="M106" s="138">
        <f t="shared" si="60"/>
        <v>2517.6863121745805</v>
      </c>
      <c r="N106" s="139">
        <f>M106/L106</f>
        <v>232.40181343149973</v>
      </c>
      <c r="O106" s="140">
        <f>L106-I106</f>
        <v>0</v>
      </c>
      <c r="P106" s="141">
        <f>N106-K106</f>
        <v>-40.613571183884829</v>
      </c>
      <c r="Q106" s="142">
        <f>N106/K106</f>
        <v>0.85124072315155441</v>
      </c>
      <c r="R106" s="277"/>
      <c r="S106" s="143">
        <f>S90</f>
        <v>0.16666666666666666</v>
      </c>
      <c r="T106" s="144">
        <f>INDEX(T90:T105,COUNTA(T90:T105))</f>
        <v>0.59513888888888888</v>
      </c>
      <c r="U106" s="145"/>
      <c r="V106" s="156"/>
      <c r="W106" s="135"/>
      <c r="X106" s="139"/>
      <c r="Y106" s="264"/>
      <c r="Z106" s="265"/>
      <c r="AA106" s="157">
        <f>M106-J106</f>
        <v>-439.98035449208601</v>
      </c>
      <c r="AB106" s="142">
        <f>M106/J106</f>
        <v>0.85124072315155441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861</v>
      </c>
      <c r="G107" s="159">
        <f t="shared" ref="G107:G110" si="61">E107*F107</f>
        <v>22928.43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2092.9101958136398</v>
      </c>
      <c r="N107" s="163">
        <f>M107/L107</f>
        <v>348.81836596893999</v>
      </c>
      <c r="O107" s="165">
        <f>L107-I107</f>
        <v>0</v>
      </c>
      <c r="P107" s="166">
        <f>N107-K107</f>
        <v>-84.514967364393328</v>
      </c>
      <c r="Q107" s="152">
        <f>N107/K107</f>
        <v>0.80496545992832313</v>
      </c>
      <c r="R107" s="275">
        <f>Q123</f>
        <v>0.83116976856353919</v>
      </c>
      <c r="S107" s="193">
        <v>0.33633101851851854</v>
      </c>
      <c r="T107" s="194">
        <v>0.35347222222222224</v>
      </c>
      <c r="U107" s="169"/>
      <c r="V107" s="170">
        <v>24.68333333333333</v>
      </c>
      <c r="W107" s="168"/>
      <c r="X107" s="171"/>
      <c r="Y107" s="278"/>
      <c r="Z107" s="279"/>
      <c r="AA107" s="109">
        <f>M107-J107</f>
        <v>-507.0898041863602</v>
      </c>
      <c r="AB107" s="152">
        <f>M107/J107</f>
        <v>0.80496545992832302</v>
      </c>
      <c r="AC107" s="266">
        <f>AB123</f>
        <v>0.83116976856353908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1757</v>
      </c>
      <c r="G108" s="95">
        <f t="shared" si="61"/>
        <v>43450.61</v>
      </c>
      <c r="H108" s="96"/>
      <c r="I108" s="97">
        <v>6</v>
      </c>
      <c r="J108" s="98">
        <v>2600</v>
      </c>
      <c r="K108" s="99">
        <f t="shared" si="46"/>
        <v>433.33333333333331</v>
      </c>
      <c r="L108" s="100">
        <v>6</v>
      </c>
      <c r="M108" s="98">
        <f>F108/V108*60</f>
        <v>2172.8615596015111</v>
      </c>
      <c r="N108" s="99">
        <f>M108/L108</f>
        <v>362.14359326691851</v>
      </c>
      <c r="O108" s="101">
        <f>L108-I108</f>
        <v>0</v>
      </c>
      <c r="P108" s="102">
        <f>N108-K108</f>
        <v>-71.189740066414799</v>
      </c>
      <c r="Q108" s="103">
        <f>N108/K108</f>
        <v>0.8357159844621197</v>
      </c>
      <c r="R108" s="276"/>
      <c r="S108" s="1">
        <v>0.35797453703703702</v>
      </c>
      <c r="T108" s="2">
        <v>0.39166666666666666</v>
      </c>
      <c r="U108" s="104">
        <v>6.483333333333281</v>
      </c>
      <c r="V108" s="105">
        <v>48.51666666666668</v>
      </c>
      <c r="W108" s="106"/>
      <c r="X108" s="113"/>
      <c r="Y108" s="261"/>
      <c r="Z108" s="262"/>
      <c r="AA108" s="111">
        <f>M108-J108</f>
        <v>-427.13844039848891</v>
      </c>
      <c r="AB108" s="103">
        <f>M108/J108</f>
        <v>0.8357159844621197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1322</v>
      </c>
      <c r="G109" s="95">
        <f t="shared" si="61"/>
        <v>32970.68</v>
      </c>
      <c r="H109" s="96"/>
      <c r="I109" s="97">
        <v>6</v>
      </c>
      <c r="J109" s="98">
        <v>2600</v>
      </c>
      <c r="K109" s="99">
        <f t="shared" si="46"/>
        <v>433.33333333333331</v>
      </c>
      <c r="L109" s="100">
        <v>6</v>
      </c>
      <c r="M109" s="98">
        <f>F109/V109*60</f>
        <v>2167.2131147540958</v>
      </c>
      <c r="N109" s="99">
        <f>M109/L109</f>
        <v>361.20218579234933</v>
      </c>
      <c r="O109" s="101">
        <f>L109-I109</f>
        <v>0</v>
      </c>
      <c r="P109" s="102">
        <f>N109-K109</f>
        <v>-72.131147540983989</v>
      </c>
      <c r="Q109" s="103">
        <f>N109/K109</f>
        <v>0.8335435056746523</v>
      </c>
      <c r="R109" s="276"/>
      <c r="S109" s="1">
        <v>0.3947222222222222</v>
      </c>
      <c r="T109" s="2">
        <v>0.4201388888888889</v>
      </c>
      <c r="U109" s="104">
        <v>4.3999999999999684</v>
      </c>
      <c r="V109" s="105">
        <v>36.600000000000044</v>
      </c>
      <c r="W109" s="106"/>
      <c r="X109" s="107"/>
      <c r="Y109" s="261"/>
      <c r="Z109" s="262"/>
      <c r="AA109" s="111">
        <f>M109-J109</f>
        <v>-432.78688524590416</v>
      </c>
      <c r="AB109" s="103">
        <f>M109/J109</f>
        <v>0.8335435056746523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2549</v>
      </c>
      <c r="G110" s="95">
        <f t="shared" si="61"/>
        <v>63036.770000000004</v>
      </c>
      <c r="H110" s="96"/>
      <c r="I110" s="97">
        <v>6</v>
      </c>
      <c r="J110" s="98">
        <v>2600</v>
      </c>
      <c r="K110" s="99">
        <f t="shared" si="46"/>
        <v>433.33333333333331</v>
      </c>
      <c r="L110" s="100">
        <v>6</v>
      </c>
      <c r="M110" s="98">
        <f>F110/V110*60</f>
        <v>2211.1807228915595</v>
      </c>
      <c r="N110" s="99">
        <f>M110/L110</f>
        <v>368.53012048192659</v>
      </c>
      <c r="O110" s="101">
        <f>L110-I110</f>
        <v>0</v>
      </c>
      <c r="P110" s="102">
        <f>N110-K110</f>
        <v>-64.803212851406727</v>
      </c>
      <c r="Q110" s="103">
        <f>N110/K110</f>
        <v>0.85045412418906141</v>
      </c>
      <c r="R110" s="276"/>
      <c r="S110" s="1">
        <v>0.42430555555555544</v>
      </c>
      <c r="T110" s="2">
        <v>0.47233796296296299</v>
      </c>
      <c r="U110" s="104">
        <v>5.9999999999998188</v>
      </c>
      <c r="V110" s="105">
        <v>69.16666666666687</v>
      </c>
      <c r="W110" s="106"/>
      <c r="X110" s="113"/>
      <c r="Y110" s="261"/>
      <c r="Z110" s="262"/>
      <c r="AA110" s="111">
        <f>M110-J110</f>
        <v>-388.81927710844047</v>
      </c>
      <c r="AB110" s="103">
        <f>M110/J110</f>
        <v>0.85045412418906141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2">AVERAGE(I107:I122)</f>
        <v>6</v>
      </c>
      <c r="J123" s="138">
        <f t="shared" si="62"/>
        <v>2600</v>
      </c>
      <c r="K123" s="139">
        <f t="shared" ref="K123" si="63">J123/I123</f>
        <v>433.33333333333331</v>
      </c>
      <c r="L123" s="137">
        <f t="shared" ref="L123:M123" si="64">AVERAGE(L107:L122)</f>
        <v>6</v>
      </c>
      <c r="M123" s="138">
        <f t="shared" si="64"/>
        <v>2161.0413982652017</v>
      </c>
      <c r="N123" s="139">
        <f>M123/L123</f>
        <v>360.17356637753363</v>
      </c>
      <c r="O123" s="140">
        <f>L123-I123</f>
        <v>0</v>
      </c>
      <c r="P123" s="141">
        <f>N123-K123</f>
        <v>-73.159766955799682</v>
      </c>
      <c r="Q123" s="142">
        <f>N123/K123</f>
        <v>0.83116976856353919</v>
      </c>
      <c r="R123" s="277"/>
      <c r="S123" s="143">
        <f>S107</f>
        <v>0.33633101851851854</v>
      </c>
      <c r="T123" s="144">
        <f>INDEX(T107:T122,COUNTA(T107:T122))</f>
        <v>0.47233796296296299</v>
      </c>
      <c r="U123" s="145"/>
      <c r="V123" s="156"/>
      <c r="W123" s="135"/>
      <c r="X123" s="139"/>
      <c r="Y123" s="264"/>
      <c r="Z123" s="265"/>
      <c r="AA123" s="157">
        <f>M123-J123</f>
        <v>-438.95860173479832</v>
      </c>
      <c r="AB123" s="142">
        <f>M123/J123</f>
        <v>0.83116976856353908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2029</v>
      </c>
      <c r="G124" s="159">
        <f t="shared" ref="G124:G126" si="65">E124*F124</f>
        <v>89884.7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1703.0543250174896</v>
      </c>
      <c r="N124" s="163">
        <f>M124/L124</f>
        <v>100.17966617749939</v>
      </c>
      <c r="O124" s="179">
        <f>L124-I124</f>
        <v>0</v>
      </c>
      <c r="P124" s="180">
        <f>N124-K124</f>
        <v>-17.467392646030021</v>
      </c>
      <c r="Q124" s="132">
        <f>N124/K124</f>
        <v>0.85152716250874483</v>
      </c>
      <c r="R124" s="276">
        <f>Q140</f>
        <v>0.85064420131993312</v>
      </c>
      <c r="S124" s="167">
        <v>0.70833333333333337</v>
      </c>
      <c r="T124" s="168">
        <v>0.75797453703703699</v>
      </c>
      <c r="U124" s="169"/>
      <c r="V124" s="170">
        <v>71.483333333333206</v>
      </c>
      <c r="W124" s="87"/>
      <c r="X124" s="88"/>
      <c r="Y124" s="278"/>
      <c r="Z124" s="279"/>
      <c r="AA124" s="109">
        <f>M124-J124</f>
        <v>-296.94567498251035</v>
      </c>
      <c r="AB124" s="110">
        <f>M124/J124</f>
        <v>0.85152716250874483</v>
      </c>
      <c r="AC124" s="291">
        <f>AB140</f>
        <v>0.85064420131993312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1151</v>
      </c>
      <c r="G125" s="95">
        <f t="shared" si="65"/>
        <v>58321.170000000006</v>
      </c>
      <c r="H125" s="96"/>
      <c r="I125" s="97">
        <v>22</v>
      </c>
      <c r="J125" s="98">
        <v>2000</v>
      </c>
      <c r="K125" s="99">
        <f t="shared" ref="K125:K126" si="66">J125/I125</f>
        <v>90.909090909090907</v>
      </c>
      <c r="L125" s="100">
        <v>22</v>
      </c>
      <c r="M125" s="98">
        <f>F125/V125*60</f>
        <v>1694.7239263803692</v>
      </c>
      <c r="N125" s="99">
        <f>M125/L125</f>
        <v>77.032905744562242</v>
      </c>
      <c r="O125" s="101">
        <f>L125-I125</f>
        <v>0</v>
      </c>
      <c r="P125" s="102">
        <f>N125-K125</f>
        <v>-13.876185164528664</v>
      </c>
      <c r="Q125" s="103">
        <f>N125/K125</f>
        <v>0.84736196319018464</v>
      </c>
      <c r="R125" s="276"/>
      <c r="S125" s="1">
        <v>0.76197916666666665</v>
      </c>
      <c r="T125" s="2">
        <v>0.79027777777777775</v>
      </c>
      <c r="U125" s="104">
        <v>5.7666666666667155</v>
      </c>
      <c r="V125" s="105">
        <v>40.749999999999972</v>
      </c>
      <c r="W125" s="106"/>
      <c r="X125" s="107"/>
      <c r="Y125" s="261"/>
      <c r="Z125" s="262"/>
      <c r="AA125" s="111">
        <f>M125-J125</f>
        <v>-305.27607361963078</v>
      </c>
      <c r="AB125" s="112">
        <f>M125/J125</f>
        <v>0.84736196319018464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2398</v>
      </c>
      <c r="G126" s="95">
        <f t="shared" si="65"/>
        <v>114144.8</v>
      </c>
      <c r="H126" s="96"/>
      <c r="I126" s="97">
        <v>23</v>
      </c>
      <c r="J126" s="98">
        <v>2000</v>
      </c>
      <c r="K126" s="99">
        <f t="shared" si="66"/>
        <v>86.956521739130437</v>
      </c>
      <c r="L126" s="100">
        <v>23</v>
      </c>
      <c r="M126" s="98">
        <f>F126/V126*60</f>
        <v>1706.0869565217397</v>
      </c>
      <c r="N126" s="99">
        <f>M126/L126</f>
        <v>74.177693761814766</v>
      </c>
      <c r="O126" s="101">
        <f>L126-I126</f>
        <v>0</v>
      </c>
      <c r="P126" s="102">
        <f>N126-K126</f>
        <v>-12.778827977315672</v>
      </c>
      <c r="Q126" s="103">
        <f>N126/K126</f>
        <v>0.85304347826086979</v>
      </c>
      <c r="R126" s="276"/>
      <c r="S126" s="1">
        <v>0.79305555555555562</v>
      </c>
      <c r="T126" s="2">
        <v>0.85162037037037042</v>
      </c>
      <c r="U126" s="104">
        <v>4.0000000000001457</v>
      </c>
      <c r="V126" s="105">
        <v>84.3333333333333</v>
      </c>
      <c r="W126" s="106"/>
      <c r="X126" s="107"/>
      <c r="Y126" s="261"/>
      <c r="Z126" s="262"/>
      <c r="AA126" s="111">
        <f>M126-J126</f>
        <v>-293.91304347826031</v>
      </c>
      <c r="AB126" s="112">
        <f>M126/J126</f>
        <v>0.85304347826086979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7">AVERAGE(I124:I139)</f>
        <v>20.666666666666668</v>
      </c>
      <c r="J140" s="138">
        <f t="shared" si="67"/>
        <v>2000</v>
      </c>
      <c r="K140" s="139">
        <f t="shared" ref="K140" si="68">J140/I140</f>
        <v>96.774193548387089</v>
      </c>
      <c r="L140" s="137">
        <f t="shared" ref="L140:M140" si="69">AVERAGE(L124:L139)</f>
        <v>20.666666666666668</v>
      </c>
      <c r="M140" s="138">
        <f t="shared" si="69"/>
        <v>1701.2884026398663</v>
      </c>
      <c r="N140" s="139">
        <f>M140/L140</f>
        <v>82.320406579348358</v>
      </c>
      <c r="O140" s="140">
        <f>L140-I140</f>
        <v>0</v>
      </c>
      <c r="P140" s="141">
        <f>N140-K140</f>
        <v>-14.453786969038731</v>
      </c>
      <c r="Q140" s="142">
        <f>N140/K140</f>
        <v>0.85064420131993312</v>
      </c>
      <c r="R140" s="277"/>
      <c r="S140" s="143">
        <f>S124</f>
        <v>0.70833333333333337</v>
      </c>
      <c r="T140" s="144">
        <f>INDEX(T124:T139,COUNTA(T124:T139))</f>
        <v>0.85162037037037042</v>
      </c>
      <c r="U140" s="145"/>
      <c r="V140" s="145"/>
      <c r="W140" s="146"/>
      <c r="X140" s="147"/>
      <c r="Y140" s="264"/>
      <c r="Z140" s="265"/>
      <c r="AA140" s="148">
        <f>M140-J140</f>
        <v>-298.71159736013374</v>
      </c>
      <c r="AB140" s="149">
        <f>M140/J140</f>
        <v>0.85064420131993312</v>
      </c>
      <c r="AC140" s="294"/>
    </row>
    <row r="141" spans="1:29" ht="15.75" customHeight="1">
      <c r="A141" s="269" t="s">
        <v>233</v>
      </c>
      <c r="B141" s="183" t="s">
        <v>176</v>
      </c>
      <c r="C141" s="273" t="s">
        <v>223</v>
      </c>
      <c r="D141" s="274"/>
      <c r="E141" s="158">
        <v>49.91</v>
      </c>
      <c r="F141" s="169">
        <v>1419</v>
      </c>
      <c r="G141" s="159">
        <f t="shared" ref="G141:G143" si="70">E141*F141</f>
        <v>70822.289999999994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1693.205170699373</v>
      </c>
      <c r="N141" s="163">
        <f>M141/L141</f>
        <v>65.123275796129732</v>
      </c>
      <c r="O141" s="165">
        <f>L141-I141</f>
        <v>0</v>
      </c>
      <c r="P141" s="166">
        <f>N141-K141</f>
        <v>-11.799801126947187</v>
      </c>
      <c r="Q141" s="152">
        <f>N141/K141</f>
        <v>0.84660258534968658</v>
      </c>
      <c r="R141" s="275">
        <f>Q157</f>
        <v>0.85077368792508778</v>
      </c>
      <c r="S141" s="167">
        <v>0.70833333333333337</v>
      </c>
      <c r="T141" s="168">
        <v>0.7432523148148148</v>
      </c>
      <c r="U141" s="169"/>
      <c r="V141" s="170">
        <v>50.283333333333253</v>
      </c>
      <c r="W141" s="87"/>
      <c r="X141" s="88"/>
      <c r="Y141" s="278"/>
      <c r="Z141" s="279"/>
      <c r="AA141" s="109">
        <f>M141-J141</f>
        <v>-306.79482930062704</v>
      </c>
      <c r="AB141" s="152">
        <f>M141/J141</f>
        <v>0.84660258534968647</v>
      </c>
      <c r="AC141" s="347">
        <f>AB157</f>
        <v>0.85077368792508778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104">
        <v>2296</v>
      </c>
      <c r="G142" s="95">
        <f t="shared" si="70"/>
        <v>130389.84</v>
      </c>
      <c r="H142" s="96"/>
      <c r="I142" s="97">
        <v>23</v>
      </c>
      <c r="J142" s="98">
        <v>2000</v>
      </c>
      <c r="K142" s="99">
        <f t="shared" ref="K142:K143" si="71">J142/I142</f>
        <v>86.956521739130437</v>
      </c>
      <c r="L142" s="100">
        <v>23</v>
      </c>
      <c r="M142" s="98">
        <f>F142/V142*60</f>
        <v>1709.5346432264732</v>
      </c>
      <c r="N142" s="99">
        <f>M142/L142</f>
        <v>74.327593183759703</v>
      </c>
      <c r="O142" s="101">
        <f>L142-I142</f>
        <v>0</v>
      </c>
      <c r="P142" s="102">
        <f>N142-K142</f>
        <v>-12.628928555370734</v>
      </c>
      <c r="Q142" s="103">
        <f>N142/K142</f>
        <v>0.85476732161323654</v>
      </c>
      <c r="R142" s="276"/>
      <c r="S142" s="1">
        <v>0.74751157407407409</v>
      </c>
      <c r="T142" s="2">
        <v>0.80347222222222225</v>
      </c>
      <c r="U142" s="104">
        <v>6.1333333333333862</v>
      </c>
      <c r="V142" s="105">
        <v>80.583333333333357</v>
      </c>
      <c r="W142" s="106"/>
      <c r="X142" s="107"/>
      <c r="Y142" s="261"/>
      <c r="Z142" s="262"/>
      <c r="AA142" s="111">
        <f>M142-J142</f>
        <v>-290.46535677352676</v>
      </c>
      <c r="AB142" s="103">
        <f>M142/J142</f>
        <v>0.85476732161323665</v>
      </c>
      <c r="AC142" s="293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104">
        <v>1839</v>
      </c>
      <c r="G143" s="95">
        <f t="shared" si="70"/>
        <v>104583.93</v>
      </c>
      <c r="H143" s="96"/>
      <c r="I143" s="97">
        <v>23</v>
      </c>
      <c r="J143" s="98">
        <v>2000</v>
      </c>
      <c r="K143" s="99">
        <f t="shared" si="71"/>
        <v>86.956521739130437</v>
      </c>
      <c r="L143" s="100">
        <v>23</v>
      </c>
      <c r="M143" s="98">
        <f>F143/V143*60</f>
        <v>1701.9023136246799</v>
      </c>
      <c r="N143" s="99">
        <f>M143/L143</f>
        <v>73.995752766290437</v>
      </c>
      <c r="O143" s="101">
        <f>L143-I143</f>
        <v>0</v>
      </c>
      <c r="P143" s="102">
        <f>N143-K143</f>
        <v>-12.96076897284</v>
      </c>
      <c r="Q143" s="103">
        <f>N143/K143</f>
        <v>0.85095115681234001</v>
      </c>
      <c r="R143" s="276"/>
      <c r="S143" s="1">
        <v>0.80706018518518519</v>
      </c>
      <c r="T143" s="2">
        <v>0.8520833333333333</v>
      </c>
      <c r="U143" s="104">
        <v>5.1666666666666217</v>
      </c>
      <c r="V143" s="105">
        <v>64.833333333333286</v>
      </c>
      <c r="W143" s="106"/>
      <c r="X143" s="107"/>
      <c r="Y143" s="261"/>
      <c r="Z143" s="262"/>
      <c r="AA143" s="111">
        <f>M143-J143</f>
        <v>-298.09768637532011</v>
      </c>
      <c r="AB143" s="103">
        <f>M143/J143</f>
        <v>0.8509511568123399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2">AVERAGE(I141:I156)</f>
        <v>24</v>
      </c>
      <c r="J157" s="138">
        <f t="shared" si="72"/>
        <v>2000</v>
      </c>
      <c r="K157" s="139">
        <f t="shared" ref="K157" si="73">J157/I157</f>
        <v>83.333333333333329</v>
      </c>
      <c r="L157" s="137">
        <f t="shared" ref="L157:M157" si="74">AVERAGE(L141:L156)</f>
        <v>24</v>
      </c>
      <c r="M157" s="138">
        <f t="shared" si="74"/>
        <v>1701.5473758501755</v>
      </c>
      <c r="N157" s="139">
        <f>M157/L157</f>
        <v>70.897807327090646</v>
      </c>
      <c r="O157" s="140">
        <f>L157-I157</f>
        <v>0</v>
      </c>
      <c r="P157" s="141">
        <f>N157-K157</f>
        <v>-12.435526006242682</v>
      </c>
      <c r="Q157" s="142">
        <f>N157/K157</f>
        <v>0.85077368792508778</v>
      </c>
      <c r="R157" s="277"/>
      <c r="S157" s="143">
        <f>S141</f>
        <v>0.70833333333333337</v>
      </c>
      <c r="T157" s="144">
        <f>INDEX(T141:T156,COUNTA(T141:T156))</f>
        <v>0.8520833333333333</v>
      </c>
      <c r="U157" s="145"/>
      <c r="V157" s="156"/>
      <c r="W157" s="188"/>
      <c r="X157" s="189"/>
      <c r="Y157" s="264"/>
      <c r="Z157" s="265"/>
      <c r="AA157" s="157">
        <f>M157-J157</f>
        <v>-298.45262414982449</v>
      </c>
      <c r="AB157" s="142">
        <f>M157/J157</f>
        <v>0.85077368792508778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21" priority="2" operator="greaterThan">
      <formula>0</formula>
    </cfRule>
  </conditionalFormatting>
  <conditionalFormatting sqref="P5:P157 AA5:AA157">
    <cfRule type="cellIs" dxfId="320" priority="5" operator="lessThan">
      <formula>0</formula>
    </cfRule>
  </conditionalFormatting>
  <conditionalFormatting sqref="Q5:Q157 AB5:AB157">
    <cfRule type="cellIs" dxfId="319" priority="3" operator="greaterThan">
      <formula>1</formula>
    </cfRule>
    <cfRule type="cellIs" dxfId="318" priority="4" operator="lessThan">
      <formula>0.8</formula>
    </cfRule>
  </conditionalFormatting>
  <conditionalFormatting sqref="R5:R157 AC124:AC141">
    <cfRule type="cellIs" dxfId="317" priority="6" operator="lessThan">
      <formula>0.8</formula>
    </cfRule>
  </conditionalFormatting>
  <conditionalFormatting sqref="AC5:AC22 AC56:AC91">
    <cfRule type="cellIs" dxfId="316" priority="8" operator="lessThan">
      <formula>0.8</formula>
    </cfRule>
  </conditionalFormatting>
  <conditionalFormatting sqref="AC39">
    <cfRule type="cellIs" dxfId="315" priority="11" operator="lessThan">
      <formula>0.8</formula>
    </cfRule>
  </conditionalFormatting>
  <conditionalFormatting sqref="AC54">
    <cfRule type="cellIs" dxfId="314" priority="10" operator="lessThan">
      <formula>0.8</formula>
    </cfRule>
  </conditionalFormatting>
  <conditionalFormatting sqref="AC97:AC105">
    <cfRule type="cellIs" dxfId="313" priority="9" operator="lessThan">
      <formula>0.8</formula>
    </cfRule>
  </conditionalFormatting>
  <conditionalFormatting sqref="AC107:AC112">
    <cfRule type="cellIs" dxfId="312" priority="7" operator="lessThan">
      <formula>0.8</formula>
    </cfRule>
  </conditionalFormatting>
  <conditionalFormatting sqref="AC156">
    <cfRule type="cellIs" dxfId="311" priority="1" operator="lessThan">
      <formula>0.8</formula>
    </cfRule>
  </conditionalFormatting>
  <dataValidations count="1">
    <dataValidation type="list" allowBlank="1" showInputMessage="1" showErrorMessage="1" sqref="Y5:Z157" xr:uid="{BC7B873A-B492-4E86-8327-6D449F5AABD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FFED-5863-4827-8A33-3CC70D12EF68}">
  <sheetPr>
    <tabColor theme="8" tint="0.59999389629810485"/>
  </sheetPr>
  <dimension ref="B1:AR36"/>
  <sheetViews>
    <sheetView zoomScale="70" zoomScaleNormal="70" workbookViewId="0">
      <selection activeCell="AE27" sqref="AE2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247</v>
      </c>
      <c r="D3" s="248"/>
      <c r="E3" s="7" t="s">
        <v>2</v>
      </c>
      <c r="F3" s="249">
        <f>'0810(18度C)'!D1+'0810(4度C)'!D1</f>
        <v>256296</v>
      </c>
      <c r="G3" s="250"/>
      <c r="H3" s="7" t="s">
        <v>3</v>
      </c>
      <c r="I3" s="251">
        <f>'0810(18度C)'!F1+'0810(4度C)'!F1</f>
        <v>8170415.2499999963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496.17609660197115</v>
      </c>
      <c r="F6" s="226" t="e">
        <f>AVERAGE(#REF!,D13:K13)</f>
        <v>#REF!</v>
      </c>
      <c r="G6" s="227">
        <f>AVERAGE(D13:K13)</f>
        <v>181.51479728588214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742.09834106056212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418.68017808214302</v>
      </c>
      <c r="F7" s="230" t="e">
        <f>AVERAGE(#REF!,D14:K14)</f>
        <v>#REF!</v>
      </c>
      <c r="G7" s="217">
        <f>AVERAGE(D14:K14)</f>
        <v>153.18361206561471</v>
      </c>
      <c r="H7" s="218"/>
      <c r="I7" s="217">
        <f>AVERAGE(L14:O14)</f>
        <v>76.537804584195158</v>
      </c>
      <c r="J7" s="218"/>
      <c r="K7" s="217">
        <f>AVERAGE(D28:O28)</f>
        <v>580.52531775183991</v>
      </c>
      <c r="L7" s="218"/>
      <c r="M7" s="217">
        <f>AVERAGE(P28:X28)</f>
        <v>626.68011004114578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0.84605126485988558</v>
      </c>
      <c r="F8" s="222" t="e">
        <f>AVERAGE(D15:K15,#REF!)</f>
        <v>#REF!</v>
      </c>
      <c r="G8" s="223">
        <f>AVERAGE(D15:K15)</f>
        <v>0.84630488875533161</v>
      </c>
      <c r="H8" s="224"/>
      <c r="I8" s="223">
        <f>AVERAGE(L15:O15)</f>
        <v>0.84991748846029069</v>
      </c>
      <c r="J8" s="224"/>
      <c r="K8" s="223">
        <f>AVERAGE(D29:O29)</f>
        <v>0.84434303719686821</v>
      </c>
      <c r="L8" s="224"/>
      <c r="M8" s="223">
        <f>AVERAGE(P29:X29)</f>
        <v>0.84674426599908659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77.519379844961236</v>
      </c>
      <c r="F13" s="24">
        <v>95.145631067961162</v>
      </c>
      <c r="G13" s="24">
        <v>86.41975308641976</v>
      </c>
      <c r="H13" s="24">
        <v>176.47058823529412</v>
      </c>
      <c r="I13" s="24">
        <v>286.56338028169012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96.774193548387089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100.26202650704434</v>
      </c>
      <c r="E14" s="28">
        <v>64.571133879256621</v>
      </c>
      <c r="F14" s="28">
        <v>80.324962579702714</v>
      </c>
      <c r="G14" s="28">
        <v>73.041684679423668</v>
      </c>
      <c r="H14" s="28">
        <v>149.57420676757704</v>
      </c>
      <c r="I14" s="28">
        <v>244.03031376286731</v>
      </c>
      <c r="J14" s="28" t="s">
        <v>37</v>
      </c>
      <c r="K14" s="55">
        <v>360.48095628343145</v>
      </c>
      <c r="L14" s="27" t="s">
        <v>37</v>
      </c>
      <c r="M14" s="67" t="s">
        <v>37</v>
      </c>
      <c r="N14" s="28">
        <v>82.243399860061601</v>
      </c>
      <c r="O14" s="29">
        <v>70.832209308328714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0.87069654598222712</v>
      </c>
      <c r="E15" s="32">
        <f t="shared" si="0"/>
        <v>0.83296762704241045</v>
      </c>
      <c r="F15" s="32">
        <f t="shared" si="0"/>
        <v>0.84423174956218161</v>
      </c>
      <c r="G15" s="32">
        <f t="shared" si="0"/>
        <v>0.84519663700475955</v>
      </c>
      <c r="H15" s="32">
        <f t="shared" si="0"/>
        <v>0.84758717168293651</v>
      </c>
      <c r="I15" s="32">
        <f t="shared" si="0"/>
        <v>0.8515753601279652</v>
      </c>
      <c r="J15" s="32" t="s">
        <v>37</v>
      </c>
      <c r="K15" s="56">
        <f t="shared" ref="K15:O15" si="1">K14/K13</f>
        <v>0.83187912988484181</v>
      </c>
      <c r="L15" s="31" t="s">
        <v>37</v>
      </c>
      <c r="M15" s="68" t="s">
        <v>37</v>
      </c>
      <c r="N15" s="32">
        <f t="shared" si="1"/>
        <v>0.84984846522063662</v>
      </c>
      <c r="O15" s="33">
        <f t="shared" si="1"/>
        <v>0.84998651169994466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0.16666666666666666</v>
      </c>
      <c r="F16" s="2">
        <v>0.2502314814814815</v>
      </c>
      <c r="G16" s="2">
        <v>0.16666666666666666</v>
      </c>
      <c r="H16" s="2">
        <v>0.16666666666666666</v>
      </c>
      <c r="I16" s="2">
        <v>0.16666666666666666</v>
      </c>
      <c r="J16" s="2" t="s">
        <v>37</v>
      </c>
      <c r="K16" s="3">
        <v>0.34182870370370372</v>
      </c>
      <c r="L16" s="1" t="s">
        <v>37</v>
      </c>
      <c r="M16" s="69" t="s">
        <v>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0.55763888888888891</v>
      </c>
      <c r="E17" s="2">
        <v>0.66736111111111107</v>
      </c>
      <c r="F17" s="2">
        <v>0.63402777777777775</v>
      </c>
      <c r="G17" s="2">
        <v>0.64652777777777781</v>
      </c>
      <c r="H17" s="2">
        <v>0.70208333333333328</v>
      </c>
      <c r="I17" s="2">
        <v>0.64239583333333339</v>
      </c>
      <c r="J17" s="2" t="s">
        <v>37</v>
      </c>
      <c r="K17" s="3">
        <v>0.50277777777777766</v>
      </c>
      <c r="L17" s="1" t="s">
        <v>37</v>
      </c>
      <c r="M17" s="69" t="s">
        <v>37</v>
      </c>
      <c r="N17" s="2">
        <v>0.86111111111111116</v>
      </c>
      <c r="O17" s="4">
        <v>0.85763888888888884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26.4</v>
      </c>
      <c r="F18" s="35">
        <v>20.8</v>
      </c>
      <c r="G18" s="35">
        <v>23.142857142857142</v>
      </c>
      <c r="H18" s="35">
        <v>20.399999999999999</v>
      </c>
      <c r="I18" s="35">
        <v>10.142857142857142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20.666666666666668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1020</v>
      </c>
      <c r="X27" s="25">
        <v>985.71428571428567</v>
      </c>
    </row>
    <row r="28" spans="2:44" ht="39.6" customHeight="1">
      <c r="B28" s="205"/>
      <c r="C28" s="26" t="s">
        <v>38</v>
      </c>
      <c r="D28" s="28">
        <v>192.64126594305347</v>
      </c>
      <c r="E28" s="28" t="s">
        <v>37</v>
      </c>
      <c r="F28" s="28" t="s">
        <v>37</v>
      </c>
      <c r="G28" s="28">
        <v>232.72727272727272</v>
      </c>
      <c r="H28" s="28">
        <v>354.19576901031058</v>
      </c>
      <c r="I28" s="28" t="s">
        <v>37</v>
      </c>
      <c r="J28" s="28">
        <v>589.92715684042798</v>
      </c>
      <c r="K28" s="28">
        <v>932.58347978910206</v>
      </c>
      <c r="L28" s="28" t="s">
        <v>37</v>
      </c>
      <c r="M28" s="28">
        <v>640.78356755218624</v>
      </c>
      <c r="N28" s="28">
        <v>997.9349650490359</v>
      </c>
      <c r="O28" s="28">
        <v>703.40906510333059</v>
      </c>
      <c r="P28" s="27">
        <v>191.86249296501376</v>
      </c>
      <c r="Q28" s="28" t="s">
        <v>37</v>
      </c>
      <c r="R28" s="28" t="s">
        <v>37</v>
      </c>
      <c r="S28" s="28">
        <v>599.23708920187789</v>
      </c>
      <c r="T28" s="28">
        <v>641.16321521695374</v>
      </c>
      <c r="U28" s="28" t="s">
        <v>37</v>
      </c>
      <c r="V28" s="28">
        <v>657.28432487129703</v>
      </c>
      <c r="W28" s="28">
        <v>852.42832295971721</v>
      </c>
      <c r="X28" s="29">
        <v>818.10521503201528</v>
      </c>
    </row>
    <row r="29" spans="2:44" ht="40.15" customHeight="1">
      <c r="B29" s="205"/>
      <c r="C29" s="30" t="s">
        <v>39</v>
      </c>
      <c r="D29" s="32">
        <f>D28/D27</f>
        <v>0.85182960841500532</v>
      </c>
      <c r="E29" s="32" t="s">
        <v>37</v>
      </c>
      <c r="F29" s="32" t="s">
        <v>37</v>
      </c>
      <c r="G29" s="32">
        <f>G28/G27</f>
        <v>0.85333333333333328</v>
      </c>
      <c r="H29" s="32">
        <f>H28/H27</f>
        <v>0.8173748515622552</v>
      </c>
      <c r="I29" s="32" t="s">
        <v>37</v>
      </c>
      <c r="J29" s="32">
        <f>J28/J27</f>
        <v>0.87396615828211555</v>
      </c>
      <c r="K29" s="32">
        <f>K28/K27</f>
        <v>0.84780316344463824</v>
      </c>
      <c r="L29" s="32" t="s">
        <v>37</v>
      </c>
      <c r="M29" s="32">
        <f>M28/M27</f>
        <v>0.84143296749276986</v>
      </c>
      <c r="N29" s="32">
        <f>N28/N27</f>
        <v>0.83161247087419654</v>
      </c>
      <c r="O29" s="32">
        <f>O28/O27</f>
        <v>0.83739174417063167</v>
      </c>
      <c r="P29" s="31">
        <f>P28/P27</f>
        <v>0.84649510056068744</v>
      </c>
      <c r="Q29" s="32" t="s">
        <v>37</v>
      </c>
      <c r="R29" s="32" t="s">
        <v>37</v>
      </c>
      <c r="S29" s="32">
        <f>S28/S27</f>
        <v>0.8877586506694487</v>
      </c>
      <c r="T29" s="32">
        <f>T28/T27</f>
        <v>0.83403345068872037</v>
      </c>
      <c r="U29" s="32" t="s">
        <v>37</v>
      </c>
      <c r="V29" s="32">
        <f>V28/V27</f>
        <v>0.84650253960697341</v>
      </c>
      <c r="W29" s="32">
        <f>W28/W27</f>
        <v>0.83571404211736977</v>
      </c>
      <c r="X29" s="33">
        <f>X28/X27</f>
        <v>0.82996181235131994</v>
      </c>
    </row>
    <row r="30" spans="2:44" ht="17.25" customHeight="1">
      <c r="B30" s="206" t="s">
        <v>40</v>
      </c>
      <c r="C30" s="15" t="s">
        <v>41</v>
      </c>
      <c r="D30" s="2">
        <v>0.36527777777777776</v>
      </c>
      <c r="E30" s="2" t="s">
        <v>37</v>
      </c>
      <c r="F30" s="2" t="s">
        <v>37</v>
      </c>
      <c r="G30" s="2">
        <v>0.3034722222222222</v>
      </c>
      <c r="H30" s="2">
        <v>0.25</v>
      </c>
      <c r="I30" s="2" t="s">
        <v>37</v>
      </c>
      <c r="J30" s="2">
        <v>0.25</v>
      </c>
      <c r="K30" s="2">
        <v>0.35624999999999996</v>
      </c>
      <c r="L30" s="2" t="s">
        <v>37</v>
      </c>
      <c r="M30" s="2">
        <v>0.25</v>
      </c>
      <c r="N30" s="2">
        <v>0.25017361111111114</v>
      </c>
      <c r="O30" s="2">
        <v>0.25005787037037036</v>
      </c>
      <c r="P30" s="1">
        <v>0.70833333333333337</v>
      </c>
      <c r="Q30" s="2" t="s">
        <v>37</v>
      </c>
      <c r="R30" s="2" t="s">
        <v>37</v>
      </c>
      <c r="S30" s="2">
        <v>0.70861111111111108</v>
      </c>
      <c r="T30" s="2">
        <v>0.70833333333333337</v>
      </c>
      <c r="U30" s="2" t="s">
        <v>37</v>
      </c>
      <c r="V30" s="2">
        <v>0.70835648148148145</v>
      </c>
      <c r="W30" s="2">
        <v>0.70844907407407409</v>
      </c>
      <c r="X30" s="4">
        <v>0.70844907407407409</v>
      </c>
    </row>
    <row r="31" spans="2:44" ht="17.25" customHeight="1">
      <c r="B31" s="203"/>
      <c r="C31" s="15" t="s">
        <v>42</v>
      </c>
      <c r="D31" s="2">
        <v>0.47361111111111109</v>
      </c>
      <c r="E31" s="2" t="s">
        <v>37</v>
      </c>
      <c r="F31" s="2" t="s">
        <v>37</v>
      </c>
      <c r="G31" s="2">
        <v>0.34930555555555554</v>
      </c>
      <c r="H31" s="2">
        <v>0.32226851851851851</v>
      </c>
      <c r="I31" s="2" t="s">
        <v>37</v>
      </c>
      <c r="J31" s="2">
        <v>0.35168981481481482</v>
      </c>
      <c r="K31" s="2">
        <v>0.38917824074074076</v>
      </c>
      <c r="L31" s="2" t="s">
        <v>37</v>
      </c>
      <c r="M31" s="2">
        <v>0.41561342592592593</v>
      </c>
      <c r="N31" s="2">
        <v>0.4597222222222222</v>
      </c>
      <c r="O31" s="2">
        <v>0.45833333333333331</v>
      </c>
      <c r="P31" s="1">
        <v>0.8618055555555556</v>
      </c>
      <c r="Q31" s="2" t="s">
        <v>37</v>
      </c>
      <c r="R31" s="2" t="s">
        <v>37</v>
      </c>
      <c r="S31" s="2">
        <v>0.88611111111111107</v>
      </c>
      <c r="T31" s="2">
        <v>0.8815856481481481</v>
      </c>
      <c r="U31" s="2" t="s">
        <v>37</v>
      </c>
      <c r="V31" s="2">
        <v>0.97083333333333333</v>
      </c>
      <c r="W31" s="2">
        <v>0.98958333333333337</v>
      </c>
      <c r="X31" s="4">
        <v>1.009722222222222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D5EF-1F4B-4229-98CA-16CC142DA18E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AE27" sqref="AE27"/>
      <selection pane="bottomLeft" activeCell="AE27" sqref="AE2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127729</v>
      </c>
      <c r="E1" s="77" t="s">
        <v>3</v>
      </c>
      <c r="F1" s="78">
        <f>SUM(G5:G242)</f>
        <v>2517857.2799999989</v>
      </c>
      <c r="G1" s="79" t="s">
        <v>74</v>
      </c>
      <c r="H1" s="80">
        <f>L21+L38+L55+L72+L89+L106+L123+L140+L157+L174+L191+L208+L225+L242</f>
        <v>82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45879</v>
      </c>
      <c r="B2" s="325"/>
      <c r="C2" s="82" t="s">
        <v>35</v>
      </c>
      <c r="D2" s="83">
        <f>AVERAGE(N21,N38,N55,N72,N89,N106,N123,N140,N157,N174,N191,N208,N225,N242)</f>
        <v>600.3059430186853</v>
      </c>
      <c r="E2" s="83" t="s">
        <v>81</v>
      </c>
      <c r="F2" s="84">
        <f>F1/D1</f>
        <v>19.712495048109659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90" t="s">
        <v>106</v>
      </c>
      <c r="D5" s="290"/>
      <c r="E5" s="93">
        <v>29.85</v>
      </c>
      <c r="F5" s="94">
        <v>2300</v>
      </c>
      <c r="G5" s="95">
        <f t="shared" ref="G5:G7" si="0">E5*F5</f>
        <v>68655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2792.5801011804388</v>
      </c>
      <c r="N5" s="99">
        <f>M5/L5</f>
        <v>164.26941771649641</v>
      </c>
      <c r="O5" s="101">
        <f>L5-I5</f>
        <v>0</v>
      </c>
      <c r="P5" s="102">
        <f>N5-K5</f>
        <v>-28.259994048209478</v>
      </c>
      <c r="Q5" s="103">
        <f>N5/K5</f>
        <v>0.85321726281101096</v>
      </c>
      <c r="R5" s="276">
        <f>Q21</f>
        <v>0.85182960841500532</v>
      </c>
      <c r="S5" s="1">
        <v>0.36527777777777776</v>
      </c>
      <c r="T5" s="2">
        <v>0.39959490740740738</v>
      </c>
      <c r="U5" s="104">
        <v>6.7166666666666242</v>
      </c>
      <c r="V5" s="105">
        <v>49.416666666666664</v>
      </c>
      <c r="W5" s="106"/>
      <c r="X5" s="107"/>
      <c r="Y5" s="278"/>
      <c r="Z5" s="279"/>
      <c r="AA5" s="109">
        <f>M5-J5</f>
        <v>-480.41989881956124</v>
      </c>
      <c r="AB5" s="110">
        <f>M5/J5</f>
        <v>0.85321726281101096</v>
      </c>
      <c r="AC5" s="291">
        <f>AB21</f>
        <v>0.85182960841500532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2335</v>
      </c>
      <c r="G6" s="95">
        <f t="shared" si="0"/>
        <v>68929.2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2792.6910299003302</v>
      </c>
      <c r="N6" s="99">
        <f>M6/L6</f>
        <v>164.27594293531354</v>
      </c>
      <c r="O6" s="101">
        <f>L6-I6</f>
        <v>0</v>
      </c>
      <c r="P6" s="102">
        <f>N6-K6</f>
        <v>-28.253468829392347</v>
      </c>
      <c r="Q6" s="103">
        <f>N6/K6</f>
        <v>0.85325115487330583</v>
      </c>
      <c r="R6" s="276"/>
      <c r="S6" s="1">
        <v>0.40277777777777773</v>
      </c>
      <c r="T6" s="2">
        <v>0.43761574074074072</v>
      </c>
      <c r="U6" s="104">
        <v>4.5833333333333037</v>
      </c>
      <c r="V6" s="105">
        <v>50.1666666666667</v>
      </c>
      <c r="W6" s="106"/>
      <c r="X6" s="107"/>
      <c r="Y6" s="261"/>
      <c r="Z6" s="262"/>
      <c r="AA6" s="111">
        <f>M6-J6</f>
        <v>-480.30897009966975</v>
      </c>
      <c r="AB6" s="112">
        <f>M6/J6</f>
        <v>0.85325115487330594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1552</v>
      </c>
      <c r="G7" s="95">
        <f t="shared" si="0"/>
        <v>33538.720000000001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2120.3795066413695</v>
      </c>
      <c r="N7" s="99">
        <f>M7/L7</f>
        <v>353.39658444022825</v>
      </c>
      <c r="O7" s="101">
        <f>L7-I7</f>
        <v>0</v>
      </c>
      <c r="P7" s="102">
        <f>N7-K7</f>
        <v>-63.270082226438433</v>
      </c>
      <c r="Q7" s="103">
        <f>N7/K7</f>
        <v>0.84815180265654777</v>
      </c>
      <c r="R7" s="276"/>
      <c r="S7" s="1">
        <v>0.44311342592592595</v>
      </c>
      <c r="T7" s="2">
        <v>0.47361111111111109</v>
      </c>
      <c r="U7" s="104">
        <v>7.9166666666667318</v>
      </c>
      <c r="V7" s="105">
        <v>43.9166666666666</v>
      </c>
      <c r="W7" s="106">
        <v>0.47361111111111109</v>
      </c>
      <c r="X7" s="107">
        <v>0.51180555555555551</v>
      </c>
      <c r="Y7" s="261"/>
      <c r="Z7" s="262"/>
      <c r="AA7" s="111">
        <f>M7-J7</f>
        <v>-379.62049335863048</v>
      </c>
      <c r="AB7" s="112">
        <f>M7/J7</f>
        <v>0.84815180265654777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2568.5502125740463</v>
      </c>
      <c r="N21" s="139">
        <f>M21/L21</f>
        <v>192.64126594305347</v>
      </c>
      <c r="O21" s="140">
        <f>L21-I21</f>
        <v>0</v>
      </c>
      <c r="P21" s="141">
        <f>N21-K21</f>
        <v>-33.508734056946537</v>
      </c>
      <c r="Q21" s="142">
        <f>N21/K21</f>
        <v>0.85182960841500532</v>
      </c>
      <c r="R21" s="277"/>
      <c r="S21" s="143">
        <f>S5</f>
        <v>0.36527777777777776</v>
      </c>
      <c r="T21" s="144">
        <f>INDEX(T5:T20,COUNTA(T5:T20))</f>
        <v>0.47361111111111109</v>
      </c>
      <c r="U21" s="145"/>
      <c r="V21" s="145"/>
      <c r="W21" s="146"/>
      <c r="X21" s="147"/>
      <c r="Y21" s="264"/>
      <c r="Z21" s="265"/>
      <c r="AA21" s="148">
        <f>M21-J21</f>
        <v>-446.78312075928716</v>
      </c>
      <c r="AB21" s="149">
        <f>M21/J21</f>
        <v>0.85182960841500532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2816</v>
      </c>
      <c r="G22" s="95">
        <f t="shared" ref="G22" si="5">E22*F22</f>
        <v>72202.240000000005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2560</v>
      </c>
      <c r="N22" s="99">
        <f>M22/L22</f>
        <v>232.72727272727272</v>
      </c>
      <c r="O22" s="101">
        <f>L22-I22</f>
        <v>0</v>
      </c>
      <c r="P22" s="102">
        <f>N22-K22</f>
        <v>-40.000000000000028</v>
      </c>
      <c r="Q22" s="103">
        <f>N22/K22</f>
        <v>0.85333333333333328</v>
      </c>
      <c r="R22" s="275">
        <f>Q38</f>
        <v>0.85333333333333328</v>
      </c>
      <c r="S22" s="1">
        <v>0.3034722222222222</v>
      </c>
      <c r="T22" s="2">
        <v>0.34930555555555554</v>
      </c>
      <c r="U22" s="104">
        <v>3.9999999999999858</v>
      </c>
      <c r="V22" s="105">
        <v>66</v>
      </c>
      <c r="W22" s="106"/>
      <c r="X22" s="151"/>
      <c r="Y22" s="278"/>
      <c r="Z22" s="279"/>
      <c r="AA22" s="109">
        <f>M22-J22</f>
        <v>-440</v>
      </c>
      <c r="AB22" s="152">
        <f>M22/J22</f>
        <v>0.85333333333333339</v>
      </c>
      <c r="AC22" s="266">
        <f>AB38</f>
        <v>0.85333333333333339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2560</v>
      </c>
      <c r="N38" s="139">
        <f>M38/L38</f>
        <v>232.72727272727272</v>
      </c>
      <c r="O38" s="140">
        <f>L38-I38</f>
        <v>0</v>
      </c>
      <c r="P38" s="141">
        <f>N38-K38</f>
        <v>-40.000000000000028</v>
      </c>
      <c r="Q38" s="142">
        <f>N38/K38</f>
        <v>0.85333333333333328</v>
      </c>
      <c r="R38" s="277"/>
      <c r="S38" s="143">
        <f>S22</f>
        <v>0.3034722222222222</v>
      </c>
      <c r="T38" s="144">
        <f>INDEX(T22:T37,COUNTA(T22:T37))</f>
        <v>0.34930555555555554</v>
      </c>
      <c r="U38" s="145"/>
      <c r="V38" s="156"/>
      <c r="W38" s="135"/>
      <c r="X38" s="139"/>
      <c r="Y38" s="264"/>
      <c r="Z38" s="265"/>
      <c r="AA38" s="157">
        <f>M38-J38</f>
        <v>-440</v>
      </c>
      <c r="AB38" s="142">
        <f>M38/J38</f>
        <v>0.85333333333333339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1117</v>
      </c>
      <c r="G39" s="159">
        <f t="shared" ref="G39:G41" si="9">E39*F39</f>
        <v>15705.02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2142.3548215237088</v>
      </c>
      <c r="N39" s="163">
        <f>M39/L39</f>
        <v>357.05913692061813</v>
      </c>
      <c r="O39" s="165">
        <f>L39-I39</f>
        <v>0</v>
      </c>
      <c r="P39" s="166">
        <f>N39-K39</f>
        <v>-76.274196412715185</v>
      </c>
      <c r="Q39" s="152">
        <f>N39/K39</f>
        <v>0.82398262366296493</v>
      </c>
      <c r="R39" s="275">
        <f>Q55</f>
        <v>0.8173748515622552</v>
      </c>
      <c r="S39" s="167">
        <v>0.25</v>
      </c>
      <c r="T39" s="168">
        <v>0.27172453703703703</v>
      </c>
      <c r="U39" s="169"/>
      <c r="V39" s="170">
        <v>31.283333333333321</v>
      </c>
      <c r="W39" s="168"/>
      <c r="X39" s="171"/>
      <c r="Y39" s="278"/>
      <c r="Z39" s="279"/>
      <c r="AA39" s="109">
        <f>M39-J39</f>
        <v>-457.64517847629122</v>
      </c>
      <c r="AB39" s="152">
        <f>M39/J39</f>
        <v>0.82398262366296493</v>
      </c>
      <c r="AC39" s="266">
        <f>AB55</f>
        <v>0.8173748515622552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1332</v>
      </c>
      <c r="G40" s="95">
        <f t="shared" si="9"/>
        <v>19726.920000000002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2152.2441651705553</v>
      </c>
      <c r="N40" s="99">
        <f>M40/L40</f>
        <v>358.70736086175924</v>
      </c>
      <c r="O40" s="101">
        <f>L40-I40</f>
        <v>0</v>
      </c>
      <c r="P40" s="102">
        <f>N40-K40</f>
        <v>-74.625972471574073</v>
      </c>
      <c r="Q40" s="103">
        <f>N40/K40</f>
        <v>0.82778621737329061</v>
      </c>
      <c r="R40" s="276"/>
      <c r="S40" s="1">
        <v>0.27638888888888885</v>
      </c>
      <c r="T40" s="2">
        <v>0.3021759259259259</v>
      </c>
      <c r="U40" s="104">
        <v>6.7166666666666242</v>
      </c>
      <c r="V40" s="105">
        <v>37.133333333333354</v>
      </c>
      <c r="W40" s="106"/>
      <c r="X40" s="113"/>
      <c r="Y40" s="261"/>
      <c r="Z40" s="262"/>
      <c r="AA40" s="111">
        <f>M40-J40</f>
        <v>-447.75583482944467</v>
      </c>
      <c r="AB40" s="103">
        <f>M40/J40</f>
        <v>0.8277862173732905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800</v>
      </c>
      <c r="G41" s="95">
        <f t="shared" si="9"/>
        <v>14296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2080.9248554913265</v>
      </c>
      <c r="N41" s="99">
        <f>M41/L41</f>
        <v>346.82080924855444</v>
      </c>
      <c r="O41" s="101">
        <f>L41-I41</f>
        <v>0</v>
      </c>
      <c r="P41" s="102">
        <f>N41-K41</f>
        <v>-86.512524084778875</v>
      </c>
      <c r="Q41" s="103">
        <f>N41/K41</f>
        <v>0.80035571365051028</v>
      </c>
      <c r="R41" s="276"/>
      <c r="S41" s="1">
        <v>0.30624999999999997</v>
      </c>
      <c r="T41" s="2">
        <v>0.32226851851851851</v>
      </c>
      <c r="U41" s="104">
        <v>5.8666666666666512</v>
      </c>
      <c r="V41" s="105">
        <v>23.066666666666702</v>
      </c>
      <c r="W41" s="106"/>
      <c r="X41" s="113"/>
      <c r="Y41" s="261"/>
      <c r="Z41" s="262"/>
      <c r="AA41" s="111">
        <f>M41-J41</f>
        <v>-519.07514450867347</v>
      </c>
      <c r="AB41" s="103">
        <f>M41/J41</f>
        <v>0.80035571365051017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2125.1746140618634</v>
      </c>
      <c r="N55" s="139">
        <f>M55/L55</f>
        <v>354.19576901031058</v>
      </c>
      <c r="O55" s="140">
        <f>L55-I55</f>
        <v>0</v>
      </c>
      <c r="P55" s="141">
        <f>N55-K55</f>
        <v>-79.13756432302273</v>
      </c>
      <c r="Q55" s="142">
        <f>N55/K55</f>
        <v>0.8173748515622552</v>
      </c>
      <c r="R55" s="277"/>
      <c r="S55" s="143">
        <f>S39</f>
        <v>0.25</v>
      </c>
      <c r="T55" s="144">
        <f>INDEX(T39:T54,COUNTA(T39:T54))</f>
        <v>0.32226851851851851</v>
      </c>
      <c r="U55" s="145"/>
      <c r="V55" s="156"/>
      <c r="W55" s="135"/>
      <c r="X55" s="139"/>
      <c r="Y55" s="264"/>
      <c r="Z55" s="265"/>
      <c r="AA55" s="157">
        <f>M55-J55</f>
        <v>-474.82538593813661</v>
      </c>
      <c r="AB55" s="142">
        <f>M55/J55</f>
        <v>0.8173748515622552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5759</v>
      </c>
      <c r="G56" s="159">
        <f t="shared" ref="G56" si="14">E56*F56</f>
        <v>80798.76999999999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2359.7086273617119</v>
      </c>
      <c r="N56" s="163">
        <f>M56/L56</f>
        <v>589.92715684042798</v>
      </c>
      <c r="O56" s="165">
        <f>L56-I56</f>
        <v>0</v>
      </c>
      <c r="P56" s="166">
        <f>N56-K56</f>
        <v>-85.072843159572017</v>
      </c>
      <c r="Q56" s="152">
        <f>N56/K56</f>
        <v>0.87396615828211555</v>
      </c>
      <c r="R56" s="275">
        <f>Q72</f>
        <v>0.87396615828211555</v>
      </c>
      <c r="S56" s="167">
        <v>0.25</v>
      </c>
      <c r="T56" s="168">
        <v>0.35168981481481482</v>
      </c>
      <c r="U56" s="169"/>
      <c r="V56" s="170">
        <v>146.43333333333334</v>
      </c>
      <c r="W56" s="173"/>
      <c r="X56" s="151"/>
      <c r="Y56" s="278"/>
      <c r="Z56" s="279"/>
      <c r="AA56" s="109">
        <f>M56-J56</f>
        <v>-340.29137263828807</v>
      </c>
      <c r="AB56" s="152">
        <f>M56/J56</f>
        <v>0.87396615828211555</v>
      </c>
      <c r="AC56" s="266">
        <f>AB72</f>
        <v>0.87396615828211555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2359.7086273617119</v>
      </c>
      <c r="N72" s="139">
        <f>M72/L72</f>
        <v>589.92715684042798</v>
      </c>
      <c r="O72" s="140">
        <f>L72-I72</f>
        <v>0</v>
      </c>
      <c r="P72" s="141">
        <f>N72-K72</f>
        <v>-85.072843159572017</v>
      </c>
      <c r="Q72" s="142">
        <f>N72/K72</f>
        <v>0.87396615828211555</v>
      </c>
      <c r="R72" s="277"/>
      <c r="S72" s="143">
        <f>S56</f>
        <v>0.25</v>
      </c>
      <c r="T72" s="144">
        <f>INDEX(T56:T71,COUNTA(T56:T71))</f>
        <v>0.35168981481481482</v>
      </c>
      <c r="U72" s="145"/>
      <c r="V72" s="156"/>
      <c r="W72" s="89"/>
      <c r="X72" s="91"/>
      <c r="Y72" s="264"/>
      <c r="Z72" s="265"/>
      <c r="AA72" s="157">
        <f>M72-J72</f>
        <v>-340.29137263828807</v>
      </c>
      <c r="AB72" s="142">
        <f>M72/J72</f>
        <v>0.87396615828211555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2211</v>
      </c>
      <c r="G73" s="159">
        <f t="shared" ref="G73" si="18">E73*F73</f>
        <v>47425.95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2797.7504393673062</v>
      </c>
      <c r="N73" s="163">
        <f>M73/L73</f>
        <v>932.58347978910206</v>
      </c>
      <c r="O73" s="165">
        <f>L73-I73</f>
        <v>0</v>
      </c>
      <c r="P73" s="166">
        <f>N73-K73</f>
        <v>-167.41652021089794</v>
      </c>
      <c r="Q73" s="152">
        <f>N73/K73</f>
        <v>0.84780316344463824</v>
      </c>
      <c r="R73" s="275">
        <f>Q89</f>
        <v>0.84780316344463824</v>
      </c>
      <c r="S73" s="167">
        <v>0.35624999999999996</v>
      </c>
      <c r="T73" s="168">
        <v>0.38917824074074076</v>
      </c>
      <c r="U73" s="169"/>
      <c r="V73" s="170">
        <v>47.41666666666675</v>
      </c>
      <c r="W73" s="168"/>
      <c r="X73" s="171"/>
      <c r="Y73" s="278"/>
      <c r="Z73" s="279"/>
      <c r="AA73" s="109">
        <f>M73-J73</f>
        <v>-502.24956063269383</v>
      </c>
      <c r="AB73" s="152">
        <f>M73/J73</f>
        <v>0.84780316344463824</v>
      </c>
      <c r="AC73" s="266">
        <f>AB89</f>
        <v>0.84780316344463824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2797.7504393673062</v>
      </c>
      <c r="N89" s="139">
        <f>M89/L89</f>
        <v>932.58347978910206</v>
      </c>
      <c r="O89" s="140">
        <f>L89-I89</f>
        <v>0</v>
      </c>
      <c r="P89" s="141">
        <f>N89-K89</f>
        <v>-167.41652021089794</v>
      </c>
      <c r="Q89" s="142">
        <f>N89/K89</f>
        <v>0.84780316344463824</v>
      </c>
      <c r="R89" s="277"/>
      <c r="S89" s="143">
        <f>S73</f>
        <v>0.35624999999999996</v>
      </c>
      <c r="T89" s="144">
        <f>INDEX(T73:T88,COUNTA(T73:T88))</f>
        <v>0.38917824074074076</v>
      </c>
      <c r="U89" s="145"/>
      <c r="V89" s="156"/>
      <c r="W89" s="135"/>
      <c r="X89" s="139"/>
      <c r="Y89" s="264"/>
      <c r="Z89" s="265"/>
      <c r="AA89" s="157">
        <f>M89-J89</f>
        <v>-502.24956063269383</v>
      </c>
      <c r="AB89" s="142">
        <f>M89/J89</f>
        <v>0.84780316344463824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1599</v>
      </c>
      <c r="G90" s="159">
        <f t="shared" ref="G90:G92" si="22">E90*F90</f>
        <v>35625.72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2729.4452347083943</v>
      </c>
      <c r="N90" s="163">
        <f>M90/L90</f>
        <v>545.88904694167888</v>
      </c>
      <c r="O90" s="165">
        <f>L90-I90</f>
        <v>0</v>
      </c>
      <c r="P90" s="166">
        <f>N90-K90</f>
        <v>-114.11095305832112</v>
      </c>
      <c r="Q90" s="152">
        <f>N90/K90</f>
        <v>0.82710461657830137</v>
      </c>
      <c r="R90" s="275">
        <f>Q106</f>
        <v>0.84143296749276986</v>
      </c>
      <c r="S90" s="167">
        <v>0.25</v>
      </c>
      <c r="T90" s="168">
        <v>0.27440972222222221</v>
      </c>
      <c r="U90" s="169"/>
      <c r="V90" s="170">
        <v>35.149999999999977</v>
      </c>
      <c r="W90" s="173"/>
      <c r="X90" s="151"/>
      <c r="Y90" s="278"/>
      <c r="Z90" s="279"/>
      <c r="AA90" s="109">
        <f>M90-J90</f>
        <v>-570.55476529160569</v>
      </c>
      <c r="AB90" s="152">
        <f>M90/J90</f>
        <v>0.82710461657830125</v>
      </c>
      <c r="AC90" s="266">
        <f>AB106</f>
        <v>0.84143296749276975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3424</v>
      </c>
      <c r="G91" s="95">
        <f t="shared" si="22"/>
        <v>61255.360000000001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2780.600045116174</v>
      </c>
      <c r="N91" s="99">
        <f>M91/L91</f>
        <v>695.1500112790435</v>
      </c>
      <c r="O91" s="101">
        <f>L91-I91</f>
        <v>0</v>
      </c>
      <c r="P91" s="102">
        <f>N91-K91</f>
        <v>-129.8499887209565</v>
      </c>
      <c r="Q91" s="103">
        <f>N91/K91</f>
        <v>0.84260607427762846</v>
      </c>
      <c r="R91" s="276"/>
      <c r="S91" s="1">
        <v>0.27785879629629628</v>
      </c>
      <c r="T91" s="2">
        <v>0.32916666666666666</v>
      </c>
      <c r="U91" s="104">
        <v>4.9666666666666703</v>
      </c>
      <c r="V91" s="105">
        <v>73.88333333333334</v>
      </c>
      <c r="W91" s="106"/>
      <c r="X91" s="107"/>
      <c r="Y91" s="261"/>
      <c r="Z91" s="262"/>
      <c r="AA91" s="111">
        <f>M91-J91</f>
        <v>-519.39995488382601</v>
      </c>
      <c r="AB91" s="103">
        <f>M91/J91</f>
        <v>0.84260607427762846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5663</v>
      </c>
      <c r="G92" s="95">
        <f t="shared" si="22"/>
        <v>94345.58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2820.1410983538522</v>
      </c>
      <c r="N92" s="99">
        <f>M92/L92</f>
        <v>705.03527458846304</v>
      </c>
      <c r="O92" s="101">
        <f>L92-I92</f>
        <v>0</v>
      </c>
      <c r="P92" s="102">
        <f>N92-K92</f>
        <v>-119.96472541153696</v>
      </c>
      <c r="Q92" s="103">
        <f>N92/K92</f>
        <v>0.85458821162237941</v>
      </c>
      <c r="R92" s="276"/>
      <c r="S92" s="1">
        <v>0.33194444444444443</v>
      </c>
      <c r="T92" s="2">
        <v>0.41561342592592593</v>
      </c>
      <c r="U92" s="104">
        <v>3.9999999999999858</v>
      </c>
      <c r="V92" s="105">
        <v>120.48333333333335</v>
      </c>
      <c r="W92" s="106"/>
      <c r="X92" s="107"/>
      <c r="Y92" s="261"/>
      <c r="Z92" s="262"/>
      <c r="AA92" s="111">
        <f>M92-J92</f>
        <v>-479.85890164614784</v>
      </c>
      <c r="AB92" s="103">
        <f>M92/J92</f>
        <v>0.85458821162237941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2776.72879272614</v>
      </c>
      <c r="N106" s="139">
        <f>M106/L106</f>
        <v>640.78356755218624</v>
      </c>
      <c r="O106" s="140">
        <f>L106-I106</f>
        <v>0</v>
      </c>
      <c r="P106" s="141">
        <f>N106-K106</f>
        <v>-120.75489398627531</v>
      </c>
      <c r="Q106" s="142">
        <f>N106/K106</f>
        <v>0.84143296749276986</v>
      </c>
      <c r="R106" s="277"/>
      <c r="S106" s="143">
        <f>S90</f>
        <v>0.25</v>
      </c>
      <c r="T106" s="144">
        <f>INDEX(T90:T105,COUNTA(T90:T105))</f>
        <v>0.41561342592592593</v>
      </c>
      <c r="U106" s="145"/>
      <c r="V106" s="156"/>
      <c r="W106" s="89"/>
      <c r="X106" s="91"/>
      <c r="Y106" s="264"/>
      <c r="Z106" s="265"/>
      <c r="AA106" s="157">
        <f>M106-J106</f>
        <v>-523.27120727386</v>
      </c>
      <c r="AB106" s="142">
        <f>M106/J106</f>
        <v>0.84143296749276975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3025</v>
      </c>
      <c r="G107" s="159">
        <f t="shared" ref="G107:G109" si="27">E107*F107</f>
        <v>54994.5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2987.654320987655</v>
      </c>
      <c r="N107" s="163">
        <f>M107/L107</f>
        <v>995.88477366255165</v>
      </c>
      <c r="O107" s="165">
        <f>L107-I107</f>
        <v>0</v>
      </c>
      <c r="P107" s="166">
        <f>N107-K107</f>
        <v>-204.11522633744835</v>
      </c>
      <c r="Q107" s="152">
        <f>N107/K107</f>
        <v>0.82990397805212635</v>
      </c>
      <c r="R107" s="275">
        <f>Q123</f>
        <v>0.83161247087419654</v>
      </c>
      <c r="S107" s="167">
        <v>0.25017361111111114</v>
      </c>
      <c r="T107" s="168">
        <v>0.29236111111111113</v>
      </c>
      <c r="U107" s="169"/>
      <c r="V107" s="170">
        <v>60.749999999999986</v>
      </c>
      <c r="W107" s="173"/>
      <c r="X107" s="151"/>
      <c r="Y107" s="278"/>
      <c r="Z107" s="279"/>
      <c r="AA107" s="109">
        <f>M107-J107</f>
        <v>-612.34567901234504</v>
      </c>
      <c r="AB107" s="152">
        <f>M107/J107</f>
        <v>0.82990397805212635</v>
      </c>
      <c r="AC107" s="266">
        <f>AB123</f>
        <v>0.83161247087419665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3188</v>
      </c>
      <c r="G108" s="95">
        <f t="shared" si="27"/>
        <v>57957.84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2992.6466753585387</v>
      </c>
      <c r="N108" s="99">
        <f>M108/L108</f>
        <v>997.54889178617952</v>
      </c>
      <c r="O108" s="101">
        <f>L108-I108</f>
        <v>0</v>
      </c>
      <c r="P108" s="102">
        <f>N108-K108</f>
        <v>-202.45110821382048</v>
      </c>
      <c r="Q108" s="103">
        <f>N108/K108</f>
        <v>0.83129074315514961</v>
      </c>
      <c r="R108" s="276"/>
      <c r="S108" s="1">
        <v>0.30283564814814817</v>
      </c>
      <c r="T108" s="2">
        <v>0.34722222222222227</v>
      </c>
      <c r="U108" s="104">
        <v>15.083333333333346</v>
      </c>
      <c r="V108" s="105">
        <v>63.916666666666693</v>
      </c>
      <c r="W108" s="106"/>
      <c r="X108" s="107"/>
      <c r="Y108" s="261"/>
      <c r="Z108" s="262"/>
      <c r="AA108" s="111">
        <f>M108-J108</f>
        <v>-607.35332464146131</v>
      </c>
      <c r="AB108" s="103">
        <f>M108/J108</f>
        <v>0.83129074315514961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7186</v>
      </c>
      <c r="G109" s="95">
        <f t="shared" si="27"/>
        <v>102616.08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3001.1136890951293</v>
      </c>
      <c r="N109" s="99">
        <f>M109/L109</f>
        <v>1000.3712296983764</v>
      </c>
      <c r="O109" s="101">
        <f>L109-I109</f>
        <v>0</v>
      </c>
      <c r="P109" s="102">
        <f>N109-K109</f>
        <v>-199.6287703016236</v>
      </c>
      <c r="Q109" s="103">
        <f>N109/K109</f>
        <v>0.83364269141531366</v>
      </c>
      <c r="R109" s="276"/>
      <c r="S109" s="1">
        <v>0.35995370370370372</v>
      </c>
      <c r="T109" s="2">
        <v>0.4597222222222222</v>
      </c>
      <c r="U109" s="104">
        <v>18.333333333333293</v>
      </c>
      <c r="V109" s="105">
        <v>143.6666666666666</v>
      </c>
      <c r="W109" s="106"/>
      <c r="X109" s="107"/>
      <c r="Y109" s="261"/>
      <c r="Z109" s="262"/>
      <c r="AA109" s="111">
        <f>M109-J109</f>
        <v>-598.8863109048707</v>
      </c>
      <c r="AB109" s="103">
        <f>M109/J109</f>
        <v>0.83364269141531366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2993.8048951471078</v>
      </c>
      <c r="N123" s="139">
        <f>M123/L123</f>
        <v>997.9349650490359</v>
      </c>
      <c r="O123" s="140">
        <f>L123-I123</f>
        <v>0</v>
      </c>
      <c r="P123" s="141">
        <f>N123-K123</f>
        <v>-202.0650349509641</v>
      </c>
      <c r="Q123" s="142">
        <f>N123/K123</f>
        <v>0.83161247087419654</v>
      </c>
      <c r="R123" s="277"/>
      <c r="S123" s="143">
        <f>S107</f>
        <v>0.25017361111111114</v>
      </c>
      <c r="T123" s="144">
        <f>INDEX(T107:T122,COUNTA(T107:T122))</f>
        <v>0.4597222222222222</v>
      </c>
      <c r="U123" s="145"/>
      <c r="V123" s="156"/>
      <c r="W123" s="89"/>
      <c r="X123" s="91"/>
      <c r="Y123" s="264"/>
      <c r="Z123" s="265"/>
      <c r="AA123" s="157">
        <f>M123-J123</f>
        <v>-606.1951048528922</v>
      </c>
      <c r="AB123" s="142">
        <f>M123/J123</f>
        <v>0.83161247087419665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2655</v>
      </c>
      <c r="G124" s="159">
        <f t="shared" ref="G124:G127" si="32">E124*F124</f>
        <v>65923.649999999994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2750.5035971222997</v>
      </c>
      <c r="N124" s="163">
        <f>M124/L124</f>
        <v>687.62589928057491</v>
      </c>
      <c r="O124" s="165">
        <f>L124-I124</f>
        <v>0</v>
      </c>
      <c r="P124" s="166">
        <f>N124-K124</f>
        <v>-137.37410071942509</v>
      </c>
      <c r="Q124" s="152">
        <f>N124/K124</f>
        <v>0.833485938521909</v>
      </c>
      <c r="R124" s="275">
        <f>Q140</f>
        <v>0.83739174417063167</v>
      </c>
      <c r="S124" s="167">
        <v>0.25005787037037036</v>
      </c>
      <c r="T124" s="168">
        <v>0.2902777777777778</v>
      </c>
      <c r="U124" s="169"/>
      <c r="V124" s="170">
        <v>57.916666666666714</v>
      </c>
      <c r="W124" s="168"/>
      <c r="X124" s="171"/>
      <c r="Y124" s="278"/>
      <c r="Z124" s="279"/>
      <c r="AA124" s="109">
        <f>M124-J124</f>
        <v>-549.49640287770035</v>
      </c>
      <c r="AB124" s="152">
        <f>M124/J124</f>
        <v>0.833485938521909</v>
      </c>
      <c r="AC124" s="266">
        <f>AB140</f>
        <v>0.83739174417063156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2233</v>
      </c>
      <c r="G125" s="95">
        <f t="shared" si="32"/>
        <v>55891.990000000005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2747.368421052633</v>
      </c>
      <c r="N125" s="99">
        <f>M125/L125</f>
        <v>686.84210526315826</v>
      </c>
      <c r="O125" s="101">
        <f>L125-I125</f>
        <v>0</v>
      </c>
      <c r="P125" s="102">
        <f>N125-K125</f>
        <v>-138.15789473684174</v>
      </c>
      <c r="Q125" s="103">
        <f>N125/K125</f>
        <v>0.83253588516746457</v>
      </c>
      <c r="R125" s="276"/>
      <c r="S125" s="1">
        <v>0.30155092592592592</v>
      </c>
      <c r="T125" s="2">
        <v>0.33541666666666664</v>
      </c>
      <c r="U125" s="104">
        <v>16.233333333333285</v>
      </c>
      <c r="V125" s="105">
        <v>48.766666666666644</v>
      </c>
      <c r="W125" s="106"/>
      <c r="X125" s="113"/>
      <c r="Y125" s="261"/>
      <c r="Z125" s="262"/>
      <c r="AA125" s="111">
        <f>M125-J125</f>
        <v>-552.63157894736696</v>
      </c>
      <c r="AB125" s="103">
        <f>M125/J125</f>
        <v>0.83253588516746457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4207</v>
      </c>
      <c r="G126" s="95">
        <f t="shared" si="32"/>
        <v>126210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2530.5263157894738</v>
      </c>
      <c r="N126" s="99">
        <f>M126/L126</f>
        <v>843.50877192982455</v>
      </c>
      <c r="O126" s="101">
        <f>L126-I126</f>
        <v>0</v>
      </c>
      <c r="P126" s="102">
        <f>N126-K126</f>
        <v>-156.49122807017545</v>
      </c>
      <c r="Q126" s="103">
        <f>N126/K126</f>
        <v>0.84350877192982454</v>
      </c>
      <c r="R126" s="276"/>
      <c r="S126" s="1">
        <v>0.34600694444444446</v>
      </c>
      <c r="T126" s="2">
        <v>0.4152777777777778</v>
      </c>
      <c r="U126" s="104">
        <v>15.250000000000066</v>
      </c>
      <c r="V126" s="105">
        <v>99.75</v>
      </c>
      <c r="W126" s="106"/>
      <c r="X126" s="113"/>
      <c r="Y126" s="261"/>
      <c r="Z126" s="262"/>
      <c r="AA126" s="111">
        <f>M126-J126</f>
        <v>-469.47368421052624</v>
      </c>
      <c r="AB126" s="103">
        <f>M126/J126</f>
        <v>0.84350877192982454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1843</v>
      </c>
      <c r="G127" s="95">
        <f t="shared" si="32"/>
        <v>51438.13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2522.7376425855537</v>
      </c>
      <c r="N127" s="99">
        <f>M127/L127</f>
        <v>630.68441064638841</v>
      </c>
      <c r="O127" s="101">
        <f>L127-I127</f>
        <v>0</v>
      </c>
      <c r="P127" s="102">
        <f>N127-K127</f>
        <v>-119.31558935361159</v>
      </c>
      <c r="Q127" s="103">
        <f>N127/K127</f>
        <v>0.84091254752851785</v>
      </c>
      <c r="R127" s="276"/>
      <c r="S127" s="1">
        <v>0.42789351851851853</v>
      </c>
      <c r="T127" s="2">
        <v>0.45833333333333331</v>
      </c>
      <c r="U127" s="104">
        <v>18.166666666666657</v>
      </c>
      <c r="V127" s="105">
        <v>43.833333333333286</v>
      </c>
      <c r="W127" s="106"/>
      <c r="X127" s="107"/>
      <c r="Y127" s="261"/>
      <c r="Z127" s="262"/>
      <c r="AA127" s="111">
        <f>M127-J127</f>
        <v>-477.26235741444634</v>
      </c>
      <c r="AB127" s="103">
        <f>M127/J127</f>
        <v>0.84091254752851785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2637.7839941374896</v>
      </c>
      <c r="N140" s="139">
        <f>M140/L140</f>
        <v>703.40906510333059</v>
      </c>
      <c r="O140" s="140">
        <f>L140-I140</f>
        <v>0</v>
      </c>
      <c r="P140" s="141">
        <f>N140-K140</f>
        <v>-136.59093489666941</v>
      </c>
      <c r="Q140" s="142">
        <f>N140/K140</f>
        <v>0.83739174417063167</v>
      </c>
      <c r="R140" s="277"/>
      <c r="S140" s="143">
        <f>S124</f>
        <v>0.25005787037037036</v>
      </c>
      <c r="T140" s="144">
        <f>INDEX(T124:T139,COUNTA(T124:T139))</f>
        <v>0.45833333333333331</v>
      </c>
      <c r="U140" s="145"/>
      <c r="V140" s="156"/>
      <c r="W140" s="135"/>
      <c r="X140" s="139"/>
      <c r="Y140" s="264"/>
      <c r="Z140" s="265"/>
      <c r="AA140" s="157">
        <f>M140-J140</f>
        <v>-512.21600586251043</v>
      </c>
      <c r="AB140" s="142">
        <f>M140/J140</f>
        <v>0.83739174417063156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2340</v>
      </c>
      <c r="G141" s="159">
        <f t="shared" ref="G141:G144" si="36">E141*F141</f>
        <v>69076.800000000003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2791.2524850894706</v>
      </c>
      <c r="N141" s="163">
        <f>M141/L141</f>
        <v>164.19132265232179</v>
      </c>
      <c r="O141" s="165">
        <f>L141-I141</f>
        <v>0</v>
      </c>
      <c r="P141" s="166">
        <f>N141-K141</f>
        <v>-28.338089112384097</v>
      </c>
      <c r="Q141" s="152">
        <f>N141/K141</f>
        <v>0.85281163614099309</v>
      </c>
      <c r="R141" s="275">
        <f>Q157</f>
        <v>0.84649510056068744</v>
      </c>
      <c r="S141" s="167">
        <v>0.70833333333333337</v>
      </c>
      <c r="T141" s="168">
        <v>0.74326388888888884</v>
      </c>
      <c r="U141" s="169"/>
      <c r="V141" s="170">
        <v>50.299999999999869</v>
      </c>
      <c r="W141" s="168"/>
      <c r="X141" s="171"/>
      <c r="Y141" s="278"/>
      <c r="Z141" s="279"/>
      <c r="AA141" s="109">
        <f>M141-J141</f>
        <v>-481.74751491052939</v>
      </c>
      <c r="AB141" s="152">
        <f>M141/J141</f>
        <v>0.8528116361409932</v>
      </c>
      <c r="AC141" s="266">
        <f>AB157</f>
        <v>0.84649510056068744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2389</v>
      </c>
      <c r="G142" s="95">
        <f t="shared" si="36"/>
        <v>71311.650000000009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2791.4313534566681</v>
      </c>
      <c r="N142" s="99">
        <f>M142/L142</f>
        <v>164.20184432098048</v>
      </c>
      <c r="O142" s="101">
        <f>L142-I142</f>
        <v>0</v>
      </c>
      <c r="P142" s="102">
        <f>N142-K142</f>
        <v>-28.3275674437254</v>
      </c>
      <c r="Q142" s="103">
        <f>N142/K142</f>
        <v>0.85286628581016444</v>
      </c>
      <c r="R142" s="276"/>
      <c r="S142" s="1">
        <v>0.74722222222222223</v>
      </c>
      <c r="T142" s="2">
        <v>0.78288194444444448</v>
      </c>
      <c r="U142" s="104">
        <v>5.7000000000000917</v>
      </c>
      <c r="V142" s="105">
        <v>51.350000000000037</v>
      </c>
      <c r="W142" s="106"/>
      <c r="X142" s="113"/>
      <c r="Y142" s="261"/>
      <c r="Z142" s="262"/>
      <c r="AA142" s="111">
        <f>M142-J142</f>
        <v>-481.56864654333185</v>
      </c>
      <c r="AB142" s="103">
        <f>M142/J142</f>
        <v>0.85286628581016444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2124</v>
      </c>
      <c r="G143" s="95">
        <f t="shared" si="36"/>
        <v>60682.68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2986.8750000000068</v>
      </c>
      <c r="N143" s="99">
        <f>M143/L143</f>
        <v>229.7596153846159</v>
      </c>
      <c r="O143" s="101">
        <f>L143-I143</f>
        <v>0</v>
      </c>
      <c r="P143" s="102">
        <f>N143-K143</f>
        <v>-47.163461538461007</v>
      </c>
      <c r="Q143" s="103">
        <f>N143/K143</f>
        <v>0.82968750000000191</v>
      </c>
      <c r="R143" s="276"/>
      <c r="S143" s="1">
        <v>0.78703703703703709</v>
      </c>
      <c r="T143" s="2">
        <v>0.81666666666666665</v>
      </c>
      <c r="U143" s="104">
        <v>5.9833333333333627</v>
      </c>
      <c r="V143" s="105">
        <v>42.666666666666572</v>
      </c>
      <c r="W143" s="106"/>
      <c r="X143" s="113"/>
      <c r="Y143" s="261"/>
      <c r="Z143" s="262"/>
      <c r="AA143" s="111">
        <f>M143-J143</f>
        <v>-613.12499999999318</v>
      </c>
      <c r="AB143" s="103">
        <f>M143/J143</f>
        <v>0.82968750000000191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2594</v>
      </c>
      <c r="G144" s="95">
        <f t="shared" si="36"/>
        <v>66510.16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2558.4657534246521</v>
      </c>
      <c r="N144" s="99">
        <f>M144/L144</f>
        <v>232.58779576587747</v>
      </c>
      <c r="O144" s="101">
        <f>L144-I144</f>
        <v>0</v>
      </c>
      <c r="P144" s="102">
        <f>N144-K144</f>
        <v>-40.139476961395275</v>
      </c>
      <c r="Q144" s="103">
        <f>N144/K144</f>
        <v>0.85282191780821737</v>
      </c>
      <c r="R144" s="276"/>
      <c r="S144" s="1">
        <v>0.81956018518518514</v>
      </c>
      <c r="T144" s="2">
        <v>0.8618055555555556</v>
      </c>
      <c r="U144" s="104">
        <v>4.1666666666666252</v>
      </c>
      <c r="V144" s="105">
        <v>60.833333333333464</v>
      </c>
      <c r="W144" s="106"/>
      <c r="X144" s="107"/>
      <c r="Y144" s="261"/>
      <c r="Z144" s="262"/>
      <c r="AA144" s="111">
        <f>M144-J144</f>
        <v>-441.53424657534788</v>
      </c>
      <c r="AB144" s="103">
        <f>M144/J144</f>
        <v>0.85282191780821737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2782.0061479926994</v>
      </c>
      <c r="N157" s="139">
        <f>M157/L157</f>
        <v>191.86249296501376</v>
      </c>
      <c r="O157" s="140">
        <f>L157-I157</f>
        <v>0</v>
      </c>
      <c r="P157" s="141">
        <f>N157-K157</f>
        <v>-34.792679448779353</v>
      </c>
      <c r="Q157" s="142">
        <f>N157/K157</f>
        <v>0.84649510056068744</v>
      </c>
      <c r="R157" s="277"/>
      <c r="S157" s="143">
        <f>S141</f>
        <v>0.70833333333333337</v>
      </c>
      <c r="T157" s="144">
        <f>INDEX(T141:T156,COUNTA(T141:T156))</f>
        <v>0.8618055555555556</v>
      </c>
      <c r="U157" s="145"/>
      <c r="V157" s="156"/>
      <c r="W157" s="135"/>
      <c r="X157" s="139"/>
      <c r="Y157" s="264"/>
      <c r="Z157" s="265"/>
      <c r="AA157" s="157">
        <f>M157-J157</f>
        <v>-504.49385200730057</v>
      </c>
      <c r="AB157" s="142">
        <f>M157/J157</f>
        <v>0.84649510056068744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10211</v>
      </c>
      <c r="G158" s="159">
        <f t="shared" ref="G158" si="40">E158*F158</f>
        <v>143260.32999999999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2396.9483568075116</v>
      </c>
      <c r="N158" s="163">
        <f>M158/L158</f>
        <v>599.23708920187789</v>
      </c>
      <c r="O158" s="165">
        <f>L158-I158</f>
        <v>0</v>
      </c>
      <c r="P158" s="166">
        <f>N158-K158</f>
        <v>-75.762910798122107</v>
      </c>
      <c r="Q158" s="152">
        <f>N158/K158</f>
        <v>0.8877586506694487</v>
      </c>
      <c r="R158" s="275">
        <f>Q174</f>
        <v>0.8877586506694487</v>
      </c>
      <c r="S158" s="167">
        <v>0.70861111111111108</v>
      </c>
      <c r="T158" s="168">
        <v>0.88611111111111107</v>
      </c>
      <c r="U158" s="169"/>
      <c r="V158" s="170">
        <v>255.6</v>
      </c>
      <c r="W158" s="168"/>
      <c r="X158" s="171"/>
      <c r="Y158" s="278"/>
      <c r="Z158" s="279"/>
      <c r="AA158" s="109">
        <f>M158-J158</f>
        <v>-303.05164319248843</v>
      </c>
      <c r="AB158" s="152">
        <f>M158/J158</f>
        <v>0.8877586506694487</v>
      </c>
      <c r="AC158" s="266">
        <f>AB174</f>
        <v>0.8877586506694487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2396.9483568075116</v>
      </c>
      <c r="N174" s="139">
        <f>M174/L174</f>
        <v>599.23708920187789</v>
      </c>
      <c r="O174" s="140">
        <f>L174-I174</f>
        <v>0</v>
      </c>
      <c r="P174" s="141">
        <f>N174-K174</f>
        <v>-75.762910798122107</v>
      </c>
      <c r="Q174" s="142">
        <f>N174/K174</f>
        <v>0.8877586506694487</v>
      </c>
      <c r="R174" s="277"/>
      <c r="S174" s="143">
        <f>S158</f>
        <v>0.70861111111111108</v>
      </c>
      <c r="T174" s="144">
        <f>INDEX(T158:T173,COUNTA(T158:T173))</f>
        <v>0.88611111111111107</v>
      </c>
      <c r="U174" s="145"/>
      <c r="V174" s="156"/>
      <c r="W174" s="135"/>
      <c r="X174" s="139"/>
      <c r="Y174" s="264"/>
      <c r="Z174" s="265"/>
      <c r="AA174" s="157">
        <f>M174-J174</f>
        <v>-303.05164319248843</v>
      </c>
      <c r="AB174" s="142">
        <f>M174/J174</f>
        <v>0.8877586506694487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751</v>
      </c>
      <c r="G175" s="159">
        <f t="shared" ref="G175:G178" si="44">E175*F175</f>
        <v>18136.649999999998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2469.041095890414</v>
      </c>
      <c r="N175" s="163">
        <f>M175/L175</f>
        <v>617.2602739726035</v>
      </c>
      <c r="O175" s="165">
        <f>L175-I175</f>
        <v>0</v>
      </c>
      <c r="P175" s="166">
        <f>N175-K175</f>
        <v>-132.7397260273965</v>
      </c>
      <c r="Q175" s="152">
        <f>N175/K175</f>
        <v>0.82301369863013796</v>
      </c>
      <c r="R175" s="275">
        <f>Q191</f>
        <v>0.83403345068872037</v>
      </c>
      <c r="S175" s="167">
        <v>0.70833333333333337</v>
      </c>
      <c r="T175" s="168">
        <v>0.72100694444444446</v>
      </c>
      <c r="U175" s="169"/>
      <c r="V175" s="170">
        <v>18.249999999999975</v>
      </c>
      <c r="W175" s="173"/>
      <c r="X175" s="151"/>
      <c r="Y175" s="278"/>
      <c r="Z175" s="279"/>
      <c r="AA175" s="109">
        <f>M175-J175</f>
        <v>-530.958904109586</v>
      </c>
      <c r="AB175" s="152">
        <f>M175/J175</f>
        <v>0.82301369863013796</v>
      </c>
      <c r="AC175" s="266">
        <f>AB191</f>
        <v>0.83403345068872037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1510</v>
      </c>
      <c r="G176" s="95">
        <f t="shared" si="44"/>
        <v>36466.5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2479.927007299269</v>
      </c>
      <c r="N176" s="99">
        <f>M176/L176</f>
        <v>619.98175182481725</v>
      </c>
      <c r="O176" s="101">
        <f>L176-I176</f>
        <v>0</v>
      </c>
      <c r="P176" s="102">
        <f>N176-K176</f>
        <v>-130.01824817518275</v>
      </c>
      <c r="Q176" s="103">
        <f>N176/K176</f>
        <v>0.82664233576642299</v>
      </c>
      <c r="R176" s="276"/>
      <c r="S176" s="1">
        <v>0.72603009259259255</v>
      </c>
      <c r="T176" s="2">
        <v>0.75140046296296292</v>
      </c>
      <c r="U176" s="104">
        <v>7.2333333333332384</v>
      </c>
      <c r="V176" s="105">
        <v>36.533333333333346</v>
      </c>
      <c r="W176" s="106"/>
      <c r="X176" s="107"/>
      <c r="Y176" s="261"/>
      <c r="Z176" s="262"/>
      <c r="AA176" s="111">
        <f>M176-J176</f>
        <v>-520.07299270073099</v>
      </c>
      <c r="AB176" s="103">
        <f>M176/J176</f>
        <v>0.82664233576642299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1757</v>
      </c>
      <c r="G177" s="95">
        <f t="shared" si="44"/>
        <v>48458.06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2485.343811394891</v>
      </c>
      <c r="N177" s="99">
        <f>M177/L177</f>
        <v>621.33595284872274</v>
      </c>
      <c r="O177" s="101">
        <f>L177-I177</f>
        <v>0</v>
      </c>
      <c r="P177" s="102">
        <f>N177-K177</f>
        <v>-128.66404715127726</v>
      </c>
      <c r="Q177" s="103">
        <f>N177/K177</f>
        <v>0.82844793713163034</v>
      </c>
      <c r="R177" s="276"/>
      <c r="S177" s="1">
        <v>0.75486111111111109</v>
      </c>
      <c r="T177" s="2">
        <v>0.78431712962962963</v>
      </c>
      <c r="U177" s="104">
        <v>4.9833333333333663</v>
      </c>
      <c r="V177" s="105">
        <v>42.416666666666686</v>
      </c>
      <c r="W177" s="106"/>
      <c r="X177" s="107"/>
      <c r="Y177" s="261"/>
      <c r="Z177" s="262"/>
      <c r="AA177" s="111">
        <f>M177-J177</f>
        <v>-514.65618860510904</v>
      </c>
      <c r="AB177" s="103">
        <f>M177/J177</f>
        <v>0.82844793713163034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6328</v>
      </c>
      <c r="G178" s="95">
        <f t="shared" si="44"/>
        <v>113207.92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2824.2995288866855</v>
      </c>
      <c r="N178" s="99">
        <f>M178/L178</f>
        <v>706.07488222167137</v>
      </c>
      <c r="O178" s="101">
        <f>L178-I178</f>
        <v>0</v>
      </c>
      <c r="P178" s="102">
        <f>N178-K178</f>
        <v>-118.92511777832863</v>
      </c>
      <c r="Q178" s="103">
        <f>N178/K178</f>
        <v>0.85584834208687444</v>
      </c>
      <c r="R178" s="276"/>
      <c r="S178" s="1">
        <v>0.78822916666666665</v>
      </c>
      <c r="T178" s="2">
        <v>0.8815856481481481</v>
      </c>
      <c r="U178" s="104">
        <v>5.633333333333308</v>
      </c>
      <c r="V178" s="105">
        <v>134.43333333333331</v>
      </c>
      <c r="W178" s="106"/>
      <c r="X178" s="107"/>
      <c r="Y178" s="261"/>
      <c r="Z178" s="262"/>
      <c r="AA178" s="111">
        <f>M178-J178</f>
        <v>-475.70047111331451</v>
      </c>
      <c r="AB178" s="103">
        <f>M178/J178</f>
        <v>0.85584834208687444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2564.652860867815</v>
      </c>
      <c r="N191" s="139">
        <f>M191/L191</f>
        <v>641.16321521695374</v>
      </c>
      <c r="O191" s="140">
        <f>L191-I191</f>
        <v>0</v>
      </c>
      <c r="P191" s="141">
        <f>N191-K191</f>
        <v>-127.58678478304626</v>
      </c>
      <c r="Q191" s="142">
        <f>N191/K191</f>
        <v>0.83403345068872037</v>
      </c>
      <c r="R191" s="277"/>
      <c r="S191" s="143">
        <f>S175</f>
        <v>0.70833333333333337</v>
      </c>
      <c r="T191" s="144">
        <f>INDEX(T175:T190,COUNTA(T175:T190))</f>
        <v>0.8815856481481481</v>
      </c>
      <c r="U191" s="145"/>
      <c r="V191" s="156"/>
      <c r="W191" s="89"/>
      <c r="X191" s="91"/>
      <c r="Y191" s="264"/>
      <c r="Z191" s="265"/>
      <c r="AA191" s="157">
        <f>M191-J191</f>
        <v>-510.34713913218502</v>
      </c>
      <c r="AB191" s="142">
        <f>M191/J191</f>
        <v>0.83403345068872037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2038</v>
      </c>
      <c r="G192" s="159">
        <f t="shared" ref="G192:G195" si="49">E192*F192</f>
        <v>45406.64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2770.6948640483333</v>
      </c>
      <c r="N192" s="163">
        <f>M192/L192</f>
        <v>554.13897280966671</v>
      </c>
      <c r="O192" s="165">
        <f>L192-I192</f>
        <v>0</v>
      </c>
      <c r="P192" s="166">
        <f>N192-K192</f>
        <v>-105.86102719033329</v>
      </c>
      <c r="Q192" s="152">
        <f>N192/K192</f>
        <v>0.83960450425707078</v>
      </c>
      <c r="R192" s="275">
        <f>Q208</f>
        <v>0.84650253960697341</v>
      </c>
      <c r="S192" s="167">
        <v>0.70835648148148145</v>
      </c>
      <c r="T192" s="168">
        <v>0.73900462962962965</v>
      </c>
      <c r="U192" s="169"/>
      <c r="V192" s="170">
        <v>44.133333333333411</v>
      </c>
      <c r="W192" s="173"/>
      <c r="X192" s="151"/>
      <c r="Y192" s="278"/>
      <c r="Z192" s="279"/>
      <c r="AA192" s="109">
        <f>M192-J192</f>
        <v>-529.30513595166667</v>
      </c>
      <c r="AB192" s="152">
        <f>M192/J192</f>
        <v>0.83960450425707067</v>
      </c>
      <c r="AC192" s="266">
        <f>AB208</f>
        <v>0.84650253960697353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2835</v>
      </c>
      <c r="G193" s="95">
        <f t="shared" si="49"/>
        <v>51540.299999999996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2803.8461538461538</v>
      </c>
      <c r="N193" s="99">
        <f>M193/L193</f>
        <v>700.96153846153845</v>
      </c>
      <c r="O193" s="101">
        <f>L193-I193</f>
        <v>0</v>
      </c>
      <c r="P193" s="102">
        <f>N193-K193</f>
        <v>-124.03846153846155</v>
      </c>
      <c r="Q193" s="103">
        <f>N193/K193</f>
        <v>0.84965034965034969</v>
      </c>
      <c r="R193" s="276"/>
      <c r="S193" s="1">
        <v>0.74328703703703702</v>
      </c>
      <c r="T193" s="2">
        <v>0.78541666666666665</v>
      </c>
      <c r="U193" s="104">
        <v>6.1666666666666181</v>
      </c>
      <c r="V193" s="105">
        <v>60.666666666666664</v>
      </c>
      <c r="W193" s="106"/>
      <c r="X193" s="107"/>
      <c r="Y193" s="261"/>
      <c r="Z193" s="262"/>
      <c r="AA193" s="111">
        <f>M193-J193</f>
        <v>-496.15384615384619</v>
      </c>
      <c r="AB193" s="103">
        <f>M193/J193</f>
        <v>0.84965034965034969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3866</v>
      </c>
      <c r="G194" s="95">
        <f t="shared" si="49"/>
        <v>64407.56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2797.5075376884433</v>
      </c>
      <c r="N194" s="99">
        <f>M194/L194</f>
        <v>699.37688442211083</v>
      </c>
      <c r="O194" s="101">
        <f>L194-I194</f>
        <v>0</v>
      </c>
      <c r="P194" s="102">
        <f>N194-K194</f>
        <v>-125.62311557788917</v>
      </c>
      <c r="Q194" s="103">
        <f>N194/K194</f>
        <v>0.84772955687528584</v>
      </c>
      <c r="R194" s="276"/>
      <c r="S194" s="1">
        <v>0.78964120370370372</v>
      </c>
      <c r="T194" s="2">
        <v>0.84722222222222221</v>
      </c>
      <c r="U194" s="104">
        <v>6.0833333333333783</v>
      </c>
      <c r="V194" s="105">
        <v>82.916666666666629</v>
      </c>
      <c r="W194" s="106">
        <v>0.84722222222222221</v>
      </c>
      <c r="X194" s="107">
        <v>0.88783564814814819</v>
      </c>
      <c r="Y194" s="261"/>
      <c r="Z194" s="262"/>
      <c r="AA194" s="111">
        <f>M194-J194</f>
        <v>-502.49246231155666</v>
      </c>
      <c r="AB194" s="103">
        <f>M194/J194</f>
        <v>0.84772955687528584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5581</v>
      </c>
      <c r="G195" s="95">
        <f t="shared" si="49"/>
        <v>92979.46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2801.784967229119</v>
      </c>
      <c r="N195" s="99">
        <f>M195/L195</f>
        <v>700.44624180727976</v>
      </c>
      <c r="O195" s="101">
        <f>L195-I195</f>
        <v>0</v>
      </c>
      <c r="P195" s="102">
        <f>N195-K195</f>
        <v>-124.55375819272024</v>
      </c>
      <c r="Q195" s="103">
        <f>N195/K195</f>
        <v>0.84902574764518757</v>
      </c>
      <c r="R195" s="276"/>
      <c r="S195" s="1">
        <v>0.88783564814814819</v>
      </c>
      <c r="T195" s="2">
        <v>0.97083333333333333</v>
      </c>
      <c r="U195" s="104">
        <v>58.48333333333342</v>
      </c>
      <c r="V195" s="105">
        <v>119.51666666666659</v>
      </c>
      <c r="W195" s="106"/>
      <c r="X195" s="107"/>
      <c r="Y195" s="261"/>
      <c r="Z195" s="262"/>
      <c r="AA195" s="111">
        <f>M195-J195</f>
        <v>-498.21503277088095</v>
      </c>
      <c r="AB195" s="103">
        <f>M195/J195</f>
        <v>0.84902574764518757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2793.4583807030126</v>
      </c>
      <c r="N208" s="139">
        <f>M208/L208</f>
        <v>657.28432487129703</v>
      </c>
      <c r="O208" s="140">
        <f>L208-I208</f>
        <v>0</v>
      </c>
      <c r="P208" s="141">
        <f>N208-K208</f>
        <v>-119.18626336399711</v>
      </c>
      <c r="Q208" s="142">
        <f>N208/K208</f>
        <v>0.84650253960697341</v>
      </c>
      <c r="R208" s="277"/>
      <c r="S208" s="143">
        <f>S192</f>
        <v>0.70835648148148145</v>
      </c>
      <c r="T208" s="144">
        <f>INDEX(T192:T207,COUNTA(T192:T207))</f>
        <v>0.97083333333333333</v>
      </c>
      <c r="U208" s="145"/>
      <c r="V208" s="156"/>
      <c r="W208" s="89"/>
      <c r="X208" s="91"/>
      <c r="Y208" s="264"/>
      <c r="Z208" s="265"/>
      <c r="AA208" s="157">
        <f>M208-J208</f>
        <v>-506.54161929698739</v>
      </c>
      <c r="AB208" s="142">
        <f>M208/J208</f>
        <v>0.84650253960697353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155</v>
      </c>
      <c r="D209" s="274"/>
      <c r="E209" s="158">
        <v>18.18</v>
      </c>
      <c r="F209" s="87">
        <v>2817</v>
      </c>
      <c r="G209" s="159">
        <f t="shared" ref="G209:G211" si="54">E209*F209</f>
        <v>51213.06</v>
      </c>
      <c r="H209" s="160"/>
      <c r="I209" s="161">
        <v>4</v>
      </c>
      <c r="J209" s="162">
        <v>3000</v>
      </c>
      <c r="K209" s="163">
        <f>J209/I209</f>
        <v>750</v>
      </c>
      <c r="L209" s="164">
        <v>4</v>
      </c>
      <c r="M209" s="162">
        <f>F209/V209*60</f>
        <v>2519.5527950310566</v>
      </c>
      <c r="N209" s="163">
        <f>M209/L209</f>
        <v>629.88819875776414</v>
      </c>
      <c r="O209" s="165">
        <f>L209-I209</f>
        <v>0</v>
      </c>
      <c r="P209" s="166">
        <f>N209-K209</f>
        <v>-120.11180124223586</v>
      </c>
      <c r="Q209" s="152">
        <f>N209/K209</f>
        <v>0.83985093167701885</v>
      </c>
      <c r="R209" s="275">
        <f>Q225</f>
        <v>0.83571404211736977</v>
      </c>
      <c r="S209" s="167">
        <v>0.70844907407407409</v>
      </c>
      <c r="T209" s="168">
        <v>0.75503472222222223</v>
      </c>
      <c r="U209" s="169"/>
      <c r="V209" s="170">
        <v>67.083333333333314</v>
      </c>
      <c r="W209" s="173"/>
      <c r="X209" s="151"/>
      <c r="Y209" s="278"/>
      <c r="Z209" s="279"/>
      <c r="AA209" s="109">
        <f>M209-J209</f>
        <v>-480.44720496894342</v>
      </c>
      <c r="AB209" s="152">
        <f>M209/J209</f>
        <v>0.83985093167701885</v>
      </c>
      <c r="AC209" s="266">
        <f>AB225</f>
        <v>0.83571404211736988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6709</v>
      </c>
      <c r="G210" s="95">
        <f t="shared" si="54"/>
        <v>95804.51999999999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3004.0298507462689</v>
      </c>
      <c r="N210" s="99">
        <f>M210/L210</f>
        <v>1001.3432835820896</v>
      </c>
      <c r="O210" s="101">
        <f>L210-I210</f>
        <v>0</v>
      </c>
      <c r="P210" s="102">
        <f>N210-K210</f>
        <v>-198.65671641791039</v>
      </c>
      <c r="Q210" s="103">
        <f>N210/K210</f>
        <v>0.83445273631840799</v>
      </c>
      <c r="R210" s="276"/>
      <c r="S210" s="1">
        <v>0.7680555555555556</v>
      </c>
      <c r="T210" s="2">
        <v>0.86111111111111116</v>
      </c>
      <c r="U210" s="104">
        <v>18.750000000000053</v>
      </c>
      <c r="V210" s="105">
        <v>134</v>
      </c>
      <c r="W210" s="106">
        <v>0.86111111111111116</v>
      </c>
      <c r="X210" s="107">
        <v>0.92019675925925926</v>
      </c>
      <c r="Y210" s="261"/>
      <c r="Z210" s="262"/>
      <c r="AA210" s="111">
        <f>M210-J210</f>
        <v>-595.97014925373105</v>
      </c>
      <c r="AB210" s="103">
        <f>M210/J210</f>
        <v>0.83445273631840799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4997</v>
      </c>
      <c r="G211" s="95">
        <f t="shared" si="54"/>
        <v>71357.16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3000.7005838198479</v>
      </c>
      <c r="N211" s="99">
        <f>M211/L211</f>
        <v>1000.2335279399493</v>
      </c>
      <c r="O211" s="101">
        <f>L211-I211</f>
        <v>0</v>
      </c>
      <c r="P211" s="102">
        <f>N211-K211</f>
        <v>-199.76647206005066</v>
      </c>
      <c r="Q211" s="103">
        <f>N211/K211</f>
        <v>0.83352793994995777</v>
      </c>
      <c r="R211" s="276"/>
      <c r="S211" s="1">
        <v>0.92019675925925926</v>
      </c>
      <c r="T211" s="2">
        <v>0.98958333333333337</v>
      </c>
      <c r="U211" s="104">
        <v>85.083333333333258</v>
      </c>
      <c r="V211" s="105">
        <v>99.916666666666728</v>
      </c>
      <c r="W211" s="106"/>
      <c r="X211" s="107"/>
      <c r="Y211" s="261"/>
      <c r="Z211" s="262"/>
      <c r="AA211" s="111">
        <f>M211-J211</f>
        <v>-599.29941618015209</v>
      </c>
      <c r="AB211" s="103">
        <f>M211/J211</f>
        <v>0.83352793994995777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3400</v>
      </c>
      <c r="K225" s="139">
        <f t="shared" ref="K225" si="56">J225/I225</f>
        <v>1020</v>
      </c>
      <c r="L225" s="137">
        <f t="shared" ref="L225:M225" si="57">AVERAGE(L209:L224)</f>
        <v>3.3333333333333335</v>
      </c>
      <c r="M225" s="138">
        <f t="shared" si="57"/>
        <v>2841.4277431990577</v>
      </c>
      <c r="N225" s="139">
        <f t="shared" ref="N225:N231" si="58">M225/L225</f>
        <v>852.42832295971721</v>
      </c>
      <c r="O225" s="140">
        <f t="shared" ref="O225:O231" si="59">L225-I225</f>
        <v>0</v>
      </c>
      <c r="P225" s="141">
        <f t="shared" ref="P225:P231" si="60">N225-K225</f>
        <v>-167.57167704028279</v>
      </c>
      <c r="Q225" s="142">
        <f t="shared" ref="Q225:Q231" si="61">N225/K225</f>
        <v>0.83571404211736977</v>
      </c>
      <c r="R225" s="277"/>
      <c r="S225" s="143">
        <f>S209</f>
        <v>0.70844907407407409</v>
      </c>
      <c r="T225" s="144">
        <f>INDEX(T209:T224,COUNTA(T209:T224))</f>
        <v>0.98958333333333337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-558.57225680094234</v>
      </c>
      <c r="AB225" s="142">
        <f t="shared" ref="AB225:AB231" si="63">M225/J225</f>
        <v>0.83571404211736988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1281</v>
      </c>
      <c r="G226" s="159">
        <f t="shared" ref="G226:G231" si="64">E226*F226</f>
        <v>23288.579999999998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2971.3917525773204</v>
      </c>
      <c r="N226" s="163">
        <f t="shared" si="58"/>
        <v>990.46391752577347</v>
      </c>
      <c r="O226" s="165">
        <f t="shared" si="59"/>
        <v>0</v>
      </c>
      <c r="P226" s="166">
        <f t="shared" si="60"/>
        <v>-209.53608247422653</v>
      </c>
      <c r="Q226" s="152">
        <f t="shared" si="61"/>
        <v>0.82538659793814451</v>
      </c>
      <c r="R226" s="275">
        <f>Q242</f>
        <v>0.82996181235131994</v>
      </c>
      <c r="S226" s="167">
        <v>0.70844907407407409</v>
      </c>
      <c r="T226" s="168">
        <v>0.72641203703703705</v>
      </c>
      <c r="U226" s="169"/>
      <c r="V226" s="170">
        <v>25.86666666666666</v>
      </c>
      <c r="W226" s="168"/>
      <c r="X226" s="171"/>
      <c r="Y226" s="278"/>
      <c r="Z226" s="279"/>
      <c r="AA226" s="174">
        <f t="shared" si="62"/>
        <v>-628.6082474226796</v>
      </c>
      <c r="AB226" s="152">
        <f t="shared" si="63"/>
        <v>0.82538659793814451</v>
      </c>
      <c r="AC226" s="266">
        <f>AB242</f>
        <v>0.82996181235131983</v>
      </c>
    </row>
    <row r="227" spans="1:29" ht="15.75" customHeight="1">
      <c r="A227" s="281"/>
      <c r="B227" s="92" t="s">
        <v>117</v>
      </c>
      <c r="C227" s="259" t="s">
        <v>149</v>
      </c>
      <c r="D227" s="260"/>
      <c r="E227" s="93">
        <v>24.83</v>
      </c>
      <c r="F227" s="94">
        <v>1072</v>
      </c>
      <c r="G227" s="95">
        <f t="shared" si="64"/>
        <v>26617.759999999998</v>
      </c>
      <c r="H227" s="96">
        <v>2</v>
      </c>
      <c r="I227" s="97">
        <v>4</v>
      </c>
      <c r="J227" s="98">
        <v>3300</v>
      </c>
      <c r="K227" s="99">
        <f t="shared" si="50"/>
        <v>825</v>
      </c>
      <c r="L227" s="100">
        <v>4</v>
      </c>
      <c r="M227" s="98">
        <f t="shared" si="65"/>
        <v>2748.717948717951</v>
      </c>
      <c r="N227" s="99">
        <f t="shared" si="58"/>
        <v>687.17948717948775</v>
      </c>
      <c r="O227" s="101">
        <f t="shared" si="59"/>
        <v>0</v>
      </c>
      <c r="P227" s="102">
        <f t="shared" si="60"/>
        <v>-137.82051282051225</v>
      </c>
      <c r="Q227" s="103">
        <f t="shared" si="61"/>
        <v>0.83294483294483368</v>
      </c>
      <c r="R227" s="276"/>
      <c r="S227" s="1">
        <v>0.7368055555555556</v>
      </c>
      <c r="T227" s="2">
        <v>0.75305555555555559</v>
      </c>
      <c r="U227" s="104">
        <v>14.966666666666715</v>
      </c>
      <c r="V227" s="105">
        <v>23.399999999999981</v>
      </c>
      <c r="W227" s="106"/>
      <c r="X227" s="113"/>
      <c r="Y227" s="261"/>
      <c r="Z227" s="262"/>
      <c r="AA227" s="175">
        <f t="shared" si="62"/>
        <v>-551.282051282049</v>
      </c>
      <c r="AB227" s="103">
        <f t="shared" si="63"/>
        <v>0.83294483294483368</v>
      </c>
      <c r="AC227" s="267"/>
    </row>
    <row r="228" spans="1:29" ht="15.75" customHeight="1">
      <c r="A228" s="281"/>
      <c r="B228" s="92" t="s">
        <v>117</v>
      </c>
      <c r="C228" s="259" t="s">
        <v>153</v>
      </c>
      <c r="D228" s="260"/>
      <c r="E228" s="93">
        <v>18.18</v>
      </c>
      <c r="F228" s="94">
        <v>2771</v>
      </c>
      <c r="G228" s="95">
        <f t="shared" si="64"/>
        <v>50376.78</v>
      </c>
      <c r="H228" s="96"/>
      <c r="I228" s="97">
        <v>3</v>
      </c>
      <c r="J228" s="98">
        <v>3600</v>
      </c>
      <c r="K228" s="99">
        <f t="shared" si="50"/>
        <v>1200</v>
      </c>
      <c r="L228" s="100">
        <v>3</v>
      </c>
      <c r="M228" s="98">
        <f t="shared" si="65"/>
        <v>2989.3916691639192</v>
      </c>
      <c r="N228" s="99">
        <f t="shared" si="58"/>
        <v>996.46388972130637</v>
      </c>
      <c r="O228" s="101">
        <f t="shared" si="59"/>
        <v>0</v>
      </c>
      <c r="P228" s="102">
        <f t="shared" si="60"/>
        <v>-203.53611027869363</v>
      </c>
      <c r="Q228" s="103">
        <f t="shared" si="61"/>
        <v>0.83038657476775535</v>
      </c>
      <c r="R228" s="276"/>
      <c r="S228" s="1">
        <v>0.76415509259259262</v>
      </c>
      <c r="T228" s="2">
        <v>0.80277777777777781</v>
      </c>
      <c r="U228" s="104">
        <v>15.983333333333327</v>
      </c>
      <c r="V228" s="105">
        <v>55.616666666666674</v>
      </c>
      <c r="W228" s="106"/>
      <c r="X228" s="113"/>
      <c r="Y228" s="261"/>
      <c r="Z228" s="262"/>
      <c r="AA228" s="175">
        <f t="shared" si="62"/>
        <v>-610.60833083608077</v>
      </c>
      <c r="AB228" s="103">
        <f t="shared" si="63"/>
        <v>0.83038657476775535</v>
      </c>
      <c r="AC228" s="267"/>
    </row>
    <row r="229" spans="1:29" ht="15.75" customHeight="1">
      <c r="A229" s="281"/>
      <c r="B229" s="92" t="s">
        <v>117</v>
      </c>
      <c r="C229" s="259" t="s">
        <v>154</v>
      </c>
      <c r="D229" s="260"/>
      <c r="E229" s="93">
        <v>25.03</v>
      </c>
      <c r="F229" s="94">
        <v>2696</v>
      </c>
      <c r="G229" s="95">
        <f t="shared" si="64"/>
        <v>67480.88</v>
      </c>
      <c r="H229" s="96"/>
      <c r="I229" s="97">
        <v>4</v>
      </c>
      <c r="J229" s="98">
        <v>3300</v>
      </c>
      <c r="K229" s="99">
        <f t="shared" si="50"/>
        <v>825</v>
      </c>
      <c r="L229" s="100">
        <v>4</v>
      </c>
      <c r="M229" s="98">
        <f t="shared" si="65"/>
        <v>2744.0203562340994</v>
      </c>
      <c r="N229" s="99">
        <f t="shared" si="58"/>
        <v>686.00508905852485</v>
      </c>
      <c r="O229" s="101">
        <f t="shared" si="59"/>
        <v>0</v>
      </c>
      <c r="P229" s="102">
        <f t="shared" si="60"/>
        <v>-138.99491094147515</v>
      </c>
      <c r="Q229" s="103">
        <f t="shared" si="61"/>
        <v>0.83152132007093915</v>
      </c>
      <c r="R229" s="276"/>
      <c r="S229" s="1">
        <v>0.8139467592592593</v>
      </c>
      <c r="T229" s="2">
        <v>0.85488425925925926</v>
      </c>
      <c r="U229" s="104">
        <v>16.083333333333343</v>
      </c>
      <c r="V229" s="105">
        <v>58.949999999999946</v>
      </c>
      <c r="W229" s="106">
        <v>0.85488425925925926</v>
      </c>
      <c r="X229" s="107">
        <v>0.91412037037037042</v>
      </c>
      <c r="Y229" s="261"/>
      <c r="Z229" s="262"/>
      <c r="AA229" s="175">
        <f t="shared" si="62"/>
        <v>-555.97964376590062</v>
      </c>
      <c r="AB229" s="103">
        <f t="shared" si="63"/>
        <v>0.83152132007093915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2554</v>
      </c>
      <c r="G230" s="95">
        <f t="shared" si="64"/>
        <v>63415.819999999992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 t="shared" si="65"/>
        <v>2752.8143712574924</v>
      </c>
      <c r="N230" s="99">
        <f t="shared" si="58"/>
        <v>688.20359281437311</v>
      </c>
      <c r="O230" s="101">
        <f t="shared" si="59"/>
        <v>0</v>
      </c>
      <c r="P230" s="102">
        <f t="shared" si="60"/>
        <v>-136.79640718562689</v>
      </c>
      <c r="Q230" s="103">
        <f t="shared" si="61"/>
        <v>0.8341861731083311</v>
      </c>
      <c r="R230" s="276"/>
      <c r="S230" s="1">
        <v>0.91412037037037042</v>
      </c>
      <c r="T230" s="2">
        <v>0.95277777777777772</v>
      </c>
      <c r="U230" s="104">
        <v>85.300000000000068</v>
      </c>
      <c r="V230" s="105">
        <v>55.666666666666522</v>
      </c>
      <c r="W230" s="106"/>
      <c r="X230" s="107"/>
      <c r="Y230" s="261"/>
      <c r="Z230" s="262"/>
      <c r="AA230" s="175">
        <f t="shared" si="62"/>
        <v>-547.18562874250756</v>
      </c>
      <c r="AB230" s="103">
        <f t="shared" si="63"/>
        <v>0.8341861731083311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3263</v>
      </c>
      <c r="G231" s="115">
        <f t="shared" si="64"/>
        <v>59321.34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2973.8734177215351</v>
      </c>
      <c r="N231" s="99">
        <f t="shared" si="58"/>
        <v>991.29113924051171</v>
      </c>
      <c r="O231" s="101">
        <f t="shared" si="59"/>
        <v>0</v>
      </c>
      <c r="P231" s="102">
        <f t="shared" si="60"/>
        <v>-208.70886075948829</v>
      </c>
      <c r="Q231" s="103">
        <f t="shared" si="61"/>
        <v>0.82607594936709305</v>
      </c>
      <c r="R231" s="276"/>
      <c r="S231" s="1">
        <v>0.96400462962962963</v>
      </c>
      <c r="T231" s="2">
        <v>1.009722222222222</v>
      </c>
      <c r="U231" s="104">
        <v>16.166666666666742</v>
      </c>
      <c r="V231" s="105">
        <v>65.833333333332973</v>
      </c>
      <c r="W231" s="106"/>
      <c r="X231" s="4"/>
      <c r="Y231" s="261"/>
      <c r="Z231" s="262"/>
      <c r="AA231" s="175">
        <f t="shared" si="62"/>
        <v>-626.12658227846487</v>
      </c>
      <c r="AB231" s="103">
        <f t="shared" si="63"/>
        <v>0.82607594936709305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3.5</v>
      </c>
      <c r="J242" s="138">
        <f t="shared" si="66"/>
        <v>3450</v>
      </c>
      <c r="K242" s="139">
        <f t="shared" ref="K242" si="67">J242/I242</f>
        <v>985.71428571428567</v>
      </c>
      <c r="L242" s="137">
        <f t="shared" ref="L242:M242" si="68">AVERAGE(L226:L241)</f>
        <v>3.5</v>
      </c>
      <c r="M242" s="138">
        <f t="shared" si="68"/>
        <v>2863.3682526120533</v>
      </c>
      <c r="N242" s="139">
        <f>M242/L242</f>
        <v>818.10521503201528</v>
      </c>
      <c r="O242" s="140">
        <f>L242-I242</f>
        <v>0</v>
      </c>
      <c r="P242" s="141">
        <f>N242-K242</f>
        <v>-167.60907068227039</v>
      </c>
      <c r="Q242" s="142">
        <f>N242/K242</f>
        <v>0.82996181235131994</v>
      </c>
      <c r="R242" s="277"/>
      <c r="S242" s="143">
        <f>S226</f>
        <v>0.70844907407407409</v>
      </c>
      <c r="T242" s="144">
        <f>INDEX(T226:T241,COUNTA(T226:T241))</f>
        <v>1.009722222222222</v>
      </c>
      <c r="U242" s="145"/>
      <c r="V242" s="156"/>
      <c r="W242" s="135"/>
      <c r="X242" s="139"/>
      <c r="Y242" s="264"/>
      <c r="Z242" s="265"/>
      <c r="AA242" s="177">
        <f>M242-J242</f>
        <v>-586.63174738794669</v>
      </c>
      <c r="AB242" s="142">
        <f>M242/J242</f>
        <v>0.82996181235131983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310" priority="1" operator="greaterThan">
      <formula>0</formula>
    </cfRule>
  </conditionalFormatting>
  <conditionalFormatting sqref="P5:P242 AA5:AA242">
    <cfRule type="cellIs" dxfId="309" priority="4" operator="lessThan">
      <formula>0</formula>
    </cfRule>
  </conditionalFormatting>
  <conditionalFormatting sqref="Q5:Q242 AB5:AB242">
    <cfRule type="cellIs" dxfId="308" priority="2" operator="greaterThan">
      <formula>1</formula>
    </cfRule>
    <cfRule type="cellIs" dxfId="307" priority="3" operator="lessThan">
      <formula>0.8</formula>
    </cfRule>
  </conditionalFormatting>
  <conditionalFormatting sqref="AC5:AC23 R5:R242 AC141:AC146">
    <cfRule type="cellIs" dxfId="306" priority="5" operator="lessThan">
      <formula>0.8</formula>
    </cfRule>
  </conditionalFormatting>
  <conditionalFormatting sqref="AC29:AC37">
    <cfRule type="cellIs" dxfId="305" priority="16" operator="lessThan">
      <formula>0.8</formula>
    </cfRule>
  </conditionalFormatting>
  <conditionalFormatting sqref="AC39:AC44">
    <cfRule type="cellIs" dxfId="304" priority="15" operator="lessThan">
      <formula>0.8</formula>
    </cfRule>
  </conditionalFormatting>
  <conditionalFormatting sqref="AC56">
    <cfRule type="cellIs" dxfId="303" priority="17" operator="lessThan">
      <formula>0.8</formula>
    </cfRule>
  </conditionalFormatting>
  <conditionalFormatting sqref="AC73:AC78">
    <cfRule type="cellIs" dxfId="302" priority="13" operator="lessThan">
      <formula>0.8</formula>
    </cfRule>
  </conditionalFormatting>
  <conditionalFormatting sqref="AC90">
    <cfRule type="cellIs" dxfId="301" priority="14" operator="lessThan">
      <formula>0.8</formula>
    </cfRule>
  </conditionalFormatting>
  <conditionalFormatting sqref="AC107">
    <cfRule type="cellIs" dxfId="300" priority="7" operator="lessThan">
      <formula>0.8</formula>
    </cfRule>
  </conditionalFormatting>
  <conditionalFormatting sqref="AC124:AC129">
    <cfRule type="cellIs" dxfId="299" priority="6" operator="lessThan">
      <formula>0.8</formula>
    </cfRule>
  </conditionalFormatting>
  <conditionalFormatting sqref="AC158:AC163">
    <cfRule type="cellIs" dxfId="298" priority="12" operator="lessThan">
      <formula>0.8</formula>
    </cfRule>
  </conditionalFormatting>
  <conditionalFormatting sqref="AC175">
    <cfRule type="cellIs" dxfId="297" priority="11" operator="lessThan">
      <formula>0.8</formula>
    </cfRule>
  </conditionalFormatting>
  <conditionalFormatting sqref="AC192">
    <cfRule type="cellIs" dxfId="296" priority="10" operator="lessThan">
      <formula>0.8</formula>
    </cfRule>
  </conditionalFormatting>
  <conditionalFormatting sqref="AC209">
    <cfRule type="cellIs" dxfId="295" priority="9" operator="lessThan">
      <formula>0.8</formula>
    </cfRule>
  </conditionalFormatting>
  <conditionalFormatting sqref="AC226:AC231">
    <cfRule type="cellIs" dxfId="294" priority="8" operator="lessThan">
      <formula>0.8</formula>
    </cfRule>
  </conditionalFormatting>
  <dataValidations count="1">
    <dataValidation type="list" allowBlank="1" showInputMessage="1" showErrorMessage="1" sqref="Y5:Z242" xr:uid="{2E0566F2-C433-49D8-A355-39FAD9D367B2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F325-D267-40E7-998A-26550FAE022A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AE27" sqref="AE27"/>
      <selection pane="bottomLeft" activeCell="AE27" sqref="AE2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128567</v>
      </c>
      <c r="E1" s="77" t="s">
        <v>3</v>
      </c>
      <c r="F1" s="78">
        <f>SUM(G5:G157)</f>
        <v>5652557.9699999979</v>
      </c>
      <c r="G1" s="79" t="s">
        <v>74</v>
      </c>
      <c r="H1" s="80">
        <f>L21+L38+L55+L72+L89+L106+L123+L140+L157</f>
        <v>168.05238095238093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45879</v>
      </c>
      <c r="B2" s="325"/>
      <c r="C2" s="82" t="s">
        <v>35</v>
      </c>
      <c r="D2" s="83">
        <f>AVERAGE(N21,N38,N55,N72,N89,N106,,N123,N140,N157)</f>
        <v>122.53608936276933</v>
      </c>
      <c r="E2" s="83" t="s">
        <v>81</v>
      </c>
      <c r="F2" s="84">
        <f>F1/D1</f>
        <v>43.965854146087239</v>
      </c>
      <c r="G2" s="85" t="s">
        <v>82</v>
      </c>
      <c r="H2" s="86">
        <f>COUNT(H5:H157)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2808</v>
      </c>
      <c r="G5" s="159">
        <f t="shared" ref="G5:G6" si="0">E5*F5</f>
        <v>55317.599999999999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1057.7377838233754</v>
      </c>
      <c r="N5" s="163">
        <f>M5/L5</f>
        <v>81.364444909490416</v>
      </c>
      <c r="O5" s="179">
        <f>L5-I5</f>
        <v>0</v>
      </c>
      <c r="P5" s="180">
        <f>N5-K5</f>
        <v>-10.943247398201891</v>
      </c>
      <c r="Q5" s="132">
        <f>N5/K5</f>
        <v>0.88144815318614622</v>
      </c>
      <c r="R5" s="276">
        <f>Q21</f>
        <v>0.87069654598222712</v>
      </c>
      <c r="S5" s="167">
        <v>0.25</v>
      </c>
      <c r="T5" s="168">
        <v>0.36061342592592593</v>
      </c>
      <c r="U5" s="169"/>
      <c r="V5" s="170">
        <v>159.28333333333336</v>
      </c>
      <c r="W5" s="87"/>
      <c r="X5" s="88"/>
      <c r="Y5" s="278"/>
      <c r="Z5" s="279"/>
      <c r="AA5" s="109">
        <f>M5-J5</f>
        <v>-142.26221617662463</v>
      </c>
      <c r="AB5" s="110">
        <f>M5/J5</f>
        <v>0.88144815318614611</v>
      </c>
      <c r="AC5" s="291">
        <f>AB21</f>
        <v>0.87069654598222723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2476</v>
      </c>
      <c r="G6" s="95">
        <f t="shared" si="0"/>
        <v>74205.72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2250.9090909090878</v>
      </c>
      <c r="N6" s="99">
        <f>M6/L6</f>
        <v>112.54545454545439</v>
      </c>
      <c r="O6" s="101">
        <f>L6-I6</f>
        <v>0</v>
      </c>
      <c r="P6" s="102">
        <f>N6-K6</f>
        <v>-17.45454545454561</v>
      </c>
      <c r="Q6" s="103">
        <f>N6/K6</f>
        <v>0.8657342657342646</v>
      </c>
      <c r="R6" s="276"/>
      <c r="S6" s="1">
        <v>0.51180555555555551</v>
      </c>
      <c r="T6" s="2">
        <v>0.55763888888888891</v>
      </c>
      <c r="U6" s="104">
        <v>54.999999999999964</v>
      </c>
      <c r="V6" s="105">
        <v>66.000000000000085</v>
      </c>
      <c r="W6" s="106"/>
      <c r="X6" s="107"/>
      <c r="Y6" s="261"/>
      <c r="Z6" s="262"/>
      <c r="AA6" s="111">
        <f>M6-J6</f>
        <v>-349.09090909091219</v>
      </c>
      <c r="AB6" s="112">
        <f>M6/J6</f>
        <v>0.8657342657342646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1654.3234373662317</v>
      </c>
      <c r="N21" s="139">
        <f t="shared" ref="N21:N26" si="5">M21/L21</f>
        <v>100.26202650704434</v>
      </c>
      <c r="O21" s="140">
        <f t="shared" ref="O21:O26" si="6">L21-I21</f>
        <v>0</v>
      </c>
      <c r="P21" s="141">
        <f t="shared" ref="P21:P26" si="7">N21-K21</f>
        <v>-14.889488644470816</v>
      </c>
      <c r="Q21" s="142">
        <f t="shared" ref="Q21:Q26" si="8">N21/K21</f>
        <v>0.87069654598222712</v>
      </c>
      <c r="R21" s="277"/>
      <c r="S21" s="143">
        <f>S5</f>
        <v>0.25</v>
      </c>
      <c r="T21" s="144">
        <f>INDEX(T5:T20,COUNTA(T5:T20))</f>
        <v>0.55763888888888891</v>
      </c>
      <c r="U21" s="145"/>
      <c r="V21" s="145"/>
      <c r="W21" s="146"/>
      <c r="X21" s="147"/>
      <c r="Y21" s="264"/>
      <c r="Z21" s="265"/>
      <c r="AA21" s="148">
        <f t="shared" ref="AA21:AA26" si="9">M21-J21</f>
        <v>-245.6765626337683</v>
      </c>
      <c r="AB21" s="149">
        <f t="shared" ref="AB21:AB26" si="10">M21/J21</f>
        <v>0.87069654598222723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2278</v>
      </c>
      <c r="G22" s="159">
        <f t="shared" ref="G22:G26" si="11">E22*F22</f>
        <v>163742.63999999998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1699.2954828014917</v>
      </c>
      <c r="N22" s="163">
        <f t="shared" si="5"/>
        <v>65.357518569288146</v>
      </c>
      <c r="O22" s="165">
        <f t="shared" si="6"/>
        <v>0</v>
      </c>
      <c r="P22" s="166">
        <f t="shared" si="7"/>
        <v>-11.565558353788774</v>
      </c>
      <c r="Q22" s="152">
        <f t="shared" si="8"/>
        <v>0.84964774140074595</v>
      </c>
      <c r="R22" s="275">
        <f>Q38</f>
        <v>0.83296762704241045</v>
      </c>
      <c r="S22" s="167">
        <v>0.16666666666666666</v>
      </c>
      <c r="T22" s="168">
        <v>0.22252314814814814</v>
      </c>
      <c r="U22" s="169"/>
      <c r="V22" s="170">
        <v>80.433333333333337</v>
      </c>
      <c r="W22" s="181"/>
      <c r="X22" s="163"/>
      <c r="Y22" s="278"/>
      <c r="Z22" s="279"/>
      <c r="AA22" s="109">
        <f t="shared" si="9"/>
        <v>-300.70451719850826</v>
      </c>
      <c r="AB22" s="152">
        <f t="shared" si="10"/>
        <v>0.84964774140074584</v>
      </c>
      <c r="AC22" s="347">
        <f>AB38</f>
        <v>0.8523389672061874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1937</v>
      </c>
      <c r="G23" s="95">
        <f t="shared" si="11"/>
        <v>100452.81999999999</v>
      </c>
      <c r="H23" s="96"/>
      <c r="I23" s="97">
        <v>26</v>
      </c>
      <c r="J23" s="98">
        <v>2000</v>
      </c>
      <c r="K23" s="99">
        <f t="shared" ref="K23:K62" si="12">J23/I23</f>
        <v>76.92307692307692</v>
      </c>
      <c r="L23" s="100">
        <v>27</v>
      </c>
      <c r="M23" s="98">
        <f>F23/V23*60</f>
        <v>1652.4170616113749</v>
      </c>
      <c r="N23" s="99">
        <f t="shared" si="5"/>
        <v>61.200631911532405</v>
      </c>
      <c r="O23" s="101">
        <f t="shared" si="6"/>
        <v>1</v>
      </c>
      <c r="P23" s="102">
        <f t="shared" si="7"/>
        <v>-15.722445011544515</v>
      </c>
      <c r="Q23" s="103">
        <f t="shared" si="8"/>
        <v>0.79560821484992128</v>
      </c>
      <c r="R23" s="276"/>
      <c r="S23" s="1">
        <v>0.22708333333333333</v>
      </c>
      <c r="T23" s="2">
        <v>0.27592592592592591</v>
      </c>
      <c r="U23" s="104">
        <v>6.5666666666666806</v>
      </c>
      <c r="V23" s="105">
        <v>70.333333333333314</v>
      </c>
      <c r="W23" s="106"/>
      <c r="X23" s="107"/>
      <c r="Y23" s="261" t="s">
        <v>236</v>
      </c>
      <c r="Z23" s="262"/>
      <c r="AA23" s="111">
        <f t="shared" si="9"/>
        <v>-347.58293838862505</v>
      </c>
      <c r="AB23" s="103">
        <f t="shared" si="10"/>
        <v>0.82620853080568746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4960</v>
      </c>
      <c r="G24" s="95">
        <f t="shared" si="11"/>
        <v>281579.2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27</v>
      </c>
      <c r="M24" s="98">
        <f>F24/V24*60</f>
        <v>1737.6411054885168</v>
      </c>
      <c r="N24" s="99">
        <f t="shared" si="5"/>
        <v>64.357077981056179</v>
      </c>
      <c r="O24" s="101">
        <f t="shared" si="6"/>
        <v>1</v>
      </c>
      <c r="P24" s="102">
        <f t="shared" si="7"/>
        <v>-12.565998942020741</v>
      </c>
      <c r="Q24" s="103">
        <f t="shared" si="8"/>
        <v>0.83664201375373037</v>
      </c>
      <c r="R24" s="276"/>
      <c r="S24" s="1">
        <v>0.28125</v>
      </c>
      <c r="T24" s="2">
        <v>0.4001851851851852</v>
      </c>
      <c r="U24" s="104">
        <v>7.6666666666666927</v>
      </c>
      <c r="V24" s="105">
        <v>171.26666666666668</v>
      </c>
      <c r="W24" s="106"/>
      <c r="X24" s="107"/>
      <c r="Y24" s="261" t="s">
        <v>236</v>
      </c>
      <c r="Z24" s="262"/>
      <c r="AA24" s="111">
        <f t="shared" si="9"/>
        <v>-262.35889451148319</v>
      </c>
      <c r="AB24" s="103">
        <f t="shared" si="10"/>
        <v>0.8688205527442584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2074</v>
      </c>
      <c r="G25" s="95">
        <f t="shared" si="11"/>
        <v>118840.2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27</v>
      </c>
      <c r="M25" s="98">
        <f>F25/V25*60</f>
        <v>1695.3678474114431</v>
      </c>
      <c r="N25" s="99">
        <f t="shared" si="5"/>
        <v>62.791401755979372</v>
      </c>
      <c r="O25" s="101">
        <f t="shared" si="6"/>
        <v>1</v>
      </c>
      <c r="P25" s="102">
        <f t="shared" si="7"/>
        <v>-14.131675167097548</v>
      </c>
      <c r="Q25" s="103">
        <f t="shared" si="8"/>
        <v>0.81628822282773184</v>
      </c>
      <c r="R25" s="276"/>
      <c r="S25" s="1">
        <v>0.40902777777777777</v>
      </c>
      <c r="T25" s="2">
        <v>0.46</v>
      </c>
      <c r="U25" s="104">
        <v>12.733333333333299</v>
      </c>
      <c r="V25" s="105">
        <v>73.400000000000048</v>
      </c>
      <c r="W25" s="106">
        <v>0.46</v>
      </c>
      <c r="X25" s="107">
        <v>0.50363425925925931</v>
      </c>
      <c r="Y25" s="261" t="s">
        <v>236</v>
      </c>
      <c r="Z25" s="262"/>
      <c r="AA25" s="111">
        <f t="shared" si="9"/>
        <v>-304.63215258855689</v>
      </c>
      <c r="AB25" s="103">
        <f t="shared" si="10"/>
        <v>0.84768392370572154</v>
      </c>
      <c r="AC25" s="293"/>
    </row>
    <row r="26" spans="1:43" ht="15.75" customHeight="1">
      <c r="A26" s="281"/>
      <c r="B26" s="92" t="s">
        <v>180</v>
      </c>
      <c r="C26" s="285" t="s">
        <v>182</v>
      </c>
      <c r="D26" s="285"/>
      <c r="E26" s="93">
        <v>59.52</v>
      </c>
      <c r="F26" s="94">
        <v>6832</v>
      </c>
      <c r="G26" s="95">
        <f t="shared" si="11"/>
        <v>406640.64000000001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1738.6681747490468</v>
      </c>
      <c r="N26" s="99">
        <f t="shared" si="5"/>
        <v>69.546726989961869</v>
      </c>
      <c r="O26" s="101">
        <f t="shared" si="6"/>
        <v>0</v>
      </c>
      <c r="P26" s="102">
        <f t="shared" si="7"/>
        <v>-10.453273010038131</v>
      </c>
      <c r="Q26" s="103">
        <f t="shared" si="8"/>
        <v>0.86933408737452333</v>
      </c>
      <c r="R26" s="276"/>
      <c r="S26" s="1">
        <v>0.50363425925925931</v>
      </c>
      <c r="T26" s="2">
        <v>0.66736111111111107</v>
      </c>
      <c r="U26" s="104">
        <v>62.833333333333378</v>
      </c>
      <c r="V26" s="105">
        <v>235.76666666666654</v>
      </c>
      <c r="W26" s="106"/>
      <c r="X26" s="107"/>
      <c r="Y26" s="261"/>
      <c r="Z26" s="262"/>
      <c r="AA26" s="111">
        <f t="shared" si="9"/>
        <v>-261.33182525095322</v>
      </c>
      <c r="AB26" s="103">
        <f t="shared" si="10"/>
        <v>0.86933408737452345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25.8</v>
      </c>
      <c r="J38" s="138">
        <f t="shared" si="13"/>
        <v>2000</v>
      </c>
      <c r="K38" s="139">
        <f t="shared" ref="K38" si="14">J38/I38</f>
        <v>77.519379844961236</v>
      </c>
      <c r="L38" s="137">
        <f t="shared" ref="L38:M38" si="15">AVERAGE(L22:L37)</f>
        <v>26.4</v>
      </c>
      <c r="M38" s="138">
        <f t="shared" si="15"/>
        <v>1704.6779344123747</v>
      </c>
      <c r="N38" s="139">
        <f t="shared" ref="N38:N43" si="16">M38/L38</f>
        <v>64.571133879256621</v>
      </c>
      <c r="O38" s="140">
        <f t="shared" ref="O38:O43" si="17">L38-I38</f>
        <v>0.59999999999999787</v>
      </c>
      <c r="P38" s="141">
        <f t="shared" ref="P38:P43" si="18">N38-K38</f>
        <v>-12.948245965704615</v>
      </c>
      <c r="Q38" s="142">
        <f t="shared" ref="Q38:Q43" si="19">N38/K38</f>
        <v>0.83296762704241045</v>
      </c>
      <c r="R38" s="277"/>
      <c r="S38" s="143">
        <f>S22</f>
        <v>0.16666666666666666</v>
      </c>
      <c r="T38" s="144">
        <f>INDEX(T22:T37,COUNTA(T22:T37))</f>
        <v>0.66736111111111107</v>
      </c>
      <c r="U38" s="145"/>
      <c r="V38" s="156"/>
      <c r="W38" s="135"/>
      <c r="X38" s="139"/>
      <c r="Y38" s="264"/>
      <c r="Z38" s="265"/>
      <c r="AA38" s="157">
        <f t="shared" ref="AA38:AA43" si="20">M38-J38</f>
        <v>-295.32206558762527</v>
      </c>
      <c r="AB38" s="142">
        <f t="shared" ref="AB38:AB43" si="21">M38/J38</f>
        <v>0.8523389672061874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3008</v>
      </c>
      <c r="G39" s="159">
        <f t="shared" ref="G39:G43" si="22">E39*F39</f>
        <v>148956.16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1708.0126182965303</v>
      </c>
      <c r="N39" s="163">
        <f t="shared" si="16"/>
        <v>71.167192429022094</v>
      </c>
      <c r="O39" s="165">
        <f t="shared" si="17"/>
        <v>0</v>
      </c>
      <c r="P39" s="166">
        <f t="shared" si="18"/>
        <v>-12.166140904311234</v>
      </c>
      <c r="Q39" s="152">
        <f t="shared" si="19"/>
        <v>0.85400630914826514</v>
      </c>
      <c r="R39" s="275">
        <f>Q55</f>
        <v>0.84423174956218161</v>
      </c>
      <c r="S39" s="167">
        <v>0.2502314814814815</v>
      </c>
      <c r="T39" s="168">
        <v>0.32361111111111113</v>
      </c>
      <c r="U39" s="169"/>
      <c r="V39" s="170">
        <v>105.66666666666666</v>
      </c>
      <c r="W39" s="87"/>
      <c r="X39" s="88"/>
      <c r="Y39" s="278"/>
      <c r="Z39" s="279"/>
      <c r="AA39" s="109">
        <f t="shared" si="20"/>
        <v>-291.98738170346974</v>
      </c>
      <c r="AB39" s="152">
        <f t="shared" si="21"/>
        <v>0.85400630914826514</v>
      </c>
      <c r="AC39" s="347">
        <f>AB55</f>
        <v>0.85242817431521256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999</v>
      </c>
      <c r="G40" s="95">
        <f t="shared" si="22"/>
        <v>59740.2</v>
      </c>
      <c r="H40" s="96"/>
      <c r="I40" s="100">
        <v>14</v>
      </c>
      <c r="J40" s="98">
        <v>2000</v>
      </c>
      <c r="K40" s="99">
        <f t="shared" si="12"/>
        <v>142.85714285714286</v>
      </c>
      <c r="L40" s="100">
        <v>14</v>
      </c>
      <c r="M40" s="98">
        <f>F40/V40*60</f>
        <v>1651.9981626090967</v>
      </c>
      <c r="N40" s="99">
        <f t="shared" si="16"/>
        <v>117.99986875779261</v>
      </c>
      <c r="O40" s="101">
        <f t="shared" si="17"/>
        <v>0</v>
      </c>
      <c r="P40" s="102">
        <f t="shared" si="18"/>
        <v>-24.857274099350249</v>
      </c>
      <c r="Q40" s="103">
        <f t="shared" si="19"/>
        <v>0.82599908130454824</v>
      </c>
      <c r="R40" s="276"/>
      <c r="S40" s="1">
        <v>0.32847222222222222</v>
      </c>
      <c r="T40" s="2">
        <v>0.35366898148148146</v>
      </c>
      <c r="U40" s="104">
        <v>6.9999999999999751</v>
      </c>
      <c r="V40" s="105">
        <v>36.283333333333303</v>
      </c>
      <c r="W40" s="106"/>
      <c r="X40" s="107"/>
      <c r="Y40" s="261"/>
      <c r="Z40" s="262"/>
      <c r="AA40" s="111">
        <f t="shared" si="20"/>
        <v>-348.00183739090335</v>
      </c>
      <c r="AB40" s="103">
        <f t="shared" si="21"/>
        <v>0.82599908130454835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2761</v>
      </c>
      <c r="G41" s="95">
        <f t="shared" si="22"/>
        <v>143075.01999999999</v>
      </c>
      <c r="H41" s="96"/>
      <c r="I41" s="100">
        <v>23</v>
      </c>
      <c r="J41" s="98">
        <v>1800</v>
      </c>
      <c r="K41" s="99">
        <f t="shared" si="12"/>
        <v>78.260869565217391</v>
      </c>
      <c r="L41" s="100">
        <v>23</v>
      </c>
      <c r="M41" s="98">
        <f>F41/V41*60</f>
        <v>1533.8888888888887</v>
      </c>
      <c r="N41" s="99">
        <f t="shared" si="16"/>
        <v>66.690821256038632</v>
      </c>
      <c r="O41" s="101">
        <f t="shared" si="17"/>
        <v>0</v>
      </c>
      <c r="P41" s="102">
        <f t="shared" si="18"/>
        <v>-11.570048309178759</v>
      </c>
      <c r="Q41" s="103">
        <f t="shared" si="19"/>
        <v>0.8521604938271603</v>
      </c>
      <c r="R41" s="276"/>
      <c r="S41" s="1">
        <v>0.35902777777777778</v>
      </c>
      <c r="T41" s="2">
        <v>0.43402777777777779</v>
      </c>
      <c r="U41" s="104">
        <v>7.7166666666667005</v>
      </c>
      <c r="V41" s="105">
        <v>108.00000000000001</v>
      </c>
      <c r="W41" s="106"/>
      <c r="X41" s="107"/>
      <c r="Y41" s="261"/>
      <c r="Z41" s="262"/>
      <c r="AA41" s="111">
        <f t="shared" si="20"/>
        <v>-266.11111111111131</v>
      </c>
      <c r="AB41" s="103">
        <f t="shared" si="21"/>
        <v>0.85216049382716041</v>
      </c>
      <c r="AC41" s="293"/>
    </row>
    <row r="42" spans="1:29" ht="15.75" customHeight="1">
      <c r="A42" s="270"/>
      <c r="B42" s="153" t="s">
        <v>189</v>
      </c>
      <c r="C42" s="259" t="s">
        <v>206</v>
      </c>
      <c r="D42" s="260"/>
      <c r="E42" s="93">
        <v>36.86</v>
      </c>
      <c r="F42" s="104">
        <v>3661</v>
      </c>
      <c r="G42" s="95">
        <f t="shared" si="22"/>
        <v>134944.46</v>
      </c>
      <c r="H42" s="96"/>
      <c r="I42" s="100">
        <v>17</v>
      </c>
      <c r="J42" s="98">
        <v>2000</v>
      </c>
      <c r="K42" s="99">
        <f t="shared" si="12"/>
        <v>117.64705882352941</v>
      </c>
      <c r="L42" s="100">
        <v>17</v>
      </c>
      <c r="M42" s="98">
        <f>F42/V42*60</f>
        <v>1759.6261682242982</v>
      </c>
      <c r="N42" s="99">
        <f t="shared" si="16"/>
        <v>103.50742166025283</v>
      </c>
      <c r="O42" s="101">
        <f t="shared" si="17"/>
        <v>0</v>
      </c>
      <c r="P42" s="102">
        <f t="shared" si="18"/>
        <v>-14.139637163276575</v>
      </c>
      <c r="Q42" s="103">
        <f t="shared" si="19"/>
        <v>0.87981308411214909</v>
      </c>
      <c r="R42" s="276"/>
      <c r="S42" s="1">
        <v>0.43761574074074072</v>
      </c>
      <c r="T42" s="2">
        <v>0.52430555555555558</v>
      </c>
      <c r="U42" s="104">
        <v>5.1666666666666217</v>
      </c>
      <c r="V42" s="105">
        <v>124.8333333333334</v>
      </c>
      <c r="W42" s="106">
        <v>0.52430555555555558</v>
      </c>
      <c r="X42" s="107">
        <v>0.56550925925925921</v>
      </c>
      <c r="Y42" s="261"/>
      <c r="Z42" s="262"/>
      <c r="AA42" s="111">
        <f t="shared" si="20"/>
        <v>-240.37383177570177</v>
      </c>
      <c r="AB42" s="103">
        <f t="shared" si="21"/>
        <v>0.87981308411214909</v>
      </c>
      <c r="AC42" s="293"/>
    </row>
    <row r="43" spans="1:29" ht="15.75" customHeight="1">
      <c r="A43" s="271"/>
      <c r="B43" s="153" t="s">
        <v>176</v>
      </c>
      <c r="C43" s="259" t="s">
        <v>238</v>
      </c>
      <c r="D43" s="260"/>
      <c r="E43" s="93">
        <v>57.3</v>
      </c>
      <c r="F43" s="104">
        <v>2796</v>
      </c>
      <c r="G43" s="95">
        <f t="shared" si="22"/>
        <v>160210.79999999999</v>
      </c>
      <c r="H43" s="113"/>
      <c r="I43" s="114">
        <v>25</v>
      </c>
      <c r="J43" s="98">
        <v>2000</v>
      </c>
      <c r="K43" s="99">
        <f t="shared" si="12"/>
        <v>80</v>
      </c>
      <c r="L43" s="114">
        <v>26</v>
      </c>
      <c r="M43" s="98">
        <f>F43/V43*60</f>
        <v>1700.27027027027</v>
      </c>
      <c r="N43" s="99">
        <f t="shared" si="16"/>
        <v>65.395010395010388</v>
      </c>
      <c r="O43" s="101">
        <f t="shared" si="17"/>
        <v>1</v>
      </c>
      <c r="P43" s="102">
        <f t="shared" si="18"/>
        <v>-14.604989604989612</v>
      </c>
      <c r="Q43" s="103">
        <f t="shared" si="19"/>
        <v>0.81743762993762981</v>
      </c>
      <c r="R43" s="276"/>
      <c r="S43" s="1">
        <v>0.56550925925925921</v>
      </c>
      <c r="T43" s="2">
        <v>0.63402777777777775</v>
      </c>
      <c r="U43" s="104">
        <v>59.333333333333229</v>
      </c>
      <c r="V43" s="105">
        <v>98.666666666666686</v>
      </c>
      <c r="W43" s="106"/>
      <c r="X43" s="107"/>
      <c r="Y43" s="261" t="s">
        <v>236</v>
      </c>
      <c r="Z43" s="262"/>
      <c r="AA43" s="111">
        <f t="shared" si="20"/>
        <v>-299.72972972973002</v>
      </c>
      <c r="AB43" s="103">
        <f t="shared" si="21"/>
        <v>0.85013513513513495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20.6</v>
      </c>
      <c r="J55" s="138">
        <f t="shared" si="23"/>
        <v>1960</v>
      </c>
      <c r="K55" s="139">
        <f t="shared" ref="K55" si="24">J55/I55</f>
        <v>95.145631067961162</v>
      </c>
      <c r="L55" s="137">
        <f t="shared" ref="L55:M55" si="25">AVERAGE(L39:L54)</f>
        <v>20.8</v>
      </c>
      <c r="M55" s="138">
        <f t="shared" si="25"/>
        <v>1670.7592216578166</v>
      </c>
      <c r="N55" s="139">
        <f t="shared" ref="N55:N62" si="26">M55/L55</f>
        <v>80.324962579702714</v>
      </c>
      <c r="O55" s="140">
        <f t="shared" ref="O55:O62" si="27">L55-I55</f>
        <v>0.19999999999999929</v>
      </c>
      <c r="P55" s="141">
        <f t="shared" ref="P55:P62" si="28">N55-K55</f>
        <v>-14.820668488258448</v>
      </c>
      <c r="Q55" s="142">
        <f t="shared" ref="Q55:Q62" si="29">N55/K55</f>
        <v>0.84423174956218161</v>
      </c>
      <c r="R55" s="277"/>
      <c r="S55" s="143">
        <f>S39</f>
        <v>0.2502314814814815</v>
      </c>
      <c r="T55" s="144">
        <f>INDEX(T39:T54,COUNTA(T39:T54))</f>
        <v>0.63402777777777775</v>
      </c>
      <c r="U55" s="145"/>
      <c r="V55" s="156"/>
      <c r="W55" s="188"/>
      <c r="X55" s="189"/>
      <c r="Y55" s="264"/>
      <c r="Z55" s="265"/>
      <c r="AA55" s="157">
        <f t="shared" ref="AA55:AA62" si="30">M55-J55</f>
        <v>-289.24077834218338</v>
      </c>
      <c r="AB55" s="142">
        <f t="shared" ref="AB55:AB62" si="31">M55/J55</f>
        <v>0.85242817431521256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2008</v>
      </c>
      <c r="G56" s="159">
        <f t="shared" ref="G56:G62" si="32">E56*F56</f>
        <v>119194.88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2" si="33">F56/V56*60</f>
        <v>1692.9274004683841</v>
      </c>
      <c r="N56" s="163">
        <f t="shared" si="26"/>
        <v>73.605539150799316</v>
      </c>
      <c r="O56" s="165">
        <f t="shared" si="27"/>
        <v>0</v>
      </c>
      <c r="P56" s="166">
        <f t="shared" si="28"/>
        <v>-13.350982588331121</v>
      </c>
      <c r="Q56" s="152">
        <f t="shared" si="29"/>
        <v>0.84646370023419215</v>
      </c>
      <c r="R56" s="275">
        <f>Q72</f>
        <v>0.84519663700475955</v>
      </c>
      <c r="S56" s="167">
        <v>0.16666666666666666</v>
      </c>
      <c r="T56" s="168">
        <v>0.21608796296296295</v>
      </c>
      <c r="U56" s="169"/>
      <c r="V56" s="170">
        <v>71.166666666666671</v>
      </c>
      <c r="W56" s="168"/>
      <c r="X56" s="171"/>
      <c r="Y56" s="278"/>
      <c r="Z56" s="279"/>
      <c r="AA56" s="109">
        <f t="shared" si="30"/>
        <v>-307.07259953161588</v>
      </c>
      <c r="AB56" s="152">
        <f t="shared" si="31"/>
        <v>0.84646370023419204</v>
      </c>
      <c r="AC56" s="266">
        <f>AB72</f>
        <v>0.84519663700475955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1337</v>
      </c>
      <c r="G57" s="95">
        <f t="shared" si="32"/>
        <v>137483.71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1684.1147655703294</v>
      </c>
      <c r="N57" s="99">
        <f t="shared" si="26"/>
        <v>88.637619240543657</v>
      </c>
      <c r="O57" s="101">
        <f t="shared" si="27"/>
        <v>0</v>
      </c>
      <c r="P57" s="102">
        <f t="shared" si="28"/>
        <v>-16.625538654193178</v>
      </c>
      <c r="Q57" s="103">
        <f t="shared" si="29"/>
        <v>0.84205738278516484</v>
      </c>
      <c r="R57" s="276"/>
      <c r="S57" s="1">
        <v>0.21969907407407407</v>
      </c>
      <c r="T57" s="2">
        <v>0.25277777777777777</v>
      </c>
      <c r="U57" s="104">
        <v>5.2000000000000135</v>
      </c>
      <c r="V57" s="105">
        <v>47.633333333333319</v>
      </c>
      <c r="W57" s="106"/>
      <c r="X57" s="107"/>
      <c r="Y57" s="261"/>
      <c r="Z57" s="262"/>
      <c r="AA57" s="111">
        <f t="shared" si="30"/>
        <v>-315.88523442967062</v>
      </c>
      <c r="AB57" s="103">
        <f t="shared" si="31"/>
        <v>0.84205738278516473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1974</v>
      </c>
      <c r="G58" s="95">
        <f t="shared" si="32"/>
        <v>93508.37999999999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1672.0941176470585</v>
      </c>
      <c r="N58" s="99">
        <f t="shared" si="26"/>
        <v>79.623529411764693</v>
      </c>
      <c r="O58" s="101">
        <f t="shared" si="27"/>
        <v>0</v>
      </c>
      <c r="P58" s="102">
        <f t="shared" si="28"/>
        <v>-15.614565826330548</v>
      </c>
      <c r="Q58" s="103">
        <f t="shared" si="29"/>
        <v>0.83604705882352925</v>
      </c>
      <c r="R58" s="276"/>
      <c r="S58" s="1">
        <v>0.25567129629629631</v>
      </c>
      <c r="T58" s="2">
        <v>0.30486111111111114</v>
      </c>
      <c r="U58" s="104">
        <v>4.1666666666667052</v>
      </c>
      <c r="V58" s="105">
        <v>70.833333333333343</v>
      </c>
      <c r="W58" s="106"/>
      <c r="X58" s="107"/>
      <c r="Y58" s="261"/>
      <c r="Z58" s="262"/>
      <c r="AA58" s="111">
        <f t="shared" si="30"/>
        <v>-327.90588235294149</v>
      </c>
      <c r="AB58" s="103">
        <f t="shared" si="31"/>
        <v>0.83604705882352925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1372</v>
      </c>
      <c r="G59" s="95">
        <f t="shared" si="32"/>
        <v>73223.64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 t="shared" si="33"/>
        <v>1678.8579197824595</v>
      </c>
      <c r="N59" s="99">
        <f t="shared" si="26"/>
        <v>67.154316791298385</v>
      </c>
      <c r="O59" s="101">
        <f t="shared" si="27"/>
        <v>0</v>
      </c>
      <c r="P59" s="102">
        <f t="shared" si="28"/>
        <v>-12.845683208701615</v>
      </c>
      <c r="Q59" s="103">
        <f t="shared" si="29"/>
        <v>0.83942895989122979</v>
      </c>
      <c r="R59" s="276"/>
      <c r="S59" s="1">
        <v>0.30902777777777773</v>
      </c>
      <c r="T59" s="2">
        <v>0.34307870370370369</v>
      </c>
      <c r="U59" s="104">
        <v>5.9999999999998987</v>
      </c>
      <c r="V59" s="105">
        <v>49.033333333333374</v>
      </c>
      <c r="W59" s="106"/>
      <c r="X59" s="107"/>
      <c r="Y59" s="261"/>
      <c r="Z59" s="262"/>
      <c r="AA59" s="111">
        <f t="shared" si="30"/>
        <v>-321.14208021754052</v>
      </c>
      <c r="AB59" s="103">
        <f t="shared" si="31"/>
        <v>0.83942895989122979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3241</v>
      </c>
      <c r="G60" s="95">
        <f t="shared" si="32"/>
        <v>250658.94</v>
      </c>
      <c r="H60" s="113"/>
      <c r="I60" s="97">
        <v>25</v>
      </c>
      <c r="J60" s="98">
        <v>2000</v>
      </c>
      <c r="K60" s="99">
        <f t="shared" si="12"/>
        <v>80</v>
      </c>
      <c r="L60" s="114">
        <v>25</v>
      </c>
      <c r="M60" s="98">
        <f t="shared" si="33"/>
        <v>1695.8720930232564</v>
      </c>
      <c r="N60" s="99">
        <f t="shared" si="26"/>
        <v>67.83488372093025</v>
      </c>
      <c r="O60" s="101">
        <f t="shared" si="27"/>
        <v>0</v>
      </c>
      <c r="P60" s="102">
        <f t="shared" si="28"/>
        <v>-12.16511627906975</v>
      </c>
      <c r="Q60" s="103">
        <f t="shared" si="29"/>
        <v>0.84793604651162813</v>
      </c>
      <c r="R60" s="276"/>
      <c r="S60" s="1">
        <v>0.34884259259259259</v>
      </c>
      <c r="T60" s="2">
        <v>0.4284722222222222</v>
      </c>
      <c r="U60" s="104">
        <v>8.3000000000000185</v>
      </c>
      <c r="V60" s="105">
        <v>114.66666666666663</v>
      </c>
      <c r="W60" s="106"/>
      <c r="X60" s="107"/>
      <c r="Y60" s="261"/>
      <c r="Z60" s="262"/>
      <c r="AA60" s="111">
        <f t="shared" si="30"/>
        <v>-304.12790697674359</v>
      </c>
      <c r="AB60" s="103">
        <f t="shared" si="31"/>
        <v>0.84793604651162824</v>
      </c>
      <c r="AC60" s="267"/>
    </row>
    <row r="61" spans="1:29" ht="15.75" customHeight="1">
      <c r="A61" s="281"/>
      <c r="B61" s="153" t="s">
        <v>180</v>
      </c>
      <c r="C61" s="259" t="s">
        <v>188</v>
      </c>
      <c r="D61" s="260"/>
      <c r="E61" s="93">
        <v>59.34</v>
      </c>
      <c r="F61" s="94">
        <v>2442</v>
      </c>
      <c r="G61" s="115">
        <f t="shared" si="32"/>
        <v>144908.28</v>
      </c>
      <c r="H61" s="116"/>
      <c r="I61" s="97">
        <v>24</v>
      </c>
      <c r="J61" s="98">
        <v>2000</v>
      </c>
      <c r="K61" s="99">
        <f t="shared" si="12"/>
        <v>83.333333333333329</v>
      </c>
      <c r="L61" s="100">
        <v>24</v>
      </c>
      <c r="M61" s="98">
        <f t="shared" si="33"/>
        <v>1690.615384615385</v>
      </c>
      <c r="N61" s="99">
        <f t="shared" si="26"/>
        <v>70.442307692307708</v>
      </c>
      <c r="O61" s="101">
        <f t="shared" si="27"/>
        <v>0</v>
      </c>
      <c r="P61" s="102">
        <f t="shared" si="28"/>
        <v>-12.891025641025621</v>
      </c>
      <c r="Q61" s="103">
        <f t="shared" si="29"/>
        <v>0.84530769230769254</v>
      </c>
      <c r="R61" s="276"/>
      <c r="S61" s="1">
        <v>0.43148148148148147</v>
      </c>
      <c r="T61" s="2">
        <v>0.49166666666666664</v>
      </c>
      <c r="U61" s="104">
        <v>4.3333333333333446</v>
      </c>
      <c r="V61" s="105">
        <v>86.666666666666657</v>
      </c>
      <c r="W61" s="106">
        <v>0.49166666666666664</v>
      </c>
      <c r="X61" s="107">
        <v>0.53003472222222225</v>
      </c>
      <c r="Y61" s="261"/>
      <c r="Z61" s="262"/>
      <c r="AA61" s="111">
        <f t="shared" si="30"/>
        <v>-309.38461538461502</v>
      </c>
      <c r="AB61" s="103">
        <f t="shared" si="31"/>
        <v>0.84530769230769254</v>
      </c>
      <c r="AC61" s="267"/>
    </row>
    <row r="62" spans="1:29" ht="15.75" customHeight="1">
      <c r="A62" s="281"/>
      <c r="B62" s="153" t="s">
        <v>180</v>
      </c>
      <c r="C62" s="259" t="s">
        <v>198</v>
      </c>
      <c r="D62" s="260"/>
      <c r="E62" s="93">
        <v>58.67</v>
      </c>
      <c r="F62" s="94">
        <v>4804</v>
      </c>
      <c r="G62" s="115">
        <f t="shared" si="32"/>
        <v>281850.68</v>
      </c>
      <c r="H62" s="119"/>
      <c r="I62" s="97">
        <v>25</v>
      </c>
      <c r="J62" s="98">
        <v>2000</v>
      </c>
      <c r="K62" s="99">
        <f t="shared" si="12"/>
        <v>80</v>
      </c>
      <c r="L62" s="114">
        <v>25</v>
      </c>
      <c r="M62" s="98">
        <f t="shared" si="33"/>
        <v>1718.2712369597614</v>
      </c>
      <c r="N62" s="99">
        <f t="shared" si="26"/>
        <v>68.730849478390454</v>
      </c>
      <c r="O62" s="120">
        <f t="shared" si="27"/>
        <v>0</v>
      </c>
      <c r="P62" s="121">
        <f t="shared" si="28"/>
        <v>-11.269150521609546</v>
      </c>
      <c r="Q62" s="122">
        <f t="shared" si="29"/>
        <v>0.85913561847988063</v>
      </c>
      <c r="R62" s="276"/>
      <c r="S62" s="117">
        <v>0.53003472222222225</v>
      </c>
      <c r="T62" s="118">
        <v>0.64652777777777781</v>
      </c>
      <c r="U62" s="104">
        <v>55.250000000000085</v>
      </c>
      <c r="V62" s="105">
        <v>167.75</v>
      </c>
      <c r="W62" s="118"/>
      <c r="X62" s="190"/>
      <c r="Y62" s="261"/>
      <c r="Z62" s="262"/>
      <c r="AA62" s="111">
        <f t="shared" si="30"/>
        <v>-281.72876304023862</v>
      </c>
      <c r="AB62" s="103">
        <f t="shared" si="31"/>
        <v>0.85913561847988074</v>
      </c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23.142857142857142</v>
      </c>
      <c r="J72" s="138">
        <f t="shared" si="34"/>
        <v>2000</v>
      </c>
      <c r="K72" s="139">
        <f t="shared" ref="K72" si="35">J72/I72</f>
        <v>86.41975308641976</v>
      </c>
      <c r="L72" s="137">
        <f t="shared" ref="L72:M72" si="36">AVERAGE(L56:L71)</f>
        <v>23.142857142857142</v>
      </c>
      <c r="M72" s="138">
        <f t="shared" si="36"/>
        <v>1690.393274009519</v>
      </c>
      <c r="N72" s="139">
        <f t="shared" ref="N72:N82" si="37">M72/L72</f>
        <v>73.041684679423668</v>
      </c>
      <c r="O72" s="140">
        <f t="shared" ref="O72:O82" si="38">L72-I72</f>
        <v>0</v>
      </c>
      <c r="P72" s="141">
        <f t="shared" ref="P72:P82" si="39">N72-K72</f>
        <v>-13.378068406996093</v>
      </c>
      <c r="Q72" s="142">
        <f t="shared" ref="Q72:Q82" si="40">N72/K72</f>
        <v>0.84519663700475955</v>
      </c>
      <c r="R72" s="277"/>
      <c r="S72" s="143">
        <f>S56</f>
        <v>0.16666666666666666</v>
      </c>
      <c r="T72" s="144">
        <f>INDEX(T56:T71,COUNTA(T56:T71))</f>
        <v>0.64652777777777781</v>
      </c>
      <c r="U72" s="145"/>
      <c r="V72" s="156"/>
      <c r="W72" s="135"/>
      <c r="X72" s="139"/>
      <c r="Y72" s="264"/>
      <c r="Z72" s="265"/>
      <c r="AA72" s="157">
        <f t="shared" ref="AA72:AA82" si="41">M72-J72</f>
        <v>-309.60672599048098</v>
      </c>
      <c r="AB72" s="142">
        <f t="shared" ref="AB72:AB82" si="42">M72/J72</f>
        <v>0.84519663700475955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4910</v>
      </c>
      <c r="G73" s="159">
        <f t="shared" ref="G73:G82" si="43">E73*F73</f>
        <v>186285.4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44">F73/V73*60</f>
        <v>3002.5479870901981</v>
      </c>
      <c r="N73" s="163">
        <f t="shared" si="37"/>
        <v>142.97847557572373</v>
      </c>
      <c r="O73" s="165">
        <f t="shared" si="38"/>
        <v>0</v>
      </c>
      <c r="P73" s="166">
        <f t="shared" si="39"/>
        <v>-28.450095852847681</v>
      </c>
      <c r="Q73" s="152">
        <f t="shared" si="40"/>
        <v>0.83404110752505523</v>
      </c>
      <c r="R73" s="275">
        <f>Q89</f>
        <v>0.84758717168293651</v>
      </c>
      <c r="S73" s="167">
        <v>0.16666666666666666</v>
      </c>
      <c r="T73" s="168">
        <v>0.23480324074074074</v>
      </c>
      <c r="U73" s="169"/>
      <c r="V73" s="170">
        <v>98.116666666666688</v>
      </c>
      <c r="W73" s="168"/>
      <c r="X73" s="171"/>
      <c r="Y73" s="278"/>
      <c r="Z73" s="279"/>
      <c r="AA73" s="109">
        <f t="shared" si="41"/>
        <v>-597.45201290980185</v>
      </c>
      <c r="AB73" s="152">
        <f t="shared" si="42"/>
        <v>0.834041107525055</v>
      </c>
      <c r="AC73" s="266">
        <f>AB89</f>
        <v>0.8475871716829364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574</v>
      </c>
      <c r="G74" s="95">
        <f t="shared" si="43"/>
        <v>21869.4</v>
      </c>
      <c r="H74" s="96"/>
      <c r="I74" s="97">
        <v>21</v>
      </c>
      <c r="J74" s="98">
        <v>3600</v>
      </c>
      <c r="K74" s="99">
        <f t="shared" ref="K74:K110" si="45">J74/I74</f>
        <v>171.42857142857142</v>
      </c>
      <c r="L74" s="100">
        <v>21</v>
      </c>
      <c r="M74" s="98">
        <f t="shared" si="44"/>
        <v>2882.0083682008294</v>
      </c>
      <c r="N74" s="99">
        <f t="shared" si="37"/>
        <v>137.23849372384902</v>
      </c>
      <c r="O74" s="101">
        <f t="shared" si="38"/>
        <v>0</v>
      </c>
      <c r="P74" s="102">
        <f t="shared" si="39"/>
        <v>-34.190077704722398</v>
      </c>
      <c r="Q74" s="103">
        <f t="shared" si="40"/>
        <v>0.80055788005578599</v>
      </c>
      <c r="R74" s="276"/>
      <c r="S74" s="1">
        <v>0.23961805555555554</v>
      </c>
      <c r="T74" s="2">
        <v>0.24791666666666667</v>
      </c>
      <c r="U74" s="104">
        <v>6.9333333333333114</v>
      </c>
      <c r="V74" s="105">
        <v>11.950000000000029</v>
      </c>
      <c r="W74" s="106"/>
      <c r="X74" s="107"/>
      <c r="Y74" s="261"/>
      <c r="Z74" s="262"/>
      <c r="AA74" s="111">
        <f t="shared" si="41"/>
        <v>-717.99163179917059</v>
      </c>
      <c r="AB74" s="103">
        <f t="shared" si="42"/>
        <v>0.80055788005578599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3483</v>
      </c>
      <c r="G75" s="95">
        <f t="shared" si="43"/>
        <v>111664.98000000001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2991.839656406587</v>
      </c>
      <c r="N75" s="99">
        <f t="shared" si="37"/>
        <v>142.46855506698034</v>
      </c>
      <c r="O75" s="101">
        <f t="shared" si="38"/>
        <v>0</v>
      </c>
      <c r="P75" s="102">
        <f t="shared" si="39"/>
        <v>-28.960016361591073</v>
      </c>
      <c r="Q75" s="103">
        <f t="shared" si="40"/>
        <v>0.83106657122405203</v>
      </c>
      <c r="R75" s="276"/>
      <c r="S75" s="1">
        <v>0.25079861111111112</v>
      </c>
      <c r="T75" s="2">
        <v>0.29930555555555555</v>
      </c>
      <c r="U75" s="104">
        <v>4.1500000000000092</v>
      </c>
      <c r="V75" s="105">
        <v>69.849999999999966</v>
      </c>
      <c r="W75" s="106"/>
      <c r="X75" s="107"/>
      <c r="Y75" s="261"/>
      <c r="Z75" s="262"/>
      <c r="AA75" s="111">
        <f t="shared" si="41"/>
        <v>-608.16034359341302</v>
      </c>
      <c r="AB75" s="103">
        <f t="shared" si="42"/>
        <v>0.83106657122405192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4197</v>
      </c>
      <c r="G76" s="95">
        <f t="shared" si="43"/>
        <v>118733.12999999999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2999.6426444312083</v>
      </c>
      <c r="N76" s="99">
        <f t="shared" si="37"/>
        <v>157.87592865427413</v>
      </c>
      <c r="O76" s="101">
        <f t="shared" si="38"/>
        <v>0</v>
      </c>
      <c r="P76" s="102">
        <f t="shared" si="39"/>
        <v>-31.597755556252196</v>
      </c>
      <c r="Q76" s="103">
        <f t="shared" si="40"/>
        <v>0.83323406789755783</v>
      </c>
      <c r="R76" s="276"/>
      <c r="S76" s="1">
        <v>0.30489583333333331</v>
      </c>
      <c r="T76" s="2">
        <v>0.36319444444444443</v>
      </c>
      <c r="U76" s="104">
        <v>8.0499999999999794</v>
      </c>
      <c r="V76" s="105">
        <v>83.950000000000017</v>
      </c>
      <c r="W76" s="106"/>
      <c r="X76" s="107"/>
      <c r="Y76" s="261"/>
      <c r="Z76" s="262"/>
      <c r="AA76" s="191">
        <f t="shared" si="41"/>
        <v>-600.35735556879172</v>
      </c>
      <c r="AB76" s="192">
        <f t="shared" si="42"/>
        <v>0.83323406789755783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2278</v>
      </c>
      <c r="G77" s="95">
        <f t="shared" si="43"/>
        <v>88819.22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2982.1090909090944</v>
      </c>
      <c r="N77" s="99">
        <f t="shared" si="37"/>
        <v>156.95311004784708</v>
      </c>
      <c r="O77" s="101">
        <f t="shared" si="38"/>
        <v>0</v>
      </c>
      <c r="P77" s="102">
        <f t="shared" si="39"/>
        <v>-32.520574162679253</v>
      </c>
      <c r="Q77" s="103">
        <f t="shared" si="40"/>
        <v>0.8283636363636373</v>
      </c>
      <c r="R77" s="276"/>
      <c r="S77" s="1">
        <v>0.3681712962962963</v>
      </c>
      <c r="T77" s="2">
        <v>0.39999999999999997</v>
      </c>
      <c r="U77" s="104">
        <v>7.1666666666666945</v>
      </c>
      <c r="V77" s="105">
        <v>45.833333333333279</v>
      </c>
      <c r="W77" s="106"/>
      <c r="X77" s="107"/>
      <c r="Y77" s="261"/>
      <c r="Z77" s="262"/>
      <c r="AA77" s="191">
        <f t="shared" si="41"/>
        <v>-617.89090909090555</v>
      </c>
      <c r="AB77" s="192">
        <f t="shared" si="42"/>
        <v>0.8283636363636373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3938</v>
      </c>
      <c r="G78" s="115">
        <f t="shared" si="43"/>
        <v>123141.26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2995.3095288400627</v>
      </c>
      <c r="N78" s="99">
        <f t="shared" si="37"/>
        <v>157.64786993895066</v>
      </c>
      <c r="O78" s="101">
        <f t="shared" si="38"/>
        <v>0</v>
      </c>
      <c r="P78" s="102">
        <f t="shared" si="39"/>
        <v>-31.825814271575666</v>
      </c>
      <c r="Q78" s="103">
        <f t="shared" si="40"/>
        <v>0.83203042467779509</v>
      </c>
      <c r="R78" s="276"/>
      <c r="S78" s="1">
        <v>0.40424768518518517</v>
      </c>
      <c r="T78" s="2">
        <v>0.4590277777777777</v>
      </c>
      <c r="U78" s="104">
        <v>6.1166666666666902</v>
      </c>
      <c r="V78" s="105">
        <v>78.88333333333324</v>
      </c>
      <c r="W78" s="106">
        <v>0.4590277777777777</v>
      </c>
      <c r="X78" s="107">
        <v>0.50069444444444433</v>
      </c>
      <c r="Y78" s="261"/>
      <c r="Z78" s="262"/>
      <c r="AA78" s="191">
        <f t="shared" si="41"/>
        <v>-604.69047115993726</v>
      </c>
      <c r="AB78" s="192">
        <f t="shared" si="42"/>
        <v>0.8320304246777952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1426</v>
      </c>
      <c r="G79" s="115">
        <f t="shared" si="43"/>
        <v>62187.86</v>
      </c>
      <c r="H79" s="119"/>
      <c r="I79" s="97">
        <v>22</v>
      </c>
      <c r="J79" s="98">
        <v>3600</v>
      </c>
      <c r="K79" s="99">
        <f t="shared" si="45"/>
        <v>163.63636363636363</v>
      </c>
      <c r="L79" s="114">
        <v>22</v>
      </c>
      <c r="M79" s="98">
        <f t="shared" si="44"/>
        <v>3134.0659340659213</v>
      </c>
      <c r="N79" s="99">
        <f t="shared" si="37"/>
        <v>142.45754245754188</v>
      </c>
      <c r="O79" s="120">
        <f t="shared" si="38"/>
        <v>0</v>
      </c>
      <c r="P79" s="121">
        <f t="shared" si="39"/>
        <v>-21.17882117882175</v>
      </c>
      <c r="Q79" s="122">
        <f t="shared" si="40"/>
        <v>0.87057387057386704</v>
      </c>
      <c r="R79" s="276"/>
      <c r="S79" s="1">
        <v>0.50069444444444433</v>
      </c>
      <c r="T79" s="2">
        <v>0.51965277777777774</v>
      </c>
      <c r="U79" s="104">
        <v>59.999999999999943</v>
      </c>
      <c r="V79" s="105">
        <v>27.300000000000111</v>
      </c>
      <c r="W79" s="106"/>
      <c r="X79" s="107"/>
      <c r="Y79" s="261"/>
      <c r="Z79" s="262"/>
      <c r="AA79" s="191">
        <f t="shared" si="41"/>
        <v>-465.93406593407872</v>
      </c>
      <c r="AB79" s="192">
        <f t="shared" si="42"/>
        <v>0.87057387057386704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2005</v>
      </c>
      <c r="G80" s="115">
        <f t="shared" si="43"/>
        <v>76190</v>
      </c>
      <c r="H80" s="119">
        <v>2</v>
      </c>
      <c r="I80" s="97">
        <v>21</v>
      </c>
      <c r="J80" s="98">
        <v>3600</v>
      </c>
      <c r="K80" s="99">
        <f t="shared" si="45"/>
        <v>171.42857142857142</v>
      </c>
      <c r="L80" s="114">
        <v>21</v>
      </c>
      <c r="M80" s="98">
        <f t="shared" si="44"/>
        <v>3176.9366197183008</v>
      </c>
      <c r="N80" s="99">
        <f t="shared" si="37"/>
        <v>151.28269617706195</v>
      </c>
      <c r="O80" s="120">
        <f t="shared" si="38"/>
        <v>0</v>
      </c>
      <c r="P80" s="121">
        <f t="shared" si="39"/>
        <v>-20.145875251509466</v>
      </c>
      <c r="Q80" s="122">
        <f t="shared" si="40"/>
        <v>0.8824823943661948</v>
      </c>
      <c r="R80" s="276"/>
      <c r="S80" s="1">
        <v>0.52439814814814811</v>
      </c>
      <c r="T80" s="2">
        <v>0.55069444444444449</v>
      </c>
      <c r="U80" s="104">
        <v>6.8333333333333357</v>
      </c>
      <c r="V80" s="105">
        <v>37.866666666666774</v>
      </c>
      <c r="W80" s="106"/>
      <c r="X80" s="107"/>
      <c r="Y80" s="261"/>
      <c r="Z80" s="262"/>
      <c r="AA80" s="191">
        <f t="shared" si="41"/>
        <v>-423.06338028169921</v>
      </c>
      <c r="AB80" s="192">
        <f t="shared" si="42"/>
        <v>0.88248239436619469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5861</v>
      </c>
      <c r="G81" s="115">
        <f t="shared" si="43"/>
        <v>226410.43000000002</v>
      </c>
      <c r="H81" s="119"/>
      <c r="I81" s="97">
        <v>20</v>
      </c>
      <c r="J81" s="98">
        <v>3600</v>
      </c>
      <c r="K81" s="99">
        <f t="shared" si="45"/>
        <v>180</v>
      </c>
      <c r="L81" s="114">
        <v>20</v>
      </c>
      <c r="M81" s="98">
        <f t="shared" si="44"/>
        <v>3172.8721804511292</v>
      </c>
      <c r="N81" s="99">
        <f t="shared" si="37"/>
        <v>158.64360902255646</v>
      </c>
      <c r="O81" s="120">
        <f t="shared" si="38"/>
        <v>0</v>
      </c>
      <c r="P81" s="121">
        <f t="shared" si="39"/>
        <v>-21.356390977443539</v>
      </c>
      <c r="Q81" s="122">
        <f t="shared" si="40"/>
        <v>0.881353383458647</v>
      </c>
      <c r="R81" s="276"/>
      <c r="S81" s="1">
        <v>0.55358796296296298</v>
      </c>
      <c r="T81" s="2">
        <v>0.63055555555555554</v>
      </c>
      <c r="U81" s="104">
        <v>4.1666666666666252</v>
      </c>
      <c r="V81" s="105">
        <v>110.83333333333329</v>
      </c>
      <c r="W81" s="106"/>
      <c r="X81" s="107"/>
      <c r="Y81" s="261"/>
      <c r="Z81" s="262"/>
      <c r="AA81" s="191">
        <f t="shared" si="41"/>
        <v>-427.12781954887078</v>
      </c>
      <c r="AB81" s="192">
        <f t="shared" si="42"/>
        <v>0.881353383458647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5061</v>
      </c>
      <c r="G82" s="115">
        <f t="shared" si="43"/>
        <v>192318</v>
      </c>
      <c r="H82" s="119"/>
      <c r="I82" s="97">
        <v>21</v>
      </c>
      <c r="J82" s="98">
        <v>3600</v>
      </c>
      <c r="K82" s="99">
        <f t="shared" si="45"/>
        <v>171.42857142857142</v>
      </c>
      <c r="L82" s="114">
        <v>21</v>
      </c>
      <c r="M82" s="98">
        <f t="shared" si="44"/>
        <v>3175.8061704723768</v>
      </c>
      <c r="N82" s="99">
        <f t="shared" si="37"/>
        <v>151.22886526058937</v>
      </c>
      <c r="O82" s="120">
        <f t="shared" si="38"/>
        <v>0</v>
      </c>
      <c r="P82" s="121">
        <f t="shared" si="39"/>
        <v>-20.199706167982043</v>
      </c>
      <c r="Q82" s="122">
        <f t="shared" si="40"/>
        <v>0.88216838068677139</v>
      </c>
      <c r="R82" s="276"/>
      <c r="S82" s="1">
        <v>0.63568287037037041</v>
      </c>
      <c r="T82" s="2">
        <v>0.70208333333333328</v>
      </c>
      <c r="U82" s="104">
        <v>7.3833333333334217</v>
      </c>
      <c r="V82" s="105">
        <v>95.616666666666532</v>
      </c>
      <c r="W82" s="106"/>
      <c r="X82" s="107"/>
      <c r="Y82" s="261"/>
      <c r="Z82" s="262"/>
      <c r="AA82" s="191">
        <f t="shared" si="41"/>
        <v>-424.19382952762317</v>
      </c>
      <c r="AB82" s="192">
        <f t="shared" si="42"/>
        <v>0.88216838068677139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20.399999999999999</v>
      </c>
      <c r="J89" s="138">
        <f t="shared" si="46"/>
        <v>3600</v>
      </c>
      <c r="K89" s="139">
        <f t="shared" ref="K89" si="47">J89/I89</f>
        <v>176.47058823529412</v>
      </c>
      <c r="L89" s="137">
        <f t="shared" ref="L89:M89" si="48">AVERAGE(L73:L88)</f>
        <v>20.399999999999999</v>
      </c>
      <c r="M89" s="138">
        <f t="shared" si="48"/>
        <v>3051.3138180585711</v>
      </c>
      <c r="N89" s="139">
        <f t="shared" ref="N89:N96" si="49">M89/L89</f>
        <v>149.57420676757704</v>
      </c>
      <c r="O89" s="140">
        <f t="shared" ref="O89:O96" si="50">L89-I89</f>
        <v>0</v>
      </c>
      <c r="P89" s="141">
        <f t="shared" ref="P89:P96" si="51">N89-K89</f>
        <v>-26.896381467717077</v>
      </c>
      <c r="Q89" s="142">
        <f t="shared" ref="Q89:Q96" si="52">N89/K89</f>
        <v>0.84758717168293651</v>
      </c>
      <c r="R89" s="277"/>
      <c r="S89" s="143">
        <f>S73</f>
        <v>0.16666666666666666</v>
      </c>
      <c r="T89" s="144">
        <f>INDEX(T73:T88,COUNTA(T73:T88))</f>
        <v>0.70208333333333328</v>
      </c>
      <c r="U89" s="145"/>
      <c r="V89" s="156"/>
      <c r="W89" s="135"/>
      <c r="X89" s="139"/>
      <c r="Y89" s="264"/>
      <c r="Z89" s="265"/>
      <c r="AA89" s="157">
        <f t="shared" ref="AA89:AA96" si="53">M89-J89</f>
        <v>-548.68618194142891</v>
      </c>
      <c r="AB89" s="142">
        <f t="shared" ref="AB89:AB96" si="54">M89/J89</f>
        <v>0.8475871716829364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4936</v>
      </c>
      <c r="G90" s="159">
        <f t="shared" ref="G90:G96" si="55">E90*F90</f>
        <v>176856.88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6" si="56">F90/V90*60</f>
        <v>2842.2264875239916</v>
      </c>
      <c r="N90" s="163">
        <f t="shared" si="49"/>
        <v>236.85220729366597</v>
      </c>
      <c r="O90" s="165">
        <f t="shared" si="50"/>
        <v>0</v>
      </c>
      <c r="P90" s="166">
        <f t="shared" si="51"/>
        <v>-35.89779270633403</v>
      </c>
      <c r="Q90" s="152">
        <f t="shared" si="52"/>
        <v>0.86838572793278079</v>
      </c>
      <c r="R90" s="275">
        <f>Q106</f>
        <v>0.8515753601279652</v>
      </c>
      <c r="S90" s="167">
        <v>0.16666666666666666</v>
      </c>
      <c r="T90" s="168">
        <v>0.23902777777777778</v>
      </c>
      <c r="U90" s="169"/>
      <c r="V90" s="170">
        <v>104.20000000000002</v>
      </c>
      <c r="W90" s="173"/>
      <c r="X90" s="151"/>
      <c r="Y90" s="278"/>
      <c r="Z90" s="279"/>
      <c r="AA90" s="109">
        <f t="shared" si="53"/>
        <v>-430.77351247600836</v>
      </c>
      <c r="AB90" s="152">
        <f t="shared" si="54"/>
        <v>0.86838572793278079</v>
      </c>
      <c r="AC90" s="266">
        <f>AB106</f>
        <v>0.85157536012796509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3762</v>
      </c>
      <c r="G91" s="95">
        <f t="shared" si="55"/>
        <v>136974.41999999998</v>
      </c>
      <c r="H91" s="96"/>
      <c r="I91" s="97">
        <v>11</v>
      </c>
      <c r="J91" s="98">
        <v>3273</v>
      </c>
      <c r="K91" s="99">
        <f t="shared" si="45"/>
        <v>297.54545454545456</v>
      </c>
      <c r="L91" s="100">
        <v>11</v>
      </c>
      <c r="M91" s="98">
        <f t="shared" si="56"/>
        <v>2802.8145695364246</v>
      </c>
      <c r="N91" s="99">
        <f t="shared" si="49"/>
        <v>254.80132450331132</v>
      </c>
      <c r="O91" s="101">
        <f t="shared" si="50"/>
        <v>0</v>
      </c>
      <c r="P91" s="102">
        <f t="shared" si="51"/>
        <v>-42.74413004214324</v>
      </c>
      <c r="Q91" s="103">
        <f t="shared" si="52"/>
        <v>0.85634420089716601</v>
      </c>
      <c r="R91" s="276"/>
      <c r="S91" s="1">
        <v>0.24476851851851852</v>
      </c>
      <c r="T91" s="2">
        <v>0.30069444444444443</v>
      </c>
      <c r="U91" s="104">
        <v>8.2666666666666657</v>
      </c>
      <c r="V91" s="105">
        <v>80.533333333333303</v>
      </c>
      <c r="W91" s="106"/>
      <c r="X91" s="107"/>
      <c r="Y91" s="261"/>
      <c r="Z91" s="262"/>
      <c r="AA91" s="111">
        <f t="shared" si="53"/>
        <v>-470.18543046357536</v>
      </c>
      <c r="AB91" s="103">
        <f t="shared" si="54"/>
        <v>0.85634420089716612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30.6</v>
      </c>
      <c r="F92" s="94">
        <v>2763</v>
      </c>
      <c r="G92" s="95">
        <f t="shared" si="55"/>
        <v>84547.8</v>
      </c>
      <c r="H92" s="96">
        <v>2</v>
      </c>
      <c r="I92" s="97">
        <v>6</v>
      </c>
      <c r="J92" s="98">
        <v>2600</v>
      </c>
      <c r="K92" s="99">
        <f t="shared" si="45"/>
        <v>433.33333333333331</v>
      </c>
      <c r="L92" s="100">
        <v>6</v>
      </c>
      <c r="M92" s="98">
        <f t="shared" si="56"/>
        <v>2213.3511348464613</v>
      </c>
      <c r="N92" s="99">
        <f t="shared" si="49"/>
        <v>368.89185580774353</v>
      </c>
      <c r="O92" s="101">
        <f t="shared" si="50"/>
        <v>0</v>
      </c>
      <c r="P92" s="102">
        <f t="shared" si="51"/>
        <v>-64.441477525589789</v>
      </c>
      <c r="Q92" s="103">
        <f t="shared" si="52"/>
        <v>0.85128889801786967</v>
      </c>
      <c r="R92" s="276"/>
      <c r="S92" s="1">
        <v>0.35355324074074074</v>
      </c>
      <c r="T92" s="2">
        <v>0.40556712962962965</v>
      </c>
      <c r="U92" s="104">
        <v>6.1166666666666902</v>
      </c>
      <c r="V92" s="105">
        <v>74.900000000000034</v>
      </c>
      <c r="W92" s="106"/>
      <c r="X92" s="107"/>
      <c r="Y92" s="261"/>
      <c r="Z92" s="262"/>
      <c r="AA92" s="111">
        <f t="shared" si="53"/>
        <v>-386.64886515353874</v>
      </c>
      <c r="AB92" s="103">
        <f t="shared" si="54"/>
        <v>0.85128889801786967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26.63</v>
      </c>
      <c r="F93" s="94">
        <v>4006</v>
      </c>
      <c r="G93" s="95">
        <f t="shared" si="55"/>
        <v>106679.78</v>
      </c>
      <c r="H93" s="113"/>
      <c r="I93" s="97">
        <v>9</v>
      </c>
      <c r="J93" s="98">
        <v>2600</v>
      </c>
      <c r="K93" s="99">
        <f t="shared" si="45"/>
        <v>288.88888888888891</v>
      </c>
      <c r="L93" s="114">
        <v>9</v>
      </c>
      <c r="M93" s="98">
        <f t="shared" si="56"/>
        <v>2214.9592996467541</v>
      </c>
      <c r="N93" s="99">
        <f t="shared" si="49"/>
        <v>246.10658884963934</v>
      </c>
      <c r="O93" s="101">
        <f t="shared" si="50"/>
        <v>0</v>
      </c>
      <c r="P93" s="102">
        <f t="shared" si="51"/>
        <v>-42.782300039249577</v>
      </c>
      <c r="Q93" s="103">
        <f t="shared" si="52"/>
        <v>0.85190742294105914</v>
      </c>
      <c r="R93" s="276"/>
      <c r="S93" s="1">
        <v>0.40866898148148151</v>
      </c>
      <c r="T93" s="2">
        <v>0.48402777777777772</v>
      </c>
      <c r="U93" s="104">
        <v>4.4666666666666721</v>
      </c>
      <c r="V93" s="105">
        <v>108.51666666666655</v>
      </c>
      <c r="W93" s="106">
        <v>0.48402777777777772</v>
      </c>
      <c r="X93" s="107">
        <v>0.52444444444444449</v>
      </c>
      <c r="Y93" s="261"/>
      <c r="Z93" s="262"/>
      <c r="AA93" s="111">
        <f t="shared" si="53"/>
        <v>-385.04070035324594</v>
      </c>
      <c r="AB93" s="103">
        <f t="shared" si="54"/>
        <v>0.85190742294105926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2012</v>
      </c>
      <c r="G94" s="115">
        <f t="shared" si="55"/>
        <v>68870.759999999995</v>
      </c>
      <c r="H94" s="116"/>
      <c r="I94" s="97">
        <v>16</v>
      </c>
      <c r="J94" s="98">
        <v>3000</v>
      </c>
      <c r="K94" s="99">
        <f t="shared" si="45"/>
        <v>187.5</v>
      </c>
      <c r="L94" s="100">
        <v>16</v>
      </c>
      <c r="M94" s="98">
        <f t="shared" si="56"/>
        <v>2524.642732659468</v>
      </c>
      <c r="N94" s="99">
        <f t="shared" si="49"/>
        <v>157.79017079121675</v>
      </c>
      <c r="O94" s="101">
        <f t="shared" si="50"/>
        <v>0</v>
      </c>
      <c r="P94" s="102">
        <f t="shared" si="51"/>
        <v>-29.709829208783248</v>
      </c>
      <c r="Q94" s="103">
        <f t="shared" si="52"/>
        <v>0.84154757755315601</v>
      </c>
      <c r="R94" s="276"/>
      <c r="S94" s="1">
        <v>0.52444444444444449</v>
      </c>
      <c r="T94" s="2">
        <v>0.55765046296296295</v>
      </c>
      <c r="U94" s="104">
        <v>58.200000000000145</v>
      </c>
      <c r="V94" s="105">
        <v>47.816666666666578</v>
      </c>
      <c r="W94" s="106"/>
      <c r="X94" s="107"/>
      <c r="Y94" s="261"/>
      <c r="Z94" s="262"/>
      <c r="AA94" s="111">
        <f t="shared" si="53"/>
        <v>-475.35726734053196</v>
      </c>
      <c r="AB94" s="103">
        <f t="shared" si="54"/>
        <v>0.84154757755315601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1592</v>
      </c>
      <c r="G95" s="115">
        <f t="shared" si="55"/>
        <v>55353.840000000004</v>
      </c>
      <c r="H95" s="119"/>
      <c r="I95" s="97">
        <v>11</v>
      </c>
      <c r="J95" s="98">
        <v>3000</v>
      </c>
      <c r="K95" s="99">
        <f t="shared" si="45"/>
        <v>272.72727272727275</v>
      </c>
      <c r="L95" s="114">
        <v>11</v>
      </c>
      <c r="M95" s="98">
        <f t="shared" si="56"/>
        <v>2514.7871873628737</v>
      </c>
      <c r="N95" s="99">
        <f t="shared" si="49"/>
        <v>228.61701703298851</v>
      </c>
      <c r="O95" s="120">
        <f t="shared" si="50"/>
        <v>0</v>
      </c>
      <c r="P95" s="121">
        <f t="shared" si="51"/>
        <v>-44.110255694284234</v>
      </c>
      <c r="Q95" s="122">
        <f t="shared" si="52"/>
        <v>0.83826239578762451</v>
      </c>
      <c r="R95" s="276"/>
      <c r="S95" s="1">
        <v>0.5618171296296296</v>
      </c>
      <c r="T95" s="2">
        <v>0.58819444444444446</v>
      </c>
      <c r="U95" s="104">
        <v>5.9999999999999787</v>
      </c>
      <c r="V95" s="105">
        <v>37.983333333333405</v>
      </c>
      <c r="W95" s="106"/>
      <c r="X95" s="107"/>
      <c r="Y95" s="261"/>
      <c r="Z95" s="262"/>
      <c r="AA95" s="111">
        <f t="shared" si="53"/>
        <v>-485.21281263712626</v>
      </c>
      <c r="AB95" s="103">
        <f t="shared" si="54"/>
        <v>0.83826239578762463</v>
      </c>
      <c r="AC95" s="267"/>
    </row>
    <row r="96" spans="1:29" ht="15.75" customHeight="1">
      <c r="A96" s="281"/>
      <c r="B96" s="92" t="s">
        <v>171</v>
      </c>
      <c r="C96" s="259" t="s">
        <v>239</v>
      </c>
      <c r="D96" s="260"/>
      <c r="E96" s="93">
        <v>30.6</v>
      </c>
      <c r="F96" s="94">
        <v>2621</v>
      </c>
      <c r="G96" s="115">
        <f t="shared" si="55"/>
        <v>80202.600000000006</v>
      </c>
      <c r="H96" s="119"/>
      <c r="I96" s="97">
        <v>6</v>
      </c>
      <c r="J96" s="98">
        <v>2600</v>
      </c>
      <c r="K96" s="99">
        <f t="shared" si="45"/>
        <v>433.33333333333331</v>
      </c>
      <c r="L96" s="114">
        <v>6</v>
      </c>
      <c r="M96" s="98">
        <f t="shared" si="56"/>
        <v>2213.3708655876071</v>
      </c>
      <c r="N96" s="99">
        <f t="shared" si="49"/>
        <v>368.89514426460119</v>
      </c>
      <c r="O96" s="120">
        <f t="shared" si="50"/>
        <v>0</v>
      </c>
      <c r="P96" s="121">
        <f t="shared" si="51"/>
        <v>-64.438189068732129</v>
      </c>
      <c r="Q96" s="122">
        <f t="shared" si="52"/>
        <v>0.85129648676446434</v>
      </c>
      <c r="R96" s="276"/>
      <c r="S96" s="1">
        <v>0.59305555555555545</v>
      </c>
      <c r="T96" s="2">
        <v>0.64239583333333339</v>
      </c>
      <c r="U96" s="104">
        <v>6.9999999999998153</v>
      </c>
      <c r="V96" s="105">
        <v>71.050000000000239</v>
      </c>
      <c r="W96" s="106"/>
      <c r="X96" s="107"/>
      <c r="Y96" s="261"/>
      <c r="Z96" s="262"/>
      <c r="AA96" s="111">
        <f t="shared" si="53"/>
        <v>-386.62913441239289</v>
      </c>
      <c r="AB96" s="103">
        <f t="shared" si="54"/>
        <v>0.85129648676446423</v>
      </c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7">AVERAGE(I90:I105)</f>
        <v>10.142857142857142</v>
      </c>
      <c r="J106" s="138">
        <f t="shared" si="57"/>
        <v>2906.5714285714284</v>
      </c>
      <c r="K106" s="139">
        <f t="shared" ref="K106" si="58">J106/I106</f>
        <v>286.56338028169012</v>
      </c>
      <c r="L106" s="137">
        <f t="shared" ref="L106:M106" si="59">AVERAGE(L90:L105)</f>
        <v>10.142857142857142</v>
      </c>
      <c r="M106" s="138">
        <f t="shared" si="59"/>
        <v>2475.1646110233683</v>
      </c>
      <c r="N106" s="139">
        <f>M106/L106</f>
        <v>244.03031376286731</v>
      </c>
      <c r="O106" s="140">
        <f>L106-I106</f>
        <v>0</v>
      </c>
      <c r="P106" s="141">
        <f>N106-K106</f>
        <v>-42.533066518822807</v>
      </c>
      <c r="Q106" s="142">
        <f>N106/K106</f>
        <v>0.8515753601279652</v>
      </c>
      <c r="R106" s="277"/>
      <c r="S106" s="143">
        <f>S90</f>
        <v>0.16666666666666666</v>
      </c>
      <c r="T106" s="144">
        <f>INDEX(T90:T105,COUNTA(T90:T105))</f>
        <v>0.64239583333333339</v>
      </c>
      <c r="U106" s="145"/>
      <c r="V106" s="156"/>
      <c r="W106" s="135"/>
      <c r="X106" s="139"/>
      <c r="Y106" s="264"/>
      <c r="Z106" s="265"/>
      <c r="AA106" s="157">
        <f>M106-J106</f>
        <v>-431.40681754806019</v>
      </c>
      <c r="AB106" s="142">
        <f>M106/J106</f>
        <v>0.85157536012796509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969</v>
      </c>
      <c r="G107" s="159">
        <f t="shared" ref="G107:G110" si="60">E107*F107</f>
        <v>25804.469999999998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2093.8775510204105</v>
      </c>
      <c r="N107" s="163">
        <f>M107/L107</f>
        <v>348.9795918367351</v>
      </c>
      <c r="O107" s="165">
        <f>L107-I107</f>
        <v>0</v>
      </c>
      <c r="P107" s="166">
        <f>N107-K107</f>
        <v>-84.353741496598218</v>
      </c>
      <c r="Q107" s="152">
        <f>N107/K107</f>
        <v>0.80533751962323485</v>
      </c>
      <c r="R107" s="275">
        <f>Q123</f>
        <v>0.83187912988484181</v>
      </c>
      <c r="S107" s="193">
        <v>0.34182870370370372</v>
      </c>
      <c r="T107" s="194">
        <v>0.3611111111111111</v>
      </c>
      <c r="U107" s="169"/>
      <c r="V107" s="170">
        <v>27.766666666666637</v>
      </c>
      <c r="W107" s="168"/>
      <c r="X107" s="171"/>
      <c r="Y107" s="278"/>
      <c r="Z107" s="279"/>
      <c r="AA107" s="109">
        <f>M107-J107</f>
        <v>-506.12244897958954</v>
      </c>
      <c r="AB107" s="152">
        <f>M107/J107</f>
        <v>0.80533751962323474</v>
      </c>
      <c r="AC107" s="266">
        <f>AB123</f>
        <v>0.83187912988484181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1818</v>
      </c>
      <c r="G108" s="95">
        <f t="shared" si="60"/>
        <v>44959.14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2172.9083665338603</v>
      </c>
      <c r="N108" s="99">
        <f>M108/L108</f>
        <v>362.15139442231003</v>
      </c>
      <c r="O108" s="101">
        <f>L108-I108</f>
        <v>0</v>
      </c>
      <c r="P108" s="102">
        <f>N108-K108</f>
        <v>-71.181938911023281</v>
      </c>
      <c r="Q108" s="103">
        <f>N108/K108</f>
        <v>0.83573398712840785</v>
      </c>
      <c r="R108" s="276"/>
      <c r="S108" s="1">
        <v>0.36597222222222214</v>
      </c>
      <c r="T108" s="2">
        <v>0.40083333333333332</v>
      </c>
      <c r="U108" s="104">
        <v>6.9999999999998952</v>
      </c>
      <c r="V108" s="105">
        <v>50.200000000000095</v>
      </c>
      <c r="W108" s="106"/>
      <c r="X108" s="113"/>
      <c r="Y108" s="261"/>
      <c r="Z108" s="262"/>
      <c r="AA108" s="111">
        <f>M108-J108</f>
        <v>-427.09163346613968</v>
      </c>
      <c r="AB108" s="103">
        <f>M108/J108</f>
        <v>0.83573398712840785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1328</v>
      </c>
      <c r="G109" s="95">
        <f t="shared" si="60"/>
        <v>33120.32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2165.217391304348</v>
      </c>
      <c r="N109" s="99">
        <f>M109/L109</f>
        <v>360.86956521739131</v>
      </c>
      <c r="O109" s="101">
        <f>L109-I109</f>
        <v>0</v>
      </c>
      <c r="P109" s="102">
        <f>N109-K109</f>
        <v>-72.463768115942003</v>
      </c>
      <c r="Q109" s="103">
        <f>N109/K109</f>
        <v>0.83277591973244147</v>
      </c>
      <c r="R109" s="276"/>
      <c r="S109" s="1">
        <v>0.40569444444444447</v>
      </c>
      <c r="T109" s="2">
        <v>0.43125000000000002</v>
      </c>
      <c r="U109" s="104">
        <v>7.0000000000000551</v>
      </c>
      <c r="V109" s="105">
        <v>36.799999999999997</v>
      </c>
      <c r="W109" s="106"/>
      <c r="X109" s="107"/>
      <c r="Y109" s="261"/>
      <c r="Z109" s="262"/>
      <c r="AA109" s="111">
        <f>M109-J109</f>
        <v>-434.78260869565202</v>
      </c>
      <c r="AB109" s="103">
        <f>M109/J109</f>
        <v>0.83277591973244158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3616</v>
      </c>
      <c r="G110" s="95">
        <f t="shared" si="60"/>
        <v>89423.680000000008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2219.5396419437375</v>
      </c>
      <c r="N110" s="99">
        <f>M110/L110</f>
        <v>369.9232736572896</v>
      </c>
      <c r="O110" s="101">
        <f>L110-I110</f>
        <v>0</v>
      </c>
      <c r="P110" s="102">
        <f>N110-K110</f>
        <v>-63.410059676043716</v>
      </c>
      <c r="Q110" s="103">
        <f>N110/K110</f>
        <v>0.85366909305528371</v>
      </c>
      <c r="R110" s="276"/>
      <c r="S110" s="1">
        <v>0.43489583333333331</v>
      </c>
      <c r="T110" s="2">
        <v>0.50277777777777766</v>
      </c>
      <c r="U110" s="104">
        <v>5.2499999999999414</v>
      </c>
      <c r="V110" s="105">
        <v>97.749999999999858</v>
      </c>
      <c r="W110" s="106"/>
      <c r="X110" s="113"/>
      <c r="Y110" s="261"/>
      <c r="Z110" s="262"/>
      <c r="AA110" s="111">
        <f>M110-J110</f>
        <v>-380.46035805626252</v>
      </c>
      <c r="AB110" s="103">
        <f>M110/J110</f>
        <v>0.8536690930552836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2162.8857377005888</v>
      </c>
      <c r="N123" s="139">
        <f>M123/L123</f>
        <v>360.48095628343145</v>
      </c>
      <c r="O123" s="140">
        <f>L123-I123</f>
        <v>0</v>
      </c>
      <c r="P123" s="141">
        <f>N123-K123</f>
        <v>-72.852377049901861</v>
      </c>
      <c r="Q123" s="142">
        <f>N123/K123</f>
        <v>0.83187912988484181</v>
      </c>
      <c r="R123" s="277"/>
      <c r="S123" s="143">
        <f>S107</f>
        <v>0.34182870370370372</v>
      </c>
      <c r="T123" s="144">
        <f>INDEX(T107:T122,COUNTA(T107:T122))</f>
        <v>0.50277777777777766</v>
      </c>
      <c r="U123" s="145"/>
      <c r="V123" s="156"/>
      <c r="W123" s="135"/>
      <c r="X123" s="139"/>
      <c r="Y123" s="264"/>
      <c r="Z123" s="265"/>
      <c r="AA123" s="157">
        <f>M123-J123</f>
        <v>-437.11426229941117</v>
      </c>
      <c r="AB123" s="142">
        <f>M123/J123</f>
        <v>0.83187912988484181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225</v>
      </c>
      <c r="D124" s="274"/>
      <c r="E124" s="158">
        <v>44.3</v>
      </c>
      <c r="F124" s="169">
        <v>2183</v>
      </c>
      <c r="G124" s="159">
        <f t="shared" ref="G124:G126" si="64">E124*F124</f>
        <v>96706.9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1701.03896103896</v>
      </c>
      <c r="N124" s="163">
        <f>M124/L124</f>
        <v>100.06111535523294</v>
      </c>
      <c r="O124" s="165">
        <f>L124-I124</f>
        <v>0</v>
      </c>
      <c r="P124" s="166">
        <f>N124-K124</f>
        <v>-17.585943468296463</v>
      </c>
      <c r="Q124" s="152">
        <f>N124/K124</f>
        <v>0.85051948051948001</v>
      </c>
      <c r="R124" s="275">
        <f>Q140</f>
        <v>0.84984846522063662</v>
      </c>
      <c r="S124" s="167">
        <v>0.70833333333333337</v>
      </c>
      <c r="T124" s="168">
        <v>0.76180555555555562</v>
      </c>
      <c r="U124" s="169"/>
      <c r="V124" s="170">
        <v>77.000000000000043</v>
      </c>
      <c r="W124" s="87"/>
      <c r="X124" s="88"/>
      <c r="Y124" s="278"/>
      <c r="Z124" s="279"/>
      <c r="AA124" s="109">
        <f>M124-J124</f>
        <v>-298.96103896104</v>
      </c>
      <c r="AB124" s="152">
        <f>M124/J124</f>
        <v>0.85051948051948001</v>
      </c>
      <c r="AC124" s="347">
        <f>AB140</f>
        <v>0.84984846522063662</v>
      </c>
    </row>
    <row r="125" spans="1:29" ht="15.75" customHeight="1">
      <c r="A125" s="281"/>
      <c r="B125" s="153" t="s">
        <v>176</v>
      </c>
      <c r="C125" s="259" t="s">
        <v>219</v>
      </c>
      <c r="D125" s="260"/>
      <c r="E125" s="93">
        <v>50.67</v>
      </c>
      <c r="F125" s="104">
        <v>1206</v>
      </c>
      <c r="G125" s="95">
        <f t="shared" si="64"/>
        <v>61108.020000000004</v>
      </c>
      <c r="H125" s="96"/>
      <c r="I125" s="97">
        <v>22</v>
      </c>
      <c r="J125" s="98">
        <v>2000</v>
      </c>
      <c r="K125" s="99">
        <f t="shared" ref="K125:K126" si="65">J125/I125</f>
        <v>90.909090909090907</v>
      </c>
      <c r="L125" s="100">
        <v>22</v>
      </c>
      <c r="M125" s="98">
        <f>F125/V125*60</f>
        <v>1693.2917316692724</v>
      </c>
      <c r="N125" s="99">
        <f>M125/L125</f>
        <v>76.96780598496693</v>
      </c>
      <c r="O125" s="101">
        <f>L125-I125</f>
        <v>0</v>
      </c>
      <c r="P125" s="102">
        <f>N125-K125</f>
        <v>-13.941284924123977</v>
      </c>
      <c r="Q125" s="103">
        <f>N125/K125</f>
        <v>0.8466458658346363</v>
      </c>
      <c r="R125" s="276"/>
      <c r="S125" s="1">
        <v>0.7668518518518519</v>
      </c>
      <c r="T125" s="2">
        <v>0.79652777777777772</v>
      </c>
      <c r="U125" s="104">
        <v>7.2666666666666302</v>
      </c>
      <c r="V125" s="105">
        <v>42.733333333333192</v>
      </c>
      <c r="W125" s="106"/>
      <c r="X125" s="107"/>
      <c r="Y125" s="261"/>
      <c r="Z125" s="262"/>
      <c r="AA125" s="111">
        <f>M125-J125</f>
        <v>-306.70826833072761</v>
      </c>
      <c r="AB125" s="103">
        <f>M125/J125</f>
        <v>0.84664586583463619</v>
      </c>
      <c r="AC125" s="293"/>
    </row>
    <row r="126" spans="1:29" ht="15.75" customHeight="1">
      <c r="A126" s="281"/>
      <c r="B126" s="153" t="s">
        <v>176</v>
      </c>
      <c r="C126" s="259" t="s">
        <v>221</v>
      </c>
      <c r="D126" s="260"/>
      <c r="E126" s="93">
        <v>47.6</v>
      </c>
      <c r="F126" s="104">
        <v>2497</v>
      </c>
      <c r="G126" s="95">
        <f t="shared" si="64"/>
        <v>118857.2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1704.7600986155878</v>
      </c>
      <c r="N126" s="99">
        <f>M126/L126</f>
        <v>74.120004287634259</v>
      </c>
      <c r="O126" s="101">
        <f>L126-I126</f>
        <v>0</v>
      </c>
      <c r="P126" s="102">
        <f>N126-K126</f>
        <v>-12.836517451496178</v>
      </c>
      <c r="Q126" s="103">
        <f>N126/K126</f>
        <v>0.85238004930779399</v>
      </c>
      <c r="R126" s="276"/>
      <c r="S126" s="1">
        <v>0.80008101851851854</v>
      </c>
      <c r="T126" s="2">
        <v>0.86111111111111116</v>
      </c>
      <c r="U126" s="104">
        <v>5.1166666666667737</v>
      </c>
      <c r="V126" s="105">
        <v>87.883333333333383</v>
      </c>
      <c r="W126" s="106"/>
      <c r="X126" s="107"/>
      <c r="Y126" s="261"/>
      <c r="Z126" s="262"/>
      <c r="AA126" s="111">
        <f>M126-J126</f>
        <v>-295.23990138441218</v>
      </c>
      <c r="AB126" s="103">
        <f>M126/J126</f>
        <v>0.85238004930779387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20.666666666666668</v>
      </c>
      <c r="J140" s="138">
        <f t="shared" si="66"/>
        <v>2000</v>
      </c>
      <c r="K140" s="139">
        <f t="shared" ref="K140" si="67">J140/I140</f>
        <v>96.774193548387089</v>
      </c>
      <c r="L140" s="137">
        <f t="shared" ref="L140:M140" si="68">AVERAGE(L124:L139)</f>
        <v>20.666666666666668</v>
      </c>
      <c r="M140" s="138">
        <f t="shared" si="68"/>
        <v>1699.6969304412733</v>
      </c>
      <c r="N140" s="139">
        <f>M140/L140</f>
        <v>82.243399860061601</v>
      </c>
      <c r="O140" s="140">
        <f>L140-I140</f>
        <v>0</v>
      </c>
      <c r="P140" s="141">
        <f>N140-K140</f>
        <v>-14.530793688325488</v>
      </c>
      <c r="Q140" s="142">
        <f>N140/K140</f>
        <v>0.84984846522063662</v>
      </c>
      <c r="R140" s="277"/>
      <c r="S140" s="143">
        <f>S124</f>
        <v>0.70833333333333337</v>
      </c>
      <c r="T140" s="144">
        <f>INDEX(T124:T139,COUNTA(T124:T139))</f>
        <v>0.86111111111111116</v>
      </c>
      <c r="U140" s="145"/>
      <c r="V140" s="156"/>
      <c r="W140" s="188"/>
      <c r="X140" s="189"/>
      <c r="Y140" s="264"/>
      <c r="Z140" s="265"/>
      <c r="AA140" s="157">
        <f>M140-J140</f>
        <v>-300.30306955872675</v>
      </c>
      <c r="AB140" s="142">
        <f>M140/J140</f>
        <v>0.84984846522063662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223</v>
      </c>
      <c r="D141" s="274"/>
      <c r="E141" s="158">
        <v>49.91</v>
      </c>
      <c r="F141" s="87">
        <v>1476</v>
      </c>
      <c r="G141" s="159">
        <f t="shared" ref="G141:G143" si="69">E141*F141</f>
        <v>73667.159999999989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1692.2292993630599</v>
      </c>
      <c r="N141" s="163">
        <f>M141/L141</f>
        <v>65.085742283194605</v>
      </c>
      <c r="O141" s="165">
        <f>L141-I141</f>
        <v>0</v>
      </c>
      <c r="P141" s="166">
        <f>N141-K141</f>
        <v>-11.837334639882314</v>
      </c>
      <c r="Q141" s="152">
        <f>N141/K141</f>
        <v>0.84611464968152994</v>
      </c>
      <c r="R141" s="275">
        <f>Q157</f>
        <v>0.84998651169994466</v>
      </c>
      <c r="S141" s="167">
        <v>0.70833333333333337</v>
      </c>
      <c r="T141" s="168">
        <v>0.74467592592592591</v>
      </c>
      <c r="U141" s="169"/>
      <c r="V141" s="170">
        <v>52.333333333333258</v>
      </c>
      <c r="W141" s="168"/>
      <c r="X141" s="171"/>
      <c r="Y141" s="278"/>
      <c r="Z141" s="279"/>
      <c r="AA141" s="109">
        <f>M141-J141</f>
        <v>-307.77070063694009</v>
      </c>
      <c r="AB141" s="152">
        <f>M141/J141</f>
        <v>0.84611464968152994</v>
      </c>
      <c r="AC141" s="266">
        <f>AB157</f>
        <v>0.84998651169994455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2364</v>
      </c>
      <c r="G142" s="95">
        <f t="shared" si="69"/>
        <v>134251.56</v>
      </c>
      <c r="H142" s="96"/>
      <c r="I142" s="97">
        <v>23</v>
      </c>
      <c r="J142" s="98">
        <v>2000</v>
      </c>
      <c r="K142" s="99">
        <f t="shared" ref="K142:K143" si="70">J142/I142</f>
        <v>86.956521739130437</v>
      </c>
      <c r="L142" s="100">
        <v>23</v>
      </c>
      <c r="M142" s="98">
        <f>F142/V142*60</f>
        <v>1707.8868151715826</v>
      </c>
      <c r="N142" s="99">
        <f>M142/L142</f>
        <v>74.255948485720978</v>
      </c>
      <c r="O142" s="101">
        <f>L142-I142</f>
        <v>0</v>
      </c>
      <c r="P142" s="102">
        <f>N142-K142</f>
        <v>-12.700573253409459</v>
      </c>
      <c r="Q142" s="103">
        <f>N142/K142</f>
        <v>0.85394340758579124</v>
      </c>
      <c r="R142" s="276"/>
      <c r="S142" s="1">
        <v>0.74930555555555556</v>
      </c>
      <c r="T142" s="2">
        <v>0.80697916666666669</v>
      </c>
      <c r="U142" s="104">
        <v>6.6666666666666963</v>
      </c>
      <c r="V142" s="105">
        <v>83.05000000000004</v>
      </c>
      <c r="W142" s="106"/>
      <c r="X142" s="107"/>
      <c r="Y142" s="261"/>
      <c r="Z142" s="262"/>
      <c r="AA142" s="111">
        <f>M142-J142</f>
        <v>-292.11318482841739</v>
      </c>
      <c r="AB142" s="103">
        <f>M142/J142</f>
        <v>0.85394340758579135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1917</v>
      </c>
      <c r="G143" s="95">
        <f t="shared" si="69"/>
        <v>109019.79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1699.8029556650254</v>
      </c>
      <c r="N143" s="99">
        <f>M143/L143</f>
        <v>73.904476333261968</v>
      </c>
      <c r="O143" s="101">
        <f>L143-I143</f>
        <v>0</v>
      </c>
      <c r="P143" s="102">
        <f>N143-K143</f>
        <v>-13.052045405868469</v>
      </c>
      <c r="Q143" s="103">
        <f>N143/K143</f>
        <v>0.84990147783251258</v>
      </c>
      <c r="R143" s="276"/>
      <c r="S143" s="1">
        <v>0.81064814814814812</v>
      </c>
      <c r="T143" s="2">
        <v>0.85763888888888884</v>
      </c>
      <c r="U143" s="104">
        <v>5.2833333333332533</v>
      </c>
      <c r="V143" s="105">
        <v>67.666666666666643</v>
      </c>
      <c r="W143" s="106"/>
      <c r="X143" s="107"/>
      <c r="Y143" s="261"/>
      <c r="Z143" s="262"/>
      <c r="AA143" s="111">
        <f>M143-J143</f>
        <v>-300.19704433497463</v>
      </c>
      <c r="AB143" s="103">
        <f>M143/J143</f>
        <v>0.84990147783251269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24</v>
      </c>
      <c r="J157" s="138">
        <f t="shared" si="71"/>
        <v>2000</v>
      </c>
      <c r="K157" s="139">
        <f t="shared" ref="K157" si="72">J157/I157</f>
        <v>83.333333333333329</v>
      </c>
      <c r="L157" s="137">
        <f t="shared" ref="L157:M157" si="73">AVERAGE(L141:L156)</f>
        <v>24</v>
      </c>
      <c r="M157" s="138">
        <f t="shared" si="73"/>
        <v>1699.9730233998891</v>
      </c>
      <c r="N157" s="139">
        <f>M157/L157</f>
        <v>70.832209308328714</v>
      </c>
      <c r="O157" s="140">
        <f>L157-I157</f>
        <v>0</v>
      </c>
      <c r="P157" s="141">
        <f>N157-K157</f>
        <v>-12.501124025004614</v>
      </c>
      <c r="Q157" s="142">
        <f>N157/K157</f>
        <v>0.84998651169994466</v>
      </c>
      <c r="R157" s="277"/>
      <c r="S157" s="143">
        <f>S141</f>
        <v>0.70833333333333337</v>
      </c>
      <c r="T157" s="144">
        <f>INDEX(T141:T156,COUNTA(T141:T156))</f>
        <v>0.85763888888888884</v>
      </c>
      <c r="U157" s="145"/>
      <c r="V157" s="156"/>
      <c r="W157" s="135"/>
      <c r="X157" s="139"/>
      <c r="Y157" s="264"/>
      <c r="Z157" s="265"/>
      <c r="AA157" s="157">
        <f>M157-J157</f>
        <v>-300.02697660011086</v>
      </c>
      <c r="AB157" s="142">
        <f>M157/J157</f>
        <v>0.84998651169994455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93" priority="3" operator="greaterThan">
      <formula>0</formula>
    </cfRule>
  </conditionalFormatting>
  <conditionalFormatting sqref="P5:P157 AA5:AA157">
    <cfRule type="cellIs" dxfId="292" priority="6" operator="lessThan">
      <formula>0</formula>
    </cfRule>
  </conditionalFormatting>
  <conditionalFormatting sqref="Q5:Q157 AB5:AB157">
    <cfRule type="cellIs" dxfId="291" priority="4" operator="greaterThan">
      <formula>1</formula>
    </cfRule>
    <cfRule type="cellIs" dxfId="290" priority="5" operator="lessThan">
      <formula>0.8</formula>
    </cfRule>
  </conditionalFormatting>
  <conditionalFormatting sqref="R5:R157 AC124">
    <cfRule type="cellIs" dxfId="289" priority="7" operator="lessThan">
      <formula>0.8</formula>
    </cfRule>
  </conditionalFormatting>
  <conditionalFormatting sqref="AC5:AC22 AC56:AC91">
    <cfRule type="cellIs" dxfId="288" priority="9" operator="lessThan">
      <formula>0.8</formula>
    </cfRule>
  </conditionalFormatting>
  <conditionalFormatting sqref="AC39">
    <cfRule type="cellIs" dxfId="287" priority="12" operator="lessThan">
      <formula>0.8</formula>
    </cfRule>
  </conditionalFormatting>
  <conditionalFormatting sqref="AC54">
    <cfRule type="cellIs" dxfId="286" priority="11" operator="lessThan">
      <formula>0.8</formula>
    </cfRule>
  </conditionalFormatting>
  <conditionalFormatting sqref="AC97:AC105">
    <cfRule type="cellIs" dxfId="285" priority="10" operator="lessThan">
      <formula>0.8</formula>
    </cfRule>
  </conditionalFormatting>
  <conditionalFormatting sqref="AC107:AC112">
    <cfRule type="cellIs" dxfId="284" priority="8" operator="lessThan">
      <formula>0.8</formula>
    </cfRule>
  </conditionalFormatting>
  <conditionalFormatting sqref="AC139">
    <cfRule type="cellIs" dxfId="283" priority="2" operator="lessThan">
      <formula>0.8</formula>
    </cfRule>
  </conditionalFormatting>
  <conditionalFormatting sqref="AC141:AC157">
    <cfRule type="cellIs" dxfId="282" priority="1" operator="lessThan">
      <formula>0.8</formula>
    </cfRule>
  </conditionalFormatting>
  <dataValidations count="1">
    <dataValidation type="list" allowBlank="1" showInputMessage="1" showErrorMessage="1" sqref="Y5:Z157" xr:uid="{E564044E-F732-4BE2-9D92-1CEB595283C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DBC9-7DAA-4083-9391-3E6FFAA02EC5}">
  <sheetPr>
    <tabColor theme="9" tint="0.59999389629810485"/>
  </sheetPr>
  <dimension ref="B1:AR36"/>
  <sheetViews>
    <sheetView zoomScale="70" zoomScaleNormal="70" workbookViewId="0">
      <selection activeCell="Y20" sqref="Y2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245</v>
      </c>
      <c r="D3" s="248"/>
      <c r="E3" s="7" t="s">
        <v>2</v>
      </c>
      <c r="F3" s="249">
        <f>'0809(18度C)'!D1+'0809(4度C)'!D1</f>
        <v>208309</v>
      </c>
      <c r="G3" s="250"/>
      <c r="H3" s="7" t="s">
        <v>3</v>
      </c>
      <c r="I3" s="251">
        <f>'0809(18度C)'!F1+'0809(4度C)'!F1</f>
        <v>6591313.1099999994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498.41074506221008</v>
      </c>
      <c r="F6" s="226" t="e">
        <f>AVERAGE(#REF!,D13:K13)</f>
        <v>#REF!</v>
      </c>
      <c r="G6" s="227">
        <f>AVERAGE(D13:K13)</f>
        <v>179.89910409562532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752.54946888011102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420.16305219224643</v>
      </c>
      <c r="F7" s="230" t="e">
        <f>AVERAGE(#REF!,D14:K14)</f>
        <v>#REF!</v>
      </c>
      <c r="G7" s="217">
        <f>AVERAGE(D14:K14)</f>
        <v>151.47271229583836</v>
      </c>
      <c r="H7" s="218"/>
      <c r="I7" s="217">
        <f>AVERAGE(L14:O14)</f>
        <v>76.51170960952679</v>
      </c>
      <c r="J7" s="218"/>
      <c r="K7" s="217">
        <f>AVERAGE(D28:O28)</f>
        <v>580.31541620101848</v>
      </c>
      <c r="L7" s="218"/>
      <c r="M7" s="217">
        <f>AVERAGE(P28:X28)</f>
        <v>634.64907758726656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0.84508291344460995</v>
      </c>
      <c r="F8" s="222" t="e">
        <f>AVERAGE(D15:K15,#REF!)</f>
        <v>#REF!</v>
      </c>
      <c r="G8" s="223">
        <f>AVERAGE(D15:K15)</f>
        <v>0.84418247413889425</v>
      </c>
      <c r="H8" s="224"/>
      <c r="I8" s="223">
        <f>AVERAGE(L15:O15)</f>
        <v>0.84962886641778912</v>
      </c>
      <c r="J8" s="224"/>
      <c r="K8" s="223">
        <f>AVERAGE(D29:O29)</f>
        <v>0.84406601564172323</v>
      </c>
      <c r="L8" s="224"/>
      <c r="M8" s="223">
        <f>AVERAGE(P29:X29)</f>
        <v>0.84597397204740143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78.431372549019613</v>
      </c>
      <c r="F13" s="24">
        <v>87.640449438202253</v>
      </c>
      <c r="G13" s="24">
        <v>86.41975308641976</v>
      </c>
      <c r="H13" s="24">
        <v>177.04918032786887</v>
      </c>
      <c r="I13" s="24">
        <v>273.01538461538456</v>
      </c>
      <c r="J13" s="24" t="s">
        <v>37</v>
      </c>
      <c r="K13" s="54">
        <v>433.33333333333331</v>
      </c>
      <c r="L13" s="23" t="s">
        <v>37</v>
      </c>
      <c r="M13" s="66" t="s">
        <v>37</v>
      </c>
      <c r="N13" s="24">
        <v>96.774193548387089</v>
      </c>
      <c r="O13" s="25">
        <v>83.333333333333329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105.52845412826638</v>
      </c>
      <c r="E14" s="28">
        <v>64.352020336767737</v>
      </c>
      <c r="F14" s="28">
        <v>75.50928118395214</v>
      </c>
      <c r="G14" s="28">
        <v>73.172881280530589</v>
      </c>
      <c r="H14" s="28">
        <v>149.34104836573215</v>
      </c>
      <c r="I14" s="28">
        <v>232.27731668584966</v>
      </c>
      <c r="J14" s="28" t="s">
        <v>37</v>
      </c>
      <c r="K14" s="55">
        <v>360.12798408976988</v>
      </c>
      <c r="L14" s="27" t="s">
        <v>37</v>
      </c>
      <c r="M14" s="67" t="s">
        <v>37</v>
      </c>
      <c r="N14" s="28">
        <v>82.213978675838931</v>
      </c>
      <c r="O14" s="29">
        <v>70.809440543214649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0.85514436966008966</v>
      </c>
      <c r="E15" s="32">
        <f t="shared" si="0"/>
        <v>0.82048825929378855</v>
      </c>
      <c r="F15" s="32">
        <f t="shared" si="0"/>
        <v>0.86158025966304363</v>
      </c>
      <c r="G15" s="32">
        <f t="shared" si="0"/>
        <v>0.84671476910328247</v>
      </c>
      <c r="H15" s="32">
        <f t="shared" si="0"/>
        <v>0.84350036576941301</v>
      </c>
      <c r="I15" s="32">
        <f t="shared" si="0"/>
        <v>0.85078471681394285</v>
      </c>
      <c r="J15" s="32" t="s">
        <v>37</v>
      </c>
      <c r="K15" s="56">
        <f t="shared" ref="K15:O15" si="1">K14/K13</f>
        <v>0.83106457866869976</v>
      </c>
      <c r="L15" s="31" t="s">
        <v>37</v>
      </c>
      <c r="M15" s="68" t="s">
        <v>37</v>
      </c>
      <c r="N15" s="32">
        <f t="shared" si="1"/>
        <v>0.84954444631700232</v>
      </c>
      <c r="O15" s="33">
        <f t="shared" si="1"/>
        <v>0.84971328651857581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0.25025462962962963</v>
      </c>
      <c r="F16" s="2">
        <v>0.29197916666666668</v>
      </c>
      <c r="G16" s="2">
        <v>0.29178240740740741</v>
      </c>
      <c r="H16" s="2">
        <v>0.16666666666666666</v>
      </c>
      <c r="I16" s="2">
        <v>0.16680555555555557</v>
      </c>
      <c r="J16" s="2" t="s">
        <v>37</v>
      </c>
      <c r="K16" s="3">
        <v>0.31736111111111109</v>
      </c>
      <c r="L16" s="1" t="s">
        <v>37</v>
      </c>
      <c r="M16" s="69" t="s">
        <v>37</v>
      </c>
      <c r="N16" s="2">
        <v>0.7086689814814815</v>
      </c>
      <c r="O16" s="4">
        <v>0.7085069444444444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0.54402777777777778</v>
      </c>
      <c r="E17" s="2">
        <v>0.6333333333333333</v>
      </c>
      <c r="F17" s="2">
        <v>0.59745370370370365</v>
      </c>
      <c r="G17" s="2">
        <v>0.65711805555555558</v>
      </c>
      <c r="H17" s="2">
        <v>0.63431712962962961</v>
      </c>
      <c r="I17" s="2">
        <v>0.5614351851851852</v>
      </c>
      <c r="J17" s="2" t="s">
        <v>37</v>
      </c>
      <c r="K17" s="3">
        <v>0.45694444444444432</v>
      </c>
      <c r="L17" s="1" t="s">
        <v>37</v>
      </c>
      <c r="M17" s="69" t="s">
        <v>37</v>
      </c>
      <c r="N17" s="2">
        <v>0.85069444444444442</v>
      </c>
      <c r="O17" s="4">
        <v>0.84861111111111109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26.333333333333332</v>
      </c>
      <c r="F18" s="35">
        <v>22.25</v>
      </c>
      <c r="G18" s="35">
        <v>23.142857142857142</v>
      </c>
      <c r="H18" s="35">
        <v>20.333333333333332</v>
      </c>
      <c r="I18" s="35">
        <v>10.833333333333334</v>
      </c>
      <c r="J18" s="35" t="s">
        <v>37</v>
      </c>
      <c r="K18" s="57">
        <v>6</v>
      </c>
      <c r="L18" s="34" t="s">
        <v>37</v>
      </c>
      <c r="M18" s="70" t="s">
        <v>37</v>
      </c>
      <c r="N18" s="35">
        <v>20.666666666666668</v>
      </c>
      <c r="O18" s="36">
        <v>24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1200</v>
      </c>
      <c r="X27" s="25">
        <v>868.42105263157896</v>
      </c>
    </row>
    <row r="28" spans="2:44" ht="39.6" customHeight="1">
      <c r="B28" s="205"/>
      <c r="C28" s="26" t="s">
        <v>38</v>
      </c>
      <c r="D28" s="28">
        <v>192.64053448297955</v>
      </c>
      <c r="E28" s="28" t="s">
        <v>37</v>
      </c>
      <c r="F28" s="28" t="s">
        <v>37</v>
      </c>
      <c r="G28" s="28">
        <v>232.62086671409588</v>
      </c>
      <c r="H28" s="28">
        <v>354.17539160826141</v>
      </c>
      <c r="I28" s="28" t="s">
        <v>37</v>
      </c>
      <c r="J28" s="28">
        <v>589.72704714640247</v>
      </c>
      <c r="K28" s="28">
        <v>932.28840125391991</v>
      </c>
      <c r="L28" s="28" t="s">
        <v>37</v>
      </c>
      <c r="M28" s="28">
        <v>640.57825558109687</v>
      </c>
      <c r="N28" s="28">
        <v>997.73368461133771</v>
      </c>
      <c r="O28" s="28">
        <v>702.75914821005404</v>
      </c>
      <c r="P28" s="27">
        <v>191.7515010976598</v>
      </c>
      <c r="Q28" s="28" t="s">
        <v>37</v>
      </c>
      <c r="R28" s="28" t="s">
        <v>37</v>
      </c>
      <c r="S28" s="28">
        <v>599.02641509433954</v>
      </c>
      <c r="T28" s="28">
        <v>640.95542150309109</v>
      </c>
      <c r="U28" s="28" t="s">
        <v>37</v>
      </c>
      <c r="V28" s="28">
        <v>656.46400707089458</v>
      </c>
      <c r="W28" s="28">
        <v>996.52024851017325</v>
      </c>
      <c r="X28" s="29">
        <v>723.17687224744054</v>
      </c>
    </row>
    <row r="29" spans="2:44" ht="40.15" customHeight="1">
      <c r="B29" s="205"/>
      <c r="C29" s="30" t="s">
        <v>39</v>
      </c>
      <c r="D29" s="32">
        <f>D28/D27</f>
        <v>0.85182637401273287</v>
      </c>
      <c r="E29" s="32" t="s">
        <v>37</v>
      </c>
      <c r="F29" s="32" t="s">
        <v>37</v>
      </c>
      <c r="G29" s="32">
        <f>G28/G27</f>
        <v>0.85294317795168484</v>
      </c>
      <c r="H29" s="32">
        <f>H28/H27</f>
        <v>0.81732782678829563</v>
      </c>
      <c r="I29" s="32" t="s">
        <v>37</v>
      </c>
      <c r="J29" s="32">
        <f>J28/J27</f>
        <v>0.87366969947615181</v>
      </c>
      <c r="K29" s="32">
        <f>K28/K27</f>
        <v>0.84753491023083627</v>
      </c>
      <c r="L29" s="32" t="s">
        <v>37</v>
      </c>
      <c r="M29" s="32">
        <f>M28/M27</f>
        <v>0.84116336591457164</v>
      </c>
      <c r="N29" s="32">
        <f>N28/N27</f>
        <v>0.83144473717611478</v>
      </c>
      <c r="O29" s="32">
        <f>O28/O27</f>
        <v>0.8366180335833977</v>
      </c>
      <c r="P29" s="31">
        <f>P28/P27</f>
        <v>0.84600540572525995</v>
      </c>
      <c r="Q29" s="32" t="s">
        <v>37</v>
      </c>
      <c r="R29" s="32" t="s">
        <v>37</v>
      </c>
      <c r="S29" s="32">
        <f>S28/S27</f>
        <v>0.88744654088050301</v>
      </c>
      <c r="T29" s="32">
        <f>T28/T27</f>
        <v>0.83376314992272016</v>
      </c>
      <c r="U29" s="32" t="s">
        <v>37</v>
      </c>
      <c r="V29" s="32">
        <f>V28/V27</f>
        <v>0.84544606971251568</v>
      </c>
      <c r="W29" s="32">
        <f>W28/W27</f>
        <v>0.83043354042514439</v>
      </c>
      <c r="X29" s="33">
        <f>X28/X27</f>
        <v>0.83274912561826486</v>
      </c>
    </row>
    <row r="30" spans="2:44" ht="17.25" customHeight="1">
      <c r="B30" s="206" t="s">
        <v>40</v>
      </c>
      <c r="C30" s="15" t="s">
        <v>41</v>
      </c>
      <c r="D30" s="2">
        <v>0.37152777777777779</v>
      </c>
      <c r="E30" s="2" t="s">
        <v>37</v>
      </c>
      <c r="F30" s="2" t="s">
        <v>37</v>
      </c>
      <c r="G30" s="2">
        <v>0.26806712962962964</v>
      </c>
      <c r="H30" s="2">
        <v>0.25</v>
      </c>
      <c r="I30" s="2" t="s">
        <v>37</v>
      </c>
      <c r="J30" s="2">
        <v>0.25017361111111114</v>
      </c>
      <c r="K30" s="2">
        <v>0.32437500000000002</v>
      </c>
      <c r="L30" s="2" t="s">
        <v>37</v>
      </c>
      <c r="M30" s="2">
        <v>0.2503009259259259</v>
      </c>
      <c r="N30" s="2">
        <v>0.25011574074074072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0.70844907407407409</v>
      </c>
      <c r="T30" s="2">
        <v>0.70833333333333337</v>
      </c>
      <c r="U30" s="2" t="s">
        <v>37</v>
      </c>
      <c r="V30" s="2">
        <v>0.70848379629629632</v>
      </c>
      <c r="W30" s="2">
        <v>0.70856481481481481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0.45006944444444447</v>
      </c>
      <c r="E31" s="2" t="s">
        <v>37</v>
      </c>
      <c r="F31" s="2" t="s">
        <v>37</v>
      </c>
      <c r="G31" s="2">
        <v>0.30208333333333331</v>
      </c>
      <c r="H31" s="2">
        <v>0.30016203703703703</v>
      </c>
      <c r="I31" s="2" t="s">
        <v>37</v>
      </c>
      <c r="J31" s="2">
        <v>0.32013888888888886</v>
      </c>
      <c r="K31" s="2">
        <v>0.34652777777777777</v>
      </c>
      <c r="L31" s="2" t="s">
        <v>37</v>
      </c>
      <c r="M31" s="2">
        <v>0.36767361111111113</v>
      </c>
      <c r="N31" s="2">
        <v>0.40208333333333335</v>
      </c>
      <c r="O31" s="2">
        <v>0.40625</v>
      </c>
      <c r="P31" s="1">
        <v>0.84266203703703701</v>
      </c>
      <c r="Q31" s="2" t="s">
        <v>37</v>
      </c>
      <c r="R31" s="2" t="s">
        <v>37</v>
      </c>
      <c r="S31" s="2">
        <v>0.8618055555555556</v>
      </c>
      <c r="T31" s="2">
        <v>0.86887731481481478</v>
      </c>
      <c r="U31" s="2" t="s">
        <v>37</v>
      </c>
      <c r="V31" s="2">
        <v>0.95017361111111109</v>
      </c>
      <c r="W31" s="2">
        <v>0.97722222222222221</v>
      </c>
      <c r="X31" s="4">
        <v>0.95833333333333337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</v>
      </c>
      <c r="X32" s="36">
        <v>3.8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27EF-36D1-46F7-B8B2-6E637C13671C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C22" sqref="B22:X38"/>
      <selection pane="bottomLeft" activeCell="C22" sqref="B22:X38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102789</v>
      </c>
      <c r="E1" s="77" t="s">
        <v>3</v>
      </c>
      <c r="F1" s="78">
        <f>SUM(G5:G242)</f>
        <v>2024452.4000000001</v>
      </c>
      <c r="G1" s="79" t="s">
        <v>74</v>
      </c>
      <c r="H1" s="80">
        <f>L21+L38+L55+L72+L89+L106+L123+L140+L157+L174+L191+L208+L225+L242</f>
        <v>81.966666666666669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45878</v>
      </c>
      <c r="B2" s="325"/>
      <c r="C2" s="82" t="s">
        <v>35</v>
      </c>
      <c r="D2" s="83">
        <f>AVERAGE(N21,N38,N55,N72,N89,N106,N123,N140,N157,N174,N191,N208,N225,N242)</f>
        <v>603.60127108083907</v>
      </c>
      <c r="E2" s="83" t="s">
        <v>81</v>
      </c>
      <c r="F2" s="84">
        <f>F1/D1</f>
        <v>19.695224197141719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1681</v>
      </c>
      <c r="G5" s="95">
        <f t="shared" ref="G5:G7" si="0">E5*F5</f>
        <v>50177.850000000006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2791.3284132841368</v>
      </c>
      <c r="N5" s="99">
        <f>M5/L5</f>
        <v>164.19578901671392</v>
      </c>
      <c r="O5" s="101">
        <f>L5-I5</f>
        <v>0</v>
      </c>
      <c r="P5" s="102">
        <f>N5-K5</f>
        <v>-28.333622747991967</v>
      </c>
      <c r="Q5" s="103">
        <f>N5/K5</f>
        <v>0.85283483448950093</v>
      </c>
      <c r="R5" s="276">
        <f>Q21</f>
        <v>0.85182637401273287</v>
      </c>
      <c r="S5" s="1">
        <v>0.37152777777777779</v>
      </c>
      <c r="T5" s="2">
        <v>0.39662037037037035</v>
      </c>
      <c r="U5" s="104">
        <v>6.7000000000000082</v>
      </c>
      <c r="V5" s="105">
        <v>36.133333333333283</v>
      </c>
      <c r="W5" s="106"/>
      <c r="X5" s="88"/>
      <c r="Y5" s="278"/>
      <c r="Z5" s="279"/>
      <c r="AA5" s="109">
        <f>M5-J5</f>
        <v>-481.67158671586321</v>
      </c>
      <c r="AB5" s="110">
        <f>M5/J5</f>
        <v>0.85283483448950104</v>
      </c>
      <c r="AC5" s="291">
        <f>AB21</f>
        <v>0.85182637401273287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1690</v>
      </c>
      <c r="G6" s="95">
        <f t="shared" si="0"/>
        <v>49888.800000000003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2792.1064708581957</v>
      </c>
      <c r="N6" s="99">
        <f>M6/L6</f>
        <v>164.24155710930563</v>
      </c>
      <c r="O6" s="101">
        <f>L6-I6</f>
        <v>0</v>
      </c>
      <c r="P6" s="102">
        <f>N6-K6</f>
        <v>-28.287854655400253</v>
      </c>
      <c r="Q6" s="103">
        <f>N6/K6</f>
        <v>0.85307255449379638</v>
      </c>
      <c r="R6" s="276"/>
      <c r="S6" s="1">
        <v>0.4</v>
      </c>
      <c r="T6" s="2">
        <v>0.42521990740740739</v>
      </c>
      <c r="U6" s="104">
        <v>4.8666666666667346</v>
      </c>
      <c r="V6" s="105">
        <v>36.316666666666613</v>
      </c>
      <c r="W6" s="106"/>
      <c r="X6" s="107"/>
      <c r="Y6" s="261"/>
      <c r="Z6" s="262"/>
      <c r="AA6" s="111">
        <f>M6-J6</f>
        <v>-480.89352914180427</v>
      </c>
      <c r="AB6" s="112">
        <f>M6/J6</f>
        <v>0.85307255449379649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1100</v>
      </c>
      <c r="G7" s="95">
        <f t="shared" si="0"/>
        <v>23771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2122.1864951768498</v>
      </c>
      <c r="N7" s="99">
        <f>M7/L7</f>
        <v>353.69774919614161</v>
      </c>
      <c r="O7" s="101">
        <f>L7-I7</f>
        <v>0</v>
      </c>
      <c r="P7" s="102">
        <f>N7-K7</f>
        <v>-62.968917470525071</v>
      </c>
      <c r="Q7" s="103">
        <f>N7/K7</f>
        <v>0.84887459807073984</v>
      </c>
      <c r="R7" s="276"/>
      <c r="S7" s="1">
        <v>0.42847222222222225</v>
      </c>
      <c r="T7" s="2">
        <v>0.45006944444444447</v>
      </c>
      <c r="U7" s="104">
        <v>4.6833333333333993</v>
      </c>
      <c r="V7" s="105">
        <v>31.099999999999987</v>
      </c>
      <c r="W7" s="2"/>
      <c r="X7" s="107"/>
      <c r="Y7" s="261"/>
      <c r="Z7" s="262"/>
      <c r="AA7" s="111">
        <f>M7-J7</f>
        <v>-377.8135048231502</v>
      </c>
      <c r="AB7" s="112">
        <f>M7/J7</f>
        <v>0.84887459807073995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4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2568.5404597730608</v>
      </c>
      <c r="N21" s="139">
        <f>M21/L21</f>
        <v>192.64053448297955</v>
      </c>
      <c r="O21" s="140">
        <f>L21-I21</f>
        <v>0</v>
      </c>
      <c r="P21" s="141">
        <f>N21-K21</f>
        <v>-33.509465517020459</v>
      </c>
      <c r="Q21" s="142">
        <f>N21/K21</f>
        <v>0.85182637401273287</v>
      </c>
      <c r="R21" s="277"/>
      <c r="S21" s="143">
        <f>S5</f>
        <v>0.37152777777777779</v>
      </c>
      <c r="T21" s="144">
        <f>INDEX(T5:T20,COUNTA(T5:T20))</f>
        <v>0.45006944444444447</v>
      </c>
      <c r="U21" s="145"/>
      <c r="V21" s="145"/>
      <c r="W21" s="146"/>
      <c r="X21" s="147"/>
      <c r="Y21" s="264"/>
      <c r="Z21" s="265"/>
      <c r="AA21" s="148">
        <f>M21-J21</f>
        <v>-446.79287356027271</v>
      </c>
      <c r="AB21" s="149">
        <f>M21/J21</f>
        <v>0.85182637401273287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2089</v>
      </c>
      <c r="G22" s="95">
        <f t="shared" ref="G22" si="5">E22*F22</f>
        <v>53561.96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2558.8295338550547</v>
      </c>
      <c r="N22" s="99">
        <f>M22/L22</f>
        <v>232.62086671409588</v>
      </c>
      <c r="O22" s="101">
        <f>L22-I22</f>
        <v>0</v>
      </c>
      <c r="P22" s="102">
        <f>N22-K22</f>
        <v>-40.106406013176866</v>
      </c>
      <c r="Q22" s="103">
        <f>N22/K22</f>
        <v>0.85294317795168484</v>
      </c>
      <c r="R22" s="275">
        <f>Q38</f>
        <v>0.85294317795168484</v>
      </c>
      <c r="S22" s="1">
        <v>0.26806712962962964</v>
      </c>
      <c r="T22" s="2">
        <v>0.30208333333333331</v>
      </c>
      <c r="U22" s="104">
        <v>4.8000000000000309</v>
      </c>
      <c r="V22" s="105">
        <v>48.983333333333292</v>
      </c>
      <c r="W22" s="173"/>
      <c r="X22" s="151"/>
      <c r="Y22" s="278"/>
      <c r="Z22" s="279"/>
      <c r="AA22" s="109">
        <f>M22-J22</f>
        <v>-441.17046614494529</v>
      </c>
      <c r="AB22" s="152">
        <f>M22/J22</f>
        <v>0.85294317795168495</v>
      </c>
      <c r="AC22" s="266">
        <f>AB38</f>
        <v>0.85294317795168495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2558.8295338550547</v>
      </c>
      <c r="N38" s="139">
        <f>M38/L38</f>
        <v>232.62086671409588</v>
      </c>
      <c r="O38" s="140">
        <f>L38-I38</f>
        <v>0</v>
      </c>
      <c r="P38" s="141">
        <f>N38-K38</f>
        <v>-40.106406013176866</v>
      </c>
      <c r="Q38" s="142">
        <f>N38/K38</f>
        <v>0.85294317795168484</v>
      </c>
      <c r="R38" s="277"/>
      <c r="S38" s="143">
        <f>S22</f>
        <v>0.26806712962962964</v>
      </c>
      <c r="T38" s="144">
        <f>INDEX(T22:T37,COUNTA(T22:T37))</f>
        <v>0.30208333333333331</v>
      </c>
      <c r="U38" s="145"/>
      <c r="V38" s="156"/>
      <c r="W38" s="135"/>
      <c r="X38" s="139"/>
      <c r="Y38" s="264"/>
      <c r="Z38" s="265"/>
      <c r="AA38" s="157">
        <f>M38-J38</f>
        <v>-441.17046614494529</v>
      </c>
      <c r="AB38" s="142">
        <f>M38/J38</f>
        <v>0.85294317795168495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802</v>
      </c>
      <c r="G39" s="159">
        <f t="shared" ref="G39:G41" si="9">E39*F39</f>
        <v>11276.12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2143.4298440979965</v>
      </c>
      <c r="N39" s="163">
        <f>M39/L39</f>
        <v>357.23830734966606</v>
      </c>
      <c r="O39" s="165">
        <f>L39-I39</f>
        <v>0</v>
      </c>
      <c r="P39" s="166">
        <f>N39-K39</f>
        <v>-76.095025983667256</v>
      </c>
      <c r="Q39" s="152">
        <f>N39/K39</f>
        <v>0.82439609388384483</v>
      </c>
      <c r="R39" s="275">
        <f>Q55</f>
        <v>0.81732782678829563</v>
      </c>
      <c r="S39" s="167">
        <v>0.25</v>
      </c>
      <c r="T39" s="168">
        <v>0.26559027777777777</v>
      </c>
      <c r="U39" s="169"/>
      <c r="V39" s="170">
        <v>22.449999999999992</v>
      </c>
      <c r="W39" s="168"/>
      <c r="X39" s="171"/>
      <c r="Y39" s="278"/>
      <c r="Z39" s="279"/>
      <c r="AA39" s="109">
        <f>M39-J39</f>
        <v>-456.57015590200353</v>
      </c>
      <c r="AB39" s="152">
        <f>M39/J39</f>
        <v>0.82439609388384483</v>
      </c>
      <c r="AC39" s="266">
        <f>AB55</f>
        <v>0.81732782678829552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917</v>
      </c>
      <c r="G40" s="95">
        <f t="shared" si="9"/>
        <v>13580.77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2150.6188925081456</v>
      </c>
      <c r="N40" s="99">
        <f>M40/L40</f>
        <v>358.43648208469091</v>
      </c>
      <c r="O40" s="101">
        <f>L40-I40</f>
        <v>0</v>
      </c>
      <c r="P40" s="102">
        <f>N40-K40</f>
        <v>-74.896851248642406</v>
      </c>
      <c r="Q40" s="103">
        <f>N40/K40</f>
        <v>0.82716111250313296</v>
      </c>
      <c r="R40" s="276"/>
      <c r="S40" s="1">
        <v>0.26903935185185185</v>
      </c>
      <c r="T40" s="2">
        <v>0.28680555555555554</v>
      </c>
      <c r="U40" s="104">
        <v>4.9666666666666703</v>
      </c>
      <c r="V40" s="105">
        <v>25.583333333333307</v>
      </c>
      <c r="W40" s="106"/>
      <c r="X40" s="113"/>
      <c r="Y40" s="261"/>
      <c r="Z40" s="262"/>
      <c r="AA40" s="111">
        <f>M40-J40</f>
        <v>-449.38110749185444</v>
      </c>
      <c r="AB40" s="103">
        <f>M40/J40</f>
        <v>0.82716111250313296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459</v>
      </c>
      <c r="G41" s="95">
        <f t="shared" si="9"/>
        <v>8202.33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2081.1083123425624</v>
      </c>
      <c r="N41" s="99">
        <f>M41/L41</f>
        <v>346.85138539042708</v>
      </c>
      <c r="O41" s="101">
        <f>L41-I41</f>
        <v>0</v>
      </c>
      <c r="P41" s="102">
        <f>N41-K41</f>
        <v>-86.481947942906231</v>
      </c>
      <c r="Q41" s="103">
        <f>N41/K41</f>
        <v>0.80042627397790866</v>
      </c>
      <c r="R41" s="276"/>
      <c r="S41" s="1">
        <v>0.29097222222222219</v>
      </c>
      <c r="T41" s="2">
        <v>0.30016203703703703</v>
      </c>
      <c r="U41" s="104">
        <v>5.9999999999999787</v>
      </c>
      <c r="V41" s="105">
        <v>13.233333333333377</v>
      </c>
      <c r="W41" s="106"/>
      <c r="X41" s="113"/>
      <c r="Y41" s="261"/>
      <c r="Z41" s="262"/>
      <c r="AA41" s="111">
        <f>M41-J41</f>
        <v>-518.89168765743761</v>
      </c>
      <c r="AB41" s="103">
        <f>M41/J41</f>
        <v>0.80042627397790866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2125.0523496495684</v>
      </c>
      <c r="N55" s="139">
        <f>M55/L55</f>
        <v>354.17539160826141</v>
      </c>
      <c r="O55" s="140">
        <f>L55-I55</f>
        <v>0</v>
      </c>
      <c r="P55" s="141">
        <f>N55-K55</f>
        <v>-79.157941725071908</v>
      </c>
      <c r="Q55" s="142">
        <f>N55/K55</f>
        <v>0.81732782678829563</v>
      </c>
      <c r="R55" s="277"/>
      <c r="S55" s="143">
        <f>S39</f>
        <v>0.25</v>
      </c>
      <c r="T55" s="144">
        <f>INDEX(T39:T54,COUNTA(T39:T54))</f>
        <v>0.30016203703703703</v>
      </c>
      <c r="U55" s="145"/>
      <c r="V55" s="156"/>
      <c r="W55" s="135"/>
      <c r="X55" s="139"/>
      <c r="Y55" s="264"/>
      <c r="Z55" s="265"/>
      <c r="AA55" s="157">
        <f>M55-J55</f>
        <v>-474.94765035043156</v>
      </c>
      <c r="AB55" s="142">
        <f>M55/J55</f>
        <v>0.81732782678829552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3961</v>
      </c>
      <c r="G56" s="159">
        <f t="shared" ref="G56" si="14">E56*F56</f>
        <v>55572.829999999994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2358.9081885856099</v>
      </c>
      <c r="N56" s="163">
        <f>M56/L56</f>
        <v>589.72704714640247</v>
      </c>
      <c r="O56" s="165">
        <f>L56-I56</f>
        <v>0</v>
      </c>
      <c r="P56" s="166">
        <f>N56-K56</f>
        <v>-85.272952853597531</v>
      </c>
      <c r="Q56" s="152">
        <f>N56/K56</f>
        <v>0.87366969947615181</v>
      </c>
      <c r="R56" s="275">
        <f>Q72</f>
        <v>0.87366969947615181</v>
      </c>
      <c r="S56" s="167">
        <v>0.25017361111111114</v>
      </c>
      <c r="T56" s="168">
        <v>0.32013888888888886</v>
      </c>
      <c r="U56" s="169"/>
      <c r="V56" s="170">
        <v>100.74999999999991</v>
      </c>
      <c r="W56" s="173"/>
      <c r="X56" s="151"/>
      <c r="Y56" s="278"/>
      <c r="Z56" s="279"/>
      <c r="AA56" s="109">
        <f>M56-J56</f>
        <v>-341.09181141439012</v>
      </c>
      <c r="AB56" s="152">
        <f>M56/J56</f>
        <v>0.87366969947615181</v>
      </c>
      <c r="AC56" s="266">
        <f>AB72</f>
        <v>0.87366969947615181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2358.9081885856099</v>
      </c>
      <c r="N72" s="139">
        <f>M72/L72</f>
        <v>589.72704714640247</v>
      </c>
      <c r="O72" s="140">
        <f>L72-I72</f>
        <v>0</v>
      </c>
      <c r="P72" s="141">
        <f>N72-K72</f>
        <v>-85.272952853597531</v>
      </c>
      <c r="Q72" s="142">
        <f>N72/K72</f>
        <v>0.87366969947615181</v>
      </c>
      <c r="R72" s="277"/>
      <c r="S72" s="143">
        <f>S56</f>
        <v>0.25017361111111114</v>
      </c>
      <c r="T72" s="144">
        <f>INDEX(T56:T71,COUNTA(T56:T71))</f>
        <v>0.32013888888888886</v>
      </c>
      <c r="U72" s="145"/>
      <c r="V72" s="156"/>
      <c r="W72" s="89"/>
      <c r="X72" s="91"/>
      <c r="Y72" s="264"/>
      <c r="Z72" s="265"/>
      <c r="AA72" s="157">
        <f>M72-J72</f>
        <v>-341.09181141439012</v>
      </c>
      <c r="AB72" s="142">
        <f>M72/J72</f>
        <v>0.87366969947615181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1487</v>
      </c>
      <c r="G73" s="159">
        <f t="shared" ref="G73" si="18">E73*F73</f>
        <v>31896.149999999998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2796.8652037617599</v>
      </c>
      <c r="N73" s="163">
        <f>M73/L73</f>
        <v>932.28840125391991</v>
      </c>
      <c r="O73" s="165">
        <f>L73-I73</f>
        <v>0</v>
      </c>
      <c r="P73" s="166">
        <f>N73-K73</f>
        <v>-167.71159874608009</v>
      </c>
      <c r="Q73" s="152">
        <f>N73/K73</f>
        <v>0.84753491023083627</v>
      </c>
      <c r="R73" s="275">
        <f>Q89</f>
        <v>0.84753491023083627</v>
      </c>
      <c r="S73" s="167">
        <v>0.32437500000000002</v>
      </c>
      <c r="T73" s="168">
        <v>0.34652777777777777</v>
      </c>
      <c r="U73" s="169"/>
      <c r="V73" s="170">
        <v>31.899999999999949</v>
      </c>
      <c r="W73" s="168"/>
      <c r="X73" s="171"/>
      <c r="Y73" s="278"/>
      <c r="Z73" s="279"/>
      <c r="AA73" s="109">
        <f>M73-J73</f>
        <v>-503.13479623824014</v>
      </c>
      <c r="AB73" s="152">
        <f>M73/J73</f>
        <v>0.84753491023083627</v>
      </c>
      <c r="AC73" s="266">
        <f>AB89</f>
        <v>0.84753491023083627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2796.8652037617599</v>
      </c>
      <c r="N89" s="139">
        <f>M89/L89</f>
        <v>932.28840125391991</v>
      </c>
      <c r="O89" s="140">
        <f>L89-I89</f>
        <v>0</v>
      </c>
      <c r="P89" s="141">
        <f>N89-K89</f>
        <v>-167.71159874608009</v>
      </c>
      <c r="Q89" s="142">
        <f>N89/K89</f>
        <v>0.84753491023083627</v>
      </c>
      <c r="R89" s="277"/>
      <c r="S89" s="143">
        <f>S73</f>
        <v>0.32437500000000002</v>
      </c>
      <c r="T89" s="144">
        <f>INDEX(T73:T88,COUNTA(T73:T88))</f>
        <v>0.34652777777777777</v>
      </c>
      <c r="U89" s="145"/>
      <c r="V89" s="156"/>
      <c r="W89" s="135"/>
      <c r="X89" s="139"/>
      <c r="Y89" s="264"/>
      <c r="Z89" s="265"/>
      <c r="AA89" s="157">
        <f>M89-J89</f>
        <v>-503.13479623824014</v>
      </c>
      <c r="AB89" s="142">
        <f>M89/J89</f>
        <v>0.84753491023083627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1163</v>
      </c>
      <c r="G90" s="159">
        <f t="shared" ref="G90:G92" si="22">E90*F90</f>
        <v>25911.640000000003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2729.3350717079502</v>
      </c>
      <c r="N90" s="163">
        <f>M90/L90</f>
        <v>545.86701434158999</v>
      </c>
      <c r="O90" s="165">
        <f>L90-I90</f>
        <v>0</v>
      </c>
      <c r="P90" s="166">
        <f>N90-K90</f>
        <v>-114.13298565841001</v>
      </c>
      <c r="Q90" s="152">
        <f>N90/K90</f>
        <v>0.82707123385089398</v>
      </c>
      <c r="R90" s="275">
        <f>Q106</f>
        <v>0.84116336591457164</v>
      </c>
      <c r="S90" s="167">
        <v>0.2503009259259259</v>
      </c>
      <c r="T90" s="168">
        <v>0.26805555555555555</v>
      </c>
      <c r="U90" s="169"/>
      <c r="V90" s="170">
        <v>25.566666666666691</v>
      </c>
      <c r="W90" s="173"/>
      <c r="X90" s="151"/>
      <c r="Y90" s="278"/>
      <c r="Z90" s="279"/>
      <c r="AA90" s="109">
        <f>M90-J90</f>
        <v>-570.66492829204981</v>
      </c>
      <c r="AB90" s="152">
        <f>M90/J90</f>
        <v>0.82707123385089398</v>
      </c>
      <c r="AC90" s="266">
        <f>AB106</f>
        <v>0.84116336591457153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2440</v>
      </c>
      <c r="G91" s="95">
        <f t="shared" si="22"/>
        <v>43651.6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2779.7468354430366</v>
      </c>
      <c r="N91" s="99">
        <f>M91/L91</f>
        <v>694.93670886075915</v>
      </c>
      <c r="O91" s="101">
        <f>L91-I91</f>
        <v>0</v>
      </c>
      <c r="P91" s="102">
        <f>N91-K91</f>
        <v>-130.06329113924085</v>
      </c>
      <c r="Q91" s="103">
        <f>N91/K91</f>
        <v>0.84234752589182926</v>
      </c>
      <c r="R91" s="276"/>
      <c r="S91" s="1">
        <v>0.27106481481481481</v>
      </c>
      <c r="T91" s="2">
        <v>0.30763888888888891</v>
      </c>
      <c r="U91" s="104">
        <v>4.3333333333333446</v>
      </c>
      <c r="V91" s="105">
        <v>52.666666666666693</v>
      </c>
      <c r="W91" s="106"/>
      <c r="X91" s="107"/>
      <c r="Y91" s="261"/>
      <c r="Z91" s="262"/>
      <c r="AA91" s="111">
        <f>M91-J91</f>
        <v>-520.25316455696338</v>
      </c>
      <c r="AB91" s="103">
        <f>M91/J91</f>
        <v>0.84234752589182926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3873</v>
      </c>
      <c r="G92" s="95">
        <f t="shared" si="22"/>
        <v>64524.18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2818.4354154032712</v>
      </c>
      <c r="N92" s="99">
        <f>M92/L92</f>
        <v>704.60885385081781</v>
      </c>
      <c r="O92" s="101">
        <f>L92-I92</f>
        <v>0</v>
      </c>
      <c r="P92" s="102">
        <f>N92-K92</f>
        <v>-120.39114614918219</v>
      </c>
      <c r="Q92" s="103">
        <f>N92/K92</f>
        <v>0.85407133800099133</v>
      </c>
      <c r="R92" s="276"/>
      <c r="S92" s="1">
        <v>0.31041666666666662</v>
      </c>
      <c r="T92" s="2">
        <v>0.36767361111111113</v>
      </c>
      <c r="U92" s="104">
        <v>3.9999999999999059</v>
      </c>
      <c r="V92" s="105">
        <v>82.450000000000102</v>
      </c>
      <c r="W92" s="106"/>
      <c r="X92" s="107"/>
      <c r="Y92" s="261"/>
      <c r="Z92" s="262"/>
      <c r="AA92" s="111">
        <f>M92-J92</f>
        <v>-481.56458459672876</v>
      </c>
      <c r="AB92" s="103">
        <f>M92/J92</f>
        <v>0.85407133800099133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2775.8391075180862</v>
      </c>
      <c r="N106" s="139">
        <f>M106/L106</f>
        <v>640.57825558109687</v>
      </c>
      <c r="O106" s="140">
        <f>L106-I106</f>
        <v>0</v>
      </c>
      <c r="P106" s="141">
        <f>N106-K106</f>
        <v>-120.96020595736468</v>
      </c>
      <c r="Q106" s="142">
        <f>N106/K106</f>
        <v>0.84116336591457164</v>
      </c>
      <c r="R106" s="277"/>
      <c r="S106" s="143">
        <f>S90</f>
        <v>0.2503009259259259</v>
      </c>
      <c r="T106" s="144">
        <f>INDEX(T90:T105,COUNTA(T90:T105))</f>
        <v>0.36767361111111113</v>
      </c>
      <c r="U106" s="145"/>
      <c r="V106" s="156"/>
      <c r="W106" s="89"/>
      <c r="X106" s="91"/>
      <c r="Y106" s="264"/>
      <c r="Z106" s="265"/>
      <c r="AA106" s="157">
        <f>M106-J106</f>
        <v>-524.16089248191383</v>
      </c>
      <c r="AB106" s="142">
        <f>M106/J106</f>
        <v>0.84116336591457153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2232</v>
      </c>
      <c r="G107" s="159">
        <f t="shared" ref="G107:G109" si="27">E107*F107</f>
        <v>40577.760000000002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2987.0631970260206</v>
      </c>
      <c r="N107" s="163">
        <f>M107/L107</f>
        <v>995.68773234200683</v>
      </c>
      <c r="O107" s="165">
        <f>L107-I107</f>
        <v>0</v>
      </c>
      <c r="P107" s="166">
        <f>N107-K107</f>
        <v>-204.31226765799317</v>
      </c>
      <c r="Q107" s="152">
        <f>N107/K107</f>
        <v>0.82973977695167234</v>
      </c>
      <c r="R107" s="275">
        <f>Q123</f>
        <v>0.83144473717611478</v>
      </c>
      <c r="S107" s="167">
        <v>0.25011574074074072</v>
      </c>
      <c r="T107" s="168">
        <v>0.28125</v>
      </c>
      <c r="U107" s="169"/>
      <c r="V107" s="170">
        <v>44.833333333333357</v>
      </c>
      <c r="W107" s="173"/>
      <c r="X107" s="151"/>
      <c r="Y107" s="278"/>
      <c r="Z107" s="279"/>
      <c r="AA107" s="109">
        <f>M107-J107</f>
        <v>-612.93680297397941</v>
      </c>
      <c r="AB107" s="152">
        <f>M107/J107</f>
        <v>0.82973977695167234</v>
      </c>
      <c r="AC107" s="266">
        <f>AB123</f>
        <v>0.83144473717611478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2340</v>
      </c>
      <c r="G108" s="95">
        <f t="shared" si="27"/>
        <v>42541.2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2992.5399644760214</v>
      </c>
      <c r="N108" s="99">
        <f>M108/L108</f>
        <v>997.51332149200709</v>
      </c>
      <c r="O108" s="101">
        <f>L108-I108</f>
        <v>0</v>
      </c>
      <c r="P108" s="102">
        <f>N108-K108</f>
        <v>-202.48667850799291</v>
      </c>
      <c r="Q108" s="103">
        <f>N108/K108</f>
        <v>0.8312611012433393</v>
      </c>
      <c r="R108" s="276"/>
      <c r="S108" s="1">
        <v>0.29241898148148149</v>
      </c>
      <c r="T108" s="2">
        <v>0.32500000000000001</v>
      </c>
      <c r="U108" s="104">
        <v>16.083333333333343</v>
      </c>
      <c r="V108" s="105">
        <v>46.916666666666671</v>
      </c>
      <c r="W108" s="106"/>
      <c r="X108" s="107"/>
      <c r="Y108" s="261"/>
      <c r="Z108" s="262"/>
      <c r="AA108" s="111">
        <f>M108-J108</f>
        <v>-607.4600355239786</v>
      </c>
      <c r="AB108" s="103">
        <f>M108/J108</f>
        <v>0.8312611012433393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4790</v>
      </c>
      <c r="G109" s="95">
        <f t="shared" si="27"/>
        <v>68401.2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2999.9999999999991</v>
      </c>
      <c r="N109" s="99">
        <f>M109/L109</f>
        <v>999.99999999999966</v>
      </c>
      <c r="O109" s="101">
        <f>L109-I109</f>
        <v>0</v>
      </c>
      <c r="P109" s="102">
        <f>N109-K109</f>
        <v>-200.00000000000034</v>
      </c>
      <c r="Q109" s="103">
        <f>N109/K109</f>
        <v>0.83333333333333304</v>
      </c>
      <c r="R109" s="276"/>
      <c r="S109" s="1">
        <v>0.33555555555555555</v>
      </c>
      <c r="T109" s="2">
        <v>0.40208333333333335</v>
      </c>
      <c r="U109" s="104">
        <v>15.199999999999978</v>
      </c>
      <c r="V109" s="105">
        <v>95.800000000000026</v>
      </c>
      <c r="W109" s="106"/>
      <c r="X109" s="107"/>
      <c r="Y109" s="261"/>
      <c r="Z109" s="262"/>
      <c r="AA109" s="111">
        <f>M109-J109</f>
        <v>-600.00000000000091</v>
      </c>
      <c r="AB109" s="103">
        <f>M109/J109</f>
        <v>0.83333333333333304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2993.2010538340132</v>
      </c>
      <c r="N123" s="139">
        <f>M123/L123</f>
        <v>997.73368461133771</v>
      </c>
      <c r="O123" s="140">
        <f>L123-I123</f>
        <v>0</v>
      </c>
      <c r="P123" s="141">
        <f>N123-K123</f>
        <v>-202.26631538866229</v>
      </c>
      <c r="Q123" s="142">
        <f>N123/K123</f>
        <v>0.83144473717611478</v>
      </c>
      <c r="R123" s="277"/>
      <c r="S123" s="143">
        <f>S107</f>
        <v>0.25011574074074072</v>
      </c>
      <c r="T123" s="144">
        <f>INDEX(T107:T122,COUNTA(T107:T122))</f>
        <v>0.40208333333333335</v>
      </c>
      <c r="U123" s="145"/>
      <c r="V123" s="156"/>
      <c r="W123" s="89"/>
      <c r="X123" s="91"/>
      <c r="Y123" s="264"/>
      <c r="Z123" s="265"/>
      <c r="AA123" s="157">
        <f>M123-J123</f>
        <v>-606.79894616598676</v>
      </c>
      <c r="AB123" s="142">
        <f>M123/J123</f>
        <v>0.83144473717611478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1854</v>
      </c>
      <c r="G124" s="159">
        <f t="shared" ref="G124:G127" si="32">E124*F124</f>
        <v>46034.82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2748.9291598023037</v>
      </c>
      <c r="N124" s="163">
        <f>M124/L124</f>
        <v>687.23228995057593</v>
      </c>
      <c r="O124" s="165">
        <f>L124-I124</f>
        <v>0</v>
      </c>
      <c r="P124" s="166">
        <f>N124-K124</f>
        <v>-137.76771004942407</v>
      </c>
      <c r="Q124" s="152">
        <f>N124/K124</f>
        <v>0.83300883630372835</v>
      </c>
      <c r="R124" s="275">
        <f>Q140</f>
        <v>0.8366180335833977</v>
      </c>
      <c r="S124" s="167">
        <v>0.25</v>
      </c>
      <c r="T124" s="168">
        <v>0.27810185185185188</v>
      </c>
      <c r="U124" s="169"/>
      <c r="V124" s="170">
        <v>40.466666666666704</v>
      </c>
      <c r="W124" s="168"/>
      <c r="X124" s="171"/>
      <c r="Y124" s="278"/>
      <c r="Z124" s="279"/>
      <c r="AA124" s="109">
        <f>M124-J124</f>
        <v>-551.07084019769627</v>
      </c>
      <c r="AB124" s="152">
        <f>M124/J124</f>
        <v>0.83300883630372835</v>
      </c>
      <c r="AC124" s="266">
        <f>AB140</f>
        <v>0.83661803358339759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1476</v>
      </c>
      <c r="G125" s="95">
        <f t="shared" si="32"/>
        <v>36944.28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2744.6280991735571</v>
      </c>
      <c r="N125" s="99">
        <f>M125/L125</f>
        <v>686.15702479338927</v>
      </c>
      <c r="O125" s="101">
        <f>L125-I125</f>
        <v>0</v>
      </c>
      <c r="P125" s="102">
        <f>N125-K125</f>
        <v>-138.84297520661073</v>
      </c>
      <c r="Q125" s="103">
        <f>N125/K125</f>
        <v>0.83170548459804761</v>
      </c>
      <c r="R125" s="276"/>
      <c r="S125" s="1">
        <v>0.28958333333333336</v>
      </c>
      <c r="T125" s="2">
        <v>0.31199074074074074</v>
      </c>
      <c r="U125" s="104">
        <v>16.533333333333331</v>
      </c>
      <c r="V125" s="105">
        <v>32.266666666666623</v>
      </c>
      <c r="W125" s="106"/>
      <c r="X125" s="113"/>
      <c r="Y125" s="261"/>
      <c r="Z125" s="262"/>
      <c r="AA125" s="111">
        <f>M125-J125</f>
        <v>-555.37190082644292</v>
      </c>
      <c r="AB125" s="103">
        <f>M125/J125</f>
        <v>0.83170548459804761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2939</v>
      </c>
      <c r="G126" s="95">
        <f t="shared" si="32"/>
        <v>88170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2529.985652797704</v>
      </c>
      <c r="N126" s="99">
        <f>M126/L126</f>
        <v>843.32855093256796</v>
      </c>
      <c r="O126" s="101">
        <f>L126-I126</f>
        <v>0</v>
      </c>
      <c r="P126" s="102">
        <f>N126-K126</f>
        <v>-156.67144906743204</v>
      </c>
      <c r="Q126" s="103">
        <f>N126/K126</f>
        <v>0.84332855093256798</v>
      </c>
      <c r="R126" s="276"/>
      <c r="S126" s="1">
        <v>0.32520833333333332</v>
      </c>
      <c r="T126" s="2">
        <v>0.37361111111111112</v>
      </c>
      <c r="U126" s="104">
        <v>19.033333333333324</v>
      </c>
      <c r="V126" s="105">
        <v>69.700000000000017</v>
      </c>
      <c r="W126" s="106"/>
      <c r="X126" s="113"/>
      <c r="Y126" s="261"/>
      <c r="Z126" s="262"/>
      <c r="AA126" s="111">
        <f>M126-J126</f>
        <v>-470.01434720229599</v>
      </c>
      <c r="AB126" s="103">
        <f>M126/J126</f>
        <v>0.84332855093256798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1168</v>
      </c>
      <c r="G127" s="95">
        <f t="shared" si="32"/>
        <v>32598.880000000001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2517.8443113772446</v>
      </c>
      <c r="N127" s="99">
        <f>M127/L127</f>
        <v>629.46107784431115</v>
      </c>
      <c r="O127" s="101">
        <f>L127-I127</f>
        <v>0</v>
      </c>
      <c r="P127" s="102">
        <f>N127-K127</f>
        <v>-120.53892215568885</v>
      </c>
      <c r="Q127" s="103">
        <f>N127/K127</f>
        <v>0.83928143712574821</v>
      </c>
      <c r="R127" s="276"/>
      <c r="S127" s="1">
        <v>0.38692129629629629</v>
      </c>
      <c r="T127" s="2">
        <v>0.40625</v>
      </c>
      <c r="U127" s="104">
        <v>19.16666666666665</v>
      </c>
      <c r="V127" s="105">
        <v>27.833333333333343</v>
      </c>
      <c r="W127" s="106"/>
      <c r="X127" s="107"/>
      <c r="Y127" s="261"/>
      <c r="Z127" s="262"/>
      <c r="AA127" s="111">
        <f>M127-J127</f>
        <v>-482.15568862275541</v>
      </c>
      <c r="AB127" s="103">
        <f>M127/J127</f>
        <v>0.83928143712574821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2635.3468057877026</v>
      </c>
      <c r="N140" s="139">
        <f>M140/L140</f>
        <v>702.75914821005404</v>
      </c>
      <c r="O140" s="140">
        <f>L140-I140</f>
        <v>0</v>
      </c>
      <c r="P140" s="141">
        <f>N140-K140</f>
        <v>-137.24085178994596</v>
      </c>
      <c r="Q140" s="142">
        <f>N140/K140</f>
        <v>0.8366180335833977</v>
      </c>
      <c r="R140" s="277"/>
      <c r="S140" s="143">
        <f>S124</f>
        <v>0.25</v>
      </c>
      <c r="T140" s="144">
        <f>INDEX(T124:T139,COUNTA(T124:T139))</f>
        <v>0.40625</v>
      </c>
      <c r="U140" s="145"/>
      <c r="V140" s="156"/>
      <c r="W140" s="135"/>
      <c r="X140" s="139"/>
      <c r="Y140" s="264"/>
      <c r="Z140" s="265"/>
      <c r="AA140" s="157">
        <f>M140-J140</f>
        <v>-514.65319421229742</v>
      </c>
      <c r="AB140" s="142">
        <f>M140/J140</f>
        <v>0.83661803358339759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2001</v>
      </c>
      <c r="G141" s="159">
        <f t="shared" ref="G141:G144" si="36">E141*F141</f>
        <v>59069.52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2788.850174216027</v>
      </c>
      <c r="N141" s="163">
        <f>M141/L141</f>
        <v>164.0500102480016</v>
      </c>
      <c r="O141" s="165">
        <f>L141-I141</f>
        <v>0</v>
      </c>
      <c r="P141" s="166">
        <f>N141-K141</f>
        <v>-28.479401516704286</v>
      </c>
      <c r="Q141" s="152">
        <f>N141/K141</f>
        <v>0.85207765787229672</v>
      </c>
      <c r="R141" s="275">
        <f>Q157</f>
        <v>0.84600540572525995</v>
      </c>
      <c r="S141" s="167">
        <v>0.70833333333333337</v>
      </c>
      <c r="T141" s="168">
        <v>0.73822916666666671</v>
      </c>
      <c r="U141" s="169"/>
      <c r="V141" s="170">
        <v>43.050000000000011</v>
      </c>
      <c r="W141" s="168"/>
      <c r="X141" s="171"/>
      <c r="Y141" s="278"/>
      <c r="Z141" s="279"/>
      <c r="AA141" s="109">
        <f>M141-J141</f>
        <v>-484.14982578397303</v>
      </c>
      <c r="AB141" s="152">
        <f>M141/J141</f>
        <v>0.85207765787229661</v>
      </c>
      <c r="AC141" s="266">
        <f>AB157</f>
        <v>0.84600540572526006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1981</v>
      </c>
      <c r="G142" s="95">
        <f t="shared" si="36"/>
        <v>59132.850000000006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2789.0496675792015</v>
      </c>
      <c r="N142" s="99">
        <f>M142/L142</f>
        <v>164.06174515171773</v>
      </c>
      <c r="O142" s="101">
        <f>L142-I142</f>
        <v>0</v>
      </c>
      <c r="P142" s="102">
        <f>N142-K142</f>
        <v>-28.467666612988154</v>
      </c>
      <c r="Q142" s="103">
        <f>N142/K142</f>
        <v>0.85213860909844219</v>
      </c>
      <c r="R142" s="276"/>
      <c r="S142" s="1">
        <v>0.742650462962963</v>
      </c>
      <c r="T142" s="2">
        <v>0.77224537037037033</v>
      </c>
      <c r="U142" s="104">
        <v>6.3666666666666494</v>
      </c>
      <c r="V142" s="105">
        <v>42.616666666666561</v>
      </c>
      <c r="W142" s="106"/>
      <c r="X142" s="113"/>
      <c r="Y142" s="261"/>
      <c r="Z142" s="262"/>
      <c r="AA142" s="111">
        <f>M142-J142</f>
        <v>-483.95033242079853</v>
      </c>
      <c r="AB142" s="103">
        <f>M142/J142</f>
        <v>0.85213860909844219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1941</v>
      </c>
      <c r="G143" s="95">
        <f t="shared" si="36"/>
        <v>55454.37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2986.1538461538448</v>
      </c>
      <c r="N143" s="99">
        <f>M143/L143</f>
        <v>229.70414201183422</v>
      </c>
      <c r="O143" s="101">
        <f>L143-I143</f>
        <v>0</v>
      </c>
      <c r="P143" s="102">
        <f>N143-K143</f>
        <v>-47.218934911242684</v>
      </c>
      <c r="Q143" s="103">
        <f>N143/K143</f>
        <v>0.8294871794871792</v>
      </c>
      <c r="R143" s="276"/>
      <c r="S143" s="1">
        <v>0.77569444444444446</v>
      </c>
      <c r="T143" s="2">
        <v>0.80277777777777781</v>
      </c>
      <c r="U143" s="104">
        <v>4.9666666666667503</v>
      </c>
      <c r="V143" s="105">
        <v>39.000000000000021</v>
      </c>
      <c r="W143" s="106"/>
      <c r="X143" s="113"/>
      <c r="Y143" s="261"/>
      <c r="Z143" s="262"/>
      <c r="AA143" s="111">
        <f>M143-J143</f>
        <v>-613.84615384615518</v>
      </c>
      <c r="AB143" s="103">
        <f>M143/J143</f>
        <v>0.82948717948717909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2235</v>
      </c>
      <c r="G144" s="95">
        <f t="shared" si="36"/>
        <v>57305.4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2557.5333757151971</v>
      </c>
      <c r="N144" s="99">
        <f>M144/L144</f>
        <v>232.503034155927</v>
      </c>
      <c r="O144" s="101">
        <f>L144-I144</f>
        <v>0</v>
      </c>
      <c r="P144" s="102">
        <f>N144-K144</f>
        <v>-40.224238571345751</v>
      </c>
      <c r="Q144" s="103">
        <f>N144/K144</f>
        <v>0.85251112523839889</v>
      </c>
      <c r="R144" s="276"/>
      <c r="S144" s="1">
        <v>0.80625000000000002</v>
      </c>
      <c r="T144" s="2">
        <v>0.84266203703703701</v>
      </c>
      <c r="U144" s="104">
        <v>4.9999999999999822</v>
      </c>
      <c r="V144" s="105">
        <v>52.433333333333266</v>
      </c>
      <c r="W144" s="106"/>
      <c r="X144" s="107"/>
      <c r="Y144" s="261"/>
      <c r="Z144" s="262"/>
      <c r="AA144" s="111">
        <f>M144-J144</f>
        <v>-442.46662428480295</v>
      </c>
      <c r="AB144" s="103">
        <f>M144/J144</f>
        <v>0.852511125238399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2780.3967659160671</v>
      </c>
      <c r="N157" s="139">
        <f>M157/L157</f>
        <v>191.7515010976598</v>
      </c>
      <c r="O157" s="140">
        <f>L157-I157</f>
        <v>0</v>
      </c>
      <c r="P157" s="141">
        <f>N157-K157</f>
        <v>-34.903671316133313</v>
      </c>
      <c r="Q157" s="142">
        <f>N157/K157</f>
        <v>0.84600540572525995</v>
      </c>
      <c r="R157" s="277"/>
      <c r="S157" s="143">
        <f>S141</f>
        <v>0.70833333333333337</v>
      </c>
      <c r="T157" s="144">
        <f>INDEX(T141:T156,COUNTA(T141:T156))</f>
        <v>0.84266203703703701</v>
      </c>
      <c r="U157" s="145"/>
      <c r="V157" s="156"/>
      <c r="W157" s="135"/>
      <c r="X157" s="139"/>
      <c r="Y157" s="264"/>
      <c r="Z157" s="265"/>
      <c r="AA157" s="157">
        <f>M157-J157</f>
        <v>-506.10323408393288</v>
      </c>
      <c r="AB157" s="142">
        <f>M157/J157</f>
        <v>0.84600540572526006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8819</v>
      </c>
      <c r="G158" s="159">
        <f t="shared" ref="G158" si="40">E158*F158</f>
        <v>123730.56999999999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2396.1056603773582</v>
      </c>
      <c r="N158" s="163">
        <f>M158/L158</f>
        <v>599.02641509433954</v>
      </c>
      <c r="O158" s="165">
        <f>L158-I158</f>
        <v>0</v>
      </c>
      <c r="P158" s="166">
        <f>N158-K158</f>
        <v>-75.973584905660459</v>
      </c>
      <c r="Q158" s="152">
        <f>N158/K158</f>
        <v>0.88744654088050301</v>
      </c>
      <c r="R158" s="275">
        <f>Q174</f>
        <v>0.88744654088050301</v>
      </c>
      <c r="S158" s="167">
        <v>0.70844907407407409</v>
      </c>
      <c r="T158" s="168">
        <v>0.8618055555555556</v>
      </c>
      <c r="U158" s="169"/>
      <c r="V158" s="170">
        <v>220.83333333333337</v>
      </c>
      <c r="W158" s="168"/>
      <c r="X158" s="171"/>
      <c r="Y158" s="278"/>
      <c r="Z158" s="279"/>
      <c r="AA158" s="109">
        <f>M158-J158</f>
        <v>-303.89433962264184</v>
      </c>
      <c r="AB158" s="152">
        <f>M158/J158</f>
        <v>0.88744654088050301</v>
      </c>
      <c r="AC158" s="266">
        <f>AB174</f>
        <v>0.88744654088050301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2396.1056603773582</v>
      </c>
      <c r="N174" s="139">
        <f>M174/L174</f>
        <v>599.02641509433954</v>
      </c>
      <c r="O174" s="140">
        <f>L174-I174</f>
        <v>0</v>
      </c>
      <c r="P174" s="141">
        <f>N174-K174</f>
        <v>-75.973584905660459</v>
      </c>
      <c r="Q174" s="142">
        <f>N174/K174</f>
        <v>0.88744654088050301</v>
      </c>
      <c r="R174" s="277"/>
      <c r="S174" s="143">
        <f>S158</f>
        <v>0.70844907407407409</v>
      </c>
      <c r="T174" s="144">
        <f>INDEX(T158:T173,COUNTA(T158:T173))</f>
        <v>0.8618055555555556</v>
      </c>
      <c r="U174" s="145"/>
      <c r="V174" s="156"/>
      <c r="W174" s="135"/>
      <c r="X174" s="139"/>
      <c r="Y174" s="264"/>
      <c r="Z174" s="265"/>
      <c r="AA174" s="157">
        <f>M174-J174</f>
        <v>-303.89433962264184</v>
      </c>
      <c r="AB174" s="142">
        <f>M174/J174</f>
        <v>0.88744654088050301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1166</v>
      </c>
      <c r="G175" s="159">
        <f t="shared" ref="G175:G178" si="44">E175*F175</f>
        <v>28158.899999999998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2469.1764705882347</v>
      </c>
      <c r="N175" s="163">
        <f>M175/L175</f>
        <v>617.29411764705867</v>
      </c>
      <c r="O175" s="165">
        <f>L175-I175</f>
        <v>0</v>
      </c>
      <c r="P175" s="166">
        <f>N175-K175</f>
        <v>-132.70588235294133</v>
      </c>
      <c r="Q175" s="152">
        <f>N175/K175</f>
        <v>0.82305882352941151</v>
      </c>
      <c r="R175" s="275">
        <f>Q191</f>
        <v>0.83376314992272016</v>
      </c>
      <c r="S175" s="167">
        <v>0.70833333333333337</v>
      </c>
      <c r="T175" s="168">
        <v>0.7280092592592593</v>
      </c>
      <c r="U175" s="169"/>
      <c r="V175" s="170">
        <v>28.333333333333339</v>
      </c>
      <c r="W175" s="173"/>
      <c r="X175" s="151"/>
      <c r="Y175" s="278"/>
      <c r="Z175" s="279"/>
      <c r="AA175" s="109">
        <f>M175-J175</f>
        <v>-530.82352941176532</v>
      </c>
      <c r="AB175" s="152">
        <f>M175/J175</f>
        <v>0.82305882352941151</v>
      </c>
      <c r="AC175" s="266">
        <f>AB191</f>
        <v>0.83376314992272016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1367</v>
      </c>
      <c r="G176" s="95">
        <f t="shared" si="44"/>
        <v>33013.049999999996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2479.1939546599533</v>
      </c>
      <c r="N176" s="99">
        <f>M176/L176</f>
        <v>619.79848866498833</v>
      </c>
      <c r="O176" s="101">
        <f>L176-I176</f>
        <v>0</v>
      </c>
      <c r="P176" s="102">
        <f>N176-K176</f>
        <v>-130.20151133501167</v>
      </c>
      <c r="Q176" s="103">
        <f>N176/K176</f>
        <v>0.82639798488665106</v>
      </c>
      <c r="R176" s="276"/>
      <c r="S176" s="1">
        <v>0.73194444444444451</v>
      </c>
      <c r="T176" s="2">
        <v>0.75491898148148151</v>
      </c>
      <c r="U176" s="104">
        <v>5.6666666666666998</v>
      </c>
      <c r="V176" s="105">
        <v>33.083333333333286</v>
      </c>
      <c r="W176" s="106"/>
      <c r="X176" s="107"/>
      <c r="Y176" s="261"/>
      <c r="Z176" s="262"/>
      <c r="AA176" s="111">
        <f>M176-J176</f>
        <v>-520.80604534004669</v>
      </c>
      <c r="AB176" s="103">
        <f>M176/J176</f>
        <v>0.82639798488665106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1635</v>
      </c>
      <c r="G177" s="95">
        <f t="shared" si="44"/>
        <v>45093.299999999996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2484.5926551287571</v>
      </c>
      <c r="N177" s="99">
        <f>M177/L177</f>
        <v>621.14816378218927</v>
      </c>
      <c r="O177" s="101">
        <f>L177-I177</f>
        <v>0</v>
      </c>
      <c r="P177" s="102">
        <f>N177-K177</f>
        <v>-128.85183621781073</v>
      </c>
      <c r="Q177" s="103">
        <f>N177/K177</f>
        <v>0.82819755170958564</v>
      </c>
      <c r="R177" s="276"/>
      <c r="S177" s="1">
        <v>0.75902777777777786</v>
      </c>
      <c r="T177" s="2">
        <v>0.78644675925925922</v>
      </c>
      <c r="U177" s="104">
        <v>5.9166666666667389</v>
      </c>
      <c r="V177" s="105">
        <v>39.483333333333164</v>
      </c>
      <c r="W177" s="106"/>
      <c r="X177" s="107"/>
      <c r="Y177" s="261"/>
      <c r="Z177" s="262"/>
      <c r="AA177" s="111">
        <f>M177-J177</f>
        <v>-515.40734487124291</v>
      </c>
      <c r="AB177" s="103">
        <f>M177/J177</f>
        <v>0.82819755170958564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5324</v>
      </c>
      <c r="G178" s="95">
        <f t="shared" si="44"/>
        <v>95246.36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2822.3236636725119</v>
      </c>
      <c r="N178" s="99">
        <f>M178/L178</f>
        <v>705.58091591812797</v>
      </c>
      <c r="O178" s="101">
        <f>L178-I178</f>
        <v>0</v>
      </c>
      <c r="P178" s="102">
        <f>N178-K178</f>
        <v>-119.41908408187203</v>
      </c>
      <c r="Q178" s="103">
        <f>N178/K178</f>
        <v>0.85524959505227638</v>
      </c>
      <c r="R178" s="276"/>
      <c r="S178" s="1">
        <v>0.79027777777777786</v>
      </c>
      <c r="T178" s="2">
        <v>0.86887731481481478</v>
      </c>
      <c r="U178" s="104">
        <v>5.5166666666668362</v>
      </c>
      <c r="V178" s="105">
        <v>113.18333333333317</v>
      </c>
      <c r="W178" s="106"/>
      <c r="X178" s="107"/>
      <c r="Y178" s="261"/>
      <c r="Z178" s="262"/>
      <c r="AA178" s="111">
        <f>M178-J178</f>
        <v>-477.67633632748812</v>
      </c>
      <c r="AB178" s="103">
        <f>M178/J178</f>
        <v>0.85524959505227638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2563.8216860123644</v>
      </c>
      <c r="N191" s="139">
        <f>M191/L191</f>
        <v>640.95542150309109</v>
      </c>
      <c r="O191" s="140">
        <f>L191-I191</f>
        <v>0</v>
      </c>
      <c r="P191" s="141">
        <f>N191-K191</f>
        <v>-127.79457849690891</v>
      </c>
      <c r="Q191" s="142">
        <f>N191/K191</f>
        <v>0.83376314992272016</v>
      </c>
      <c r="R191" s="277"/>
      <c r="S191" s="143">
        <f>S175</f>
        <v>0.70833333333333337</v>
      </c>
      <c r="T191" s="144">
        <f>INDEX(T175:T190,COUNTA(T175:T190))</f>
        <v>0.86887731481481478</v>
      </c>
      <c r="U191" s="145"/>
      <c r="V191" s="156"/>
      <c r="W191" s="89"/>
      <c r="X191" s="91"/>
      <c r="Y191" s="264"/>
      <c r="Z191" s="265"/>
      <c r="AA191" s="157">
        <f>M191-J191</f>
        <v>-511.17831398763565</v>
      </c>
      <c r="AB191" s="142">
        <f>M191/J191</f>
        <v>0.83376314992272016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1881</v>
      </c>
      <c r="G192" s="159">
        <f t="shared" ref="G192:G195" si="49">E192*F192</f>
        <v>41908.68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2767.3069064160172</v>
      </c>
      <c r="N192" s="163">
        <f>M192/L192</f>
        <v>553.46138128320342</v>
      </c>
      <c r="O192" s="165">
        <f>L192-I192</f>
        <v>0</v>
      </c>
      <c r="P192" s="166">
        <f>N192-K192</f>
        <v>-106.53861871679658</v>
      </c>
      <c r="Q192" s="152">
        <f>N192/K192</f>
        <v>0.83857785042909605</v>
      </c>
      <c r="R192" s="275">
        <f>Q208</f>
        <v>0.84544606971251568</v>
      </c>
      <c r="S192" s="167">
        <v>0.70848379629629632</v>
      </c>
      <c r="T192" s="168">
        <v>0.7368055555555556</v>
      </c>
      <c r="U192" s="169"/>
      <c r="V192" s="170">
        <v>40.783333333333367</v>
      </c>
      <c r="W192" s="173"/>
      <c r="X192" s="151"/>
      <c r="Y192" s="278"/>
      <c r="Z192" s="279"/>
      <c r="AA192" s="109">
        <f>M192-J192</f>
        <v>-532.69309358398277</v>
      </c>
      <c r="AB192" s="152">
        <f>M192/J192</f>
        <v>0.83857785042909616</v>
      </c>
      <c r="AC192" s="266">
        <f>AB208</f>
        <v>0.84544606971251568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2594</v>
      </c>
      <c r="G193" s="95">
        <f t="shared" si="49"/>
        <v>47158.92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2800.9598080383926</v>
      </c>
      <c r="N193" s="99">
        <f>M193/L193</f>
        <v>700.23995200959814</v>
      </c>
      <c r="O193" s="101">
        <f>L193-I193</f>
        <v>0</v>
      </c>
      <c r="P193" s="102">
        <f>N193-K193</f>
        <v>-124.76004799040186</v>
      </c>
      <c r="Q193" s="103">
        <f>N193/K193</f>
        <v>0.84877569940557351</v>
      </c>
      <c r="R193" s="276"/>
      <c r="S193" s="1">
        <v>0.74057870370370371</v>
      </c>
      <c r="T193" s="2">
        <v>0.77916666666666667</v>
      </c>
      <c r="U193" s="104">
        <v>5.4333333333332767</v>
      </c>
      <c r="V193" s="105">
        <v>55.566666666666663</v>
      </c>
      <c r="W193" s="106"/>
      <c r="X193" s="107"/>
      <c r="Y193" s="261"/>
      <c r="Z193" s="262"/>
      <c r="AA193" s="111">
        <f>M193-J193</f>
        <v>-499.04019196160743</v>
      </c>
      <c r="AB193" s="103">
        <f>M193/J193</f>
        <v>0.84877569940557351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4849</v>
      </c>
      <c r="G194" s="95">
        <f t="shared" si="49"/>
        <v>80784.34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2797.5000000000018</v>
      </c>
      <c r="N194" s="99">
        <f>M194/L194</f>
        <v>699.37500000000045</v>
      </c>
      <c r="O194" s="101">
        <f>L194-I194</f>
        <v>0</v>
      </c>
      <c r="P194" s="102">
        <f>N194-K194</f>
        <v>-125.62499999999955</v>
      </c>
      <c r="Q194" s="103">
        <f>N194/K194</f>
        <v>0.84772727272727333</v>
      </c>
      <c r="R194" s="276"/>
      <c r="S194" s="1">
        <v>0.78402777777777777</v>
      </c>
      <c r="T194" s="2">
        <v>0.85624999999999996</v>
      </c>
      <c r="U194" s="104">
        <v>6.9999999999999751</v>
      </c>
      <c r="V194" s="105">
        <v>103.99999999999994</v>
      </c>
      <c r="W194" s="106">
        <v>0.85624999999999996</v>
      </c>
      <c r="X194" s="107">
        <v>0.89583333333333326</v>
      </c>
      <c r="Y194" s="261"/>
      <c r="Z194" s="262"/>
      <c r="AA194" s="111">
        <f>M194-J194</f>
        <v>-502.49999999999818</v>
      </c>
      <c r="AB194" s="103">
        <f>M194/J194</f>
        <v>0.84772727272727333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3644</v>
      </c>
      <c r="G195" s="95">
        <f t="shared" si="49"/>
        <v>60709.04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2794.1214057507955</v>
      </c>
      <c r="N195" s="99">
        <f>M195/L195</f>
        <v>698.53035143769887</v>
      </c>
      <c r="O195" s="101">
        <f>L195-I195</f>
        <v>0</v>
      </c>
      <c r="P195" s="102">
        <f>N195-K195</f>
        <v>-126.46964856230113</v>
      </c>
      <c r="Q195" s="103">
        <f>N195/K195</f>
        <v>0.84670345628811983</v>
      </c>
      <c r="R195" s="276"/>
      <c r="S195" s="1">
        <v>0.89583333333333326</v>
      </c>
      <c r="T195" s="2">
        <v>0.95017361111111109</v>
      </c>
      <c r="U195" s="104">
        <v>56.999999999999957</v>
      </c>
      <c r="V195" s="105">
        <v>78.250000000000085</v>
      </c>
      <c r="W195" s="106"/>
      <c r="X195" s="107"/>
      <c r="Y195" s="261"/>
      <c r="Z195" s="262"/>
      <c r="AA195" s="111">
        <f>M195-J195</f>
        <v>-505.87859424920453</v>
      </c>
      <c r="AB195" s="103">
        <f>M195/J195</f>
        <v>0.84670345628811983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2789.9720300513018</v>
      </c>
      <c r="N208" s="139">
        <f>M208/L208</f>
        <v>656.46400707089458</v>
      </c>
      <c r="O208" s="140">
        <f>L208-I208</f>
        <v>0</v>
      </c>
      <c r="P208" s="141">
        <f>N208-K208</f>
        <v>-120.00658116439956</v>
      </c>
      <c r="Q208" s="142">
        <f>N208/K208</f>
        <v>0.84544606971251568</v>
      </c>
      <c r="R208" s="277"/>
      <c r="S208" s="143">
        <f>S192</f>
        <v>0.70848379629629632</v>
      </c>
      <c r="T208" s="144">
        <f>INDEX(T192:T207,COUNTA(T192:T207))</f>
        <v>0.95017361111111109</v>
      </c>
      <c r="U208" s="145"/>
      <c r="V208" s="156"/>
      <c r="W208" s="89"/>
      <c r="X208" s="91"/>
      <c r="Y208" s="264"/>
      <c r="Z208" s="265"/>
      <c r="AA208" s="157">
        <f>M208-J208</f>
        <v>-510.02796994869823</v>
      </c>
      <c r="AB208" s="142">
        <f>M208/J208</f>
        <v>0.84544606971251568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152</v>
      </c>
      <c r="D209" s="274"/>
      <c r="E209" s="158">
        <v>18.18</v>
      </c>
      <c r="F209" s="87">
        <v>4053</v>
      </c>
      <c r="G209" s="159">
        <f t="shared" ref="G209:G211" si="54">E209*F209</f>
        <v>73683.539999999994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2971.6496945010163</v>
      </c>
      <c r="N209" s="163">
        <f>M209/L209</f>
        <v>990.54989816700538</v>
      </c>
      <c r="O209" s="165">
        <f>L209-I209</f>
        <v>0</v>
      </c>
      <c r="P209" s="166">
        <f>N209-K209</f>
        <v>-209.45010183299462</v>
      </c>
      <c r="Q209" s="152">
        <f>N209/K209</f>
        <v>0.82545824847250449</v>
      </c>
      <c r="R209" s="275">
        <f>Q225</f>
        <v>0.83043354042514439</v>
      </c>
      <c r="S209" s="167">
        <v>0.70856481481481481</v>
      </c>
      <c r="T209" s="168">
        <v>0.76539351851851856</v>
      </c>
      <c r="U209" s="169"/>
      <c r="V209" s="170">
        <v>81.833333333333385</v>
      </c>
      <c r="W209" s="173"/>
      <c r="X209" s="151"/>
      <c r="Y209" s="278"/>
      <c r="Z209" s="279"/>
      <c r="AA209" s="109">
        <f>M209-J209</f>
        <v>-628.35030549898374</v>
      </c>
      <c r="AB209" s="152">
        <f>M209/J209</f>
        <v>0.82545824847250449</v>
      </c>
      <c r="AC209" s="266">
        <f>AB225</f>
        <v>0.83043354042514439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5851</v>
      </c>
      <c r="G210" s="95">
        <f t="shared" si="54"/>
        <v>83552.28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3000.512820512819</v>
      </c>
      <c r="N210" s="99">
        <f>M210/L210</f>
        <v>1000.1709401709396</v>
      </c>
      <c r="O210" s="101">
        <f>L210-I210</f>
        <v>0</v>
      </c>
      <c r="P210" s="102">
        <f>N210-K210</f>
        <v>-199.82905982906038</v>
      </c>
      <c r="Q210" s="103">
        <f>N210/K210</f>
        <v>0.83347578347578299</v>
      </c>
      <c r="R210" s="276"/>
      <c r="S210" s="1">
        <v>0.77916666666666667</v>
      </c>
      <c r="T210" s="2">
        <v>0.86041666666666672</v>
      </c>
      <c r="U210" s="104">
        <v>19.83333333333329</v>
      </c>
      <c r="V210" s="105">
        <v>117.00000000000006</v>
      </c>
      <c r="W210" s="106">
        <v>0.86041666666666672</v>
      </c>
      <c r="X210" s="107">
        <v>0.91736111111111107</v>
      </c>
      <c r="Y210" s="261"/>
      <c r="Z210" s="262"/>
      <c r="AA210" s="111">
        <f>M210-J210</f>
        <v>-599.48717948718104</v>
      </c>
      <c r="AB210" s="103">
        <f>M210/J210</f>
        <v>0.83347578347578299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4305</v>
      </c>
      <c r="G211" s="95">
        <f t="shared" si="54"/>
        <v>61475.399999999994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2996.5197215777243</v>
      </c>
      <c r="N211" s="99">
        <f>M211/L211</f>
        <v>998.83990719257474</v>
      </c>
      <c r="O211" s="101">
        <f>L211-I211</f>
        <v>0</v>
      </c>
      <c r="P211" s="102">
        <f>N211-K211</f>
        <v>-201.16009280742526</v>
      </c>
      <c r="Q211" s="103">
        <f>N211/K211</f>
        <v>0.83236658932714558</v>
      </c>
      <c r="R211" s="276"/>
      <c r="S211" s="1">
        <v>0.91736111111111107</v>
      </c>
      <c r="T211" s="195">
        <v>0.97722222222222221</v>
      </c>
      <c r="U211" s="104">
        <v>81.999999999999872</v>
      </c>
      <c r="V211" s="105">
        <v>86.200000000000045</v>
      </c>
      <c r="W211" s="106"/>
      <c r="X211" s="107"/>
      <c r="Y211" s="261"/>
      <c r="Z211" s="262"/>
      <c r="AA211" s="111">
        <f>M211-J211</f>
        <v>-603.48027842227566</v>
      </c>
      <c r="AB211" s="103">
        <f>M211/J211</f>
        <v>0.83236658932714569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</v>
      </c>
      <c r="J225" s="138">
        <f t="shared" si="55"/>
        <v>3600</v>
      </c>
      <c r="K225" s="139">
        <f t="shared" ref="K225" si="56">J225/I225</f>
        <v>1200</v>
      </c>
      <c r="L225" s="137">
        <f t="shared" ref="L225:M225" si="57">AVERAGE(L209:L224)</f>
        <v>3</v>
      </c>
      <c r="M225" s="138">
        <f t="shared" si="57"/>
        <v>2989.5607455305199</v>
      </c>
      <c r="N225" s="139">
        <f t="shared" ref="N225:N230" si="58">M225/L225</f>
        <v>996.52024851017325</v>
      </c>
      <c r="O225" s="140">
        <f t="shared" ref="O225:O230" si="59">L225-I225</f>
        <v>0</v>
      </c>
      <c r="P225" s="141">
        <f t="shared" ref="P225:P230" si="60">N225-K225</f>
        <v>-203.47975148982675</v>
      </c>
      <c r="Q225" s="142">
        <f t="shared" ref="Q225:Q230" si="61">N225/K225</f>
        <v>0.83043354042514439</v>
      </c>
      <c r="R225" s="277"/>
      <c r="S225" s="143">
        <f>S209</f>
        <v>0.70856481481481481</v>
      </c>
      <c r="T225" s="144">
        <f>INDEX(T209:T224,COUNTA(T209:T224))</f>
        <v>0.97722222222222221</v>
      </c>
      <c r="U225" s="145"/>
      <c r="V225" s="156"/>
      <c r="W225" s="89"/>
      <c r="X225" s="91"/>
      <c r="Y225" s="264"/>
      <c r="Z225" s="265"/>
      <c r="AA225" s="157">
        <f t="shared" ref="AA225:AA230" si="62">M225-J225</f>
        <v>-610.43925446948015</v>
      </c>
      <c r="AB225" s="142">
        <f t="shared" ref="AB225:AB230" si="63">M225/J225</f>
        <v>0.83043354042514439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149</v>
      </c>
      <c r="D226" s="274"/>
      <c r="E226" s="158">
        <v>24.83</v>
      </c>
      <c r="F226" s="87">
        <v>928</v>
      </c>
      <c r="G226" s="159">
        <f t="shared" ref="G226:G230" si="64">E226*F226</f>
        <v>23042.239999999998</v>
      </c>
      <c r="H226" s="160">
        <v>2</v>
      </c>
      <c r="I226" s="161">
        <v>4</v>
      </c>
      <c r="J226" s="162">
        <v>3300</v>
      </c>
      <c r="K226" s="163">
        <f>J226/I226</f>
        <v>825</v>
      </c>
      <c r="L226" s="164">
        <v>4</v>
      </c>
      <c r="M226" s="162">
        <f>F226/V226*60</f>
        <v>2749.6296296296341</v>
      </c>
      <c r="N226" s="163">
        <f t="shared" si="58"/>
        <v>687.40740740740853</v>
      </c>
      <c r="O226" s="165">
        <f t="shared" si="59"/>
        <v>0</v>
      </c>
      <c r="P226" s="166">
        <f t="shared" si="60"/>
        <v>-137.59259259259147</v>
      </c>
      <c r="Q226" s="152">
        <f t="shared" si="61"/>
        <v>0.83322109988776794</v>
      </c>
      <c r="R226" s="275">
        <f>Q242</f>
        <v>0.83274912561826486</v>
      </c>
      <c r="S226" s="167">
        <v>0.70833333333333337</v>
      </c>
      <c r="T226" s="168">
        <v>0.72239583333333335</v>
      </c>
      <c r="U226" s="169"/>
      <c r="V226" s="170">
        <v>20.249999999999968</v>
      </c>
      <c r="W226" s="168"/>
      <c r="X226" s="171"/>
      <c r="Y226" s="278"/>
      <c r="Z226" s="279"/>
      <c r="AA226" s="174">
        <f t="shared" si="62"/>
        <v>-550.37037037036589</v>
      </c>
      <c r="AB226" s="152">
        <f t="shared" si="63"/>
        <v>0.83322109988776794</v>
      </c>
      <c r="AC226" s="266">
        <f>AB242</f>
        <v>0.83274912561826486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2573</v>
      </c>
      <c r="G227" s="95">
        <f t="shared" si="64"/>
        <v>46777.14</v>
      </c>
      <c r="H227" s="96"/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>F227/V227*60</f>
        <v>2988.9641819941871</v>
      </c>
      <c r="N227" s="99">
        <f t="shared" si="58"/>
        <v>996.32139399806238</v>
      </c>
      <c r="O227" s="101">
        <f t="shared" si="59"/>
        <v>0</v>
      </c>
      <c r="P227" s="102">
        <f t="shared" si="60"/>
        <v>-203.67860600193762</v>
      </c>
      <c r="Q227" s="103">
        <f t="shared" si="61"/>
        <v>0.83026782833171864</v>
      </c>
      <c r="R227" s="276"/>
      <c r="S227" s="1">
        <v>0.73288194444444443</v>
      </c>
      <c r="T227" s="2">
        <v>0.76875000000000004</v>
      </c>
      <c r="U227" s="104">
        <v>15.099999999999962</v>
      </c>
      <c r="V227" s="105">
        <v>51.650000000000077</v>
      </c>
      <c r="W227" s="106"/>
      <c r="X227" s="113"/>
      <c r="Y227" s="261"/>
      <c r="Z227" s="262"/>
      <c r="AA227" s="175">
        <f t="shared" si="62"/>
        <v>-611.03581800581287</v>
      </c>
      <c r="AB227" s="103">
        <f t="shared" si="63"/>
        <v>0.83026782833171864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2366</v>
      </c>
      <c r="G228" s="95">
        <f t="shared" si="64"/>
        <v>59220.98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>F228/V228*60</f>
        <v>2738.7781350482314</v>
      </c>
      <c r="N228" s="99">
        <f t="shared" si="58"/>
        <v>684.69453376205786</v>
      </c>
      <c r="O228" s="101">
        <f t="shared" si="59"/>
        <v>0</v>
      </c>
      <c r="P228" s="102">
        <f t="shared" si="60"/>
        <v>-140.30546623794214</v>
      </c>
      <c r="Q228" s="103">
        <f t="shared" si="61"/>
        <v>0.8299327681964338</v>
      </c>
      <c r="R228" s="276"/>
      <c r="S228" s="1">
        <v>0.7792824074074074</v>
      </c>
      <c r="T228" s="2">
        <v>0.81527777777777777</v>
      </c>
      <c r="U228" s="104">
        <v>15.166666666666586</v>
      </c>
      <c r="V228" s="105">
        <v>51.833333333333336</v>
      </c>
      <c r="W228" s="106"/>
      <c r="X228" s="113"/>
      <c r="Y228" s="261"/>
      <c r="Z228" s="262"/>
      <c r="AA228" s="175">
        <f t="shared" si="62"/>
        <v>-561.22186495176857</v>
      </c>
      <c r="AB228" s="103">
        <f t="shared" si="63"/>
        <v>0.8299327681964338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2542</v>
      </c>
      <c r="G229" s="95">
        <f t="shared" si="64"/>
        <v>46213.56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>F229/V229*60</f>
        <v>2510.6172839506148</v>
      </c>
      <c r="N229" s="99">
        <f t="shared" si="58"/>
        <v>627.6543209876537</v>
      </c>
      <c r="O229" s="101">
        <f t="shared" si="59"/>
        <v>0</v>
      </c>
      <c r="P229" s="102">
        <f t="shared" si="60"/>
        <v>-122.3456790123463</v>
      </c>
      <c r="Q229" s="103">
        <f t="shared" si="61"/>
        <v>0.83687242798353823</v>
      </c>
      <c r="R229" s="276"/>
      <c r="S229" s="1">
        <v>0.82586805555555554</v>
      </c>
      <c r="T229" s="2">
        <v>0.86805555555555558</v>
      </c>
      <c r="U229" s="104">
        <v>15.249999999999986</v>
      </c>
      <c r="V229" s="105">
        <v>60.750000000000064</v>
      </c>
      <c r="W229" s="106">
        <v>0.86805555555555558</v>
      </c>
      <c r="X229" s="107">
        <v>0.9239236111111111</v>
      </c>
      <c r="Y229" s="261"/>
      <c r="Z229" s="262"/>
      <c r="AA229" s="175">
        <f t="shared" si="62"/>
        <v>-489.38271604938518</v>
      </c>
      <c r="AB229" s="103">
        <f t="shared" si="63"/>
        <v>0.83687242798353823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2273</v>
      </c>
      <c r="G230" s="95">
        <f t="shared" si="64"/>
        <v>56438.59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>F230/V230*60</f>
        <v>2752.3713420787044</v>
      </c>
      <c r="N230" s="99">
        <f t="shared" si="58"/>
        <v>688.0928355196761</v>
      </c>
      <c r="O230" s="101">
        <f t="shared" si="59"/>
        <v>0</v>
      </c>
      <c r="P230" s="102">
        <f t="shared" si="60"/>
        <v>-136.9071644803239</v>
      </c>
      <c r="Q230" s="103">
        <f t="shared" si="61"/>
        <v>0.83405192184203159</v>
      </c>
      <c r="R230" s="276"/>
      <c r="S230" s="1">
        <v>0.9239236111111111</v>
      </c>
      <c r="T230" s="2">
        <v>0.95833333333333337</v>
      </c>
      <c r="U230" s="104">
        <v>80.449999999999946</v>
      </c>
      <c r="V230" s="105">
        <v>49.550000000000068</v>
      </c>
      <c r="W230" s="106"/>
      <c r="X230" s="107"/>
      <c r="Y230" s="261"/>
      <c r="Z230" s="262"/>
      <c r="AA230" s="175">
        <f t="shared" si="62"/>
        <v>-547.6286579212956</v>
      </c>
      <c r="AB230" s="103">
        <f t="shared" si="63"/>
        <v>0.83405192184203159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5">AVERAGE(I226:I241)</f>
        <v>3.8</v>
      </c>
      <c r="J242" s="138">
        <f t="shared" si="65"/>
        <v>3300</v>
      </c>
      <c r="K242" s="139">
        <f t="shared" ref="K242" si="66">J242/I242</f>
        <v>868.42105263157896</v>
      </c>
      <c r="L242" s="137">
        <f t="shared" ref="L242:M242" si="67">AVERAGE(L226:L241)</f>
        <v>3.8</v>
      </c>
      <c r="M242" s="138">
        <f t="shared" si="67"/>
        <v>2748.072114540274</v>
      </c>
      <c r="N242" s="139">
        <f>M242/L242</f>
        <v>723.17687224744054</v>
      </c>
      <c r="O242" s="140">
        <f>L242-I242</f>
        <v>0</v>
      </c>
      <c r="P242" s="141">
        <f>N242-K242</f>
        <v>-145.24418038413842</v>
      </c>
      <c r="Q242" s="142">
        <f>N242/K242</f>
        <v>0.83274912561826486</v>
      </c>
      <c r="R242" s="277"/>
      <c r="S242" s="143">
        <f>S226</f>
        <v>0.70833333333333337</v>
      </c>
      <c r="T242" s="144">
        <f>INDEX(T226:T241,COUNTA(T226:T241))</f>
        <v>0.95833333333333337</v>
      </c>
      <c r="U242" s="145"/>
      <c r="V242" s="156"/>
      <c r="W242" s="135"/>
      <c r="X242" s="139"/>
      <c r="Y242" s="264"/>
      <c r="Z242" s="265"/>
      <c r="AA242" s="177">
        <f>M242-J242</f>
        <v>-551.92788545972599</v>
      </c>
      <c r="AB242" s="142">
        <f>M242/J242</f>
        <v>0.83274912561826486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281" priority="1" operator="greaterThan">
      <formula>0</formula>
    </cfRule>
  </conditionalFormatting>
  <conditionalFormatting sqref="P5:P242 AA5:AA242">
    <cfRule type="cellIs" dxfId="280" priority="4" operator="lessThan">
      <formula>0</formula>
    </cfRule>
  </conditionalFormatting>
  <conditionalFormatting sqref="Q5:Q242 AB5:AB242">
    <cfRule type="cellIs" dxfId="279" priority="2" operator="greaterThan">
      <formula>1</formula>
    </cfRule>
    <cfRule type="cellIs" dxfId="278" priority="3" operator="lessThan">
      <formula>0.8</formula>
    </cfRule>
  </conditionalFormatting>
  <conditionalFormatting sqref="AC5:AC23 R5:R242 AC141:AC146">
    <cfRule type="cellIs" dxfId="277" priority="5" operator="lessThan">
      <formula>0.8</formula>
    </cfRule>
  </conditionalFormatting>
  <conditionalFormatting sqref="AC29:AC37">
    <cfRule type="cellIs" dxfId="276" priority="16" operator="lessThan">
      <formula>0.8</formula>
    </cfRule>
  </conditionalFormatting>
  <conditionalFormatting sqref="AC39:AC44">
    <cfRule type="cellIs" dxfId="275" priority="15" operator="lessThan">
      <formula>0.8</formula>
    </cfRule>
  </conditionalFormatting>
  <conditionalFormatting sqref="AC56">
    <cfRule type="cellIs" dxfId="274" priority="17" operator="lessThan">
      <formula>0.8</formula>
    </cfRule>
  </conditionalFormatting>
  <conditionalFormatting sqref="AC73:AC78">
    <cfRule type="cellIs" dxfId="273" priority="13" operator="lessThan">
      <formula>0.8</formula>
    </cfRule>
  </conditionalFormatting>
  <conditionalFormatting sqref="AC90">
    <cfRule type="cellIs" dxfId="272" priority="14" operator="lessThan">
      <formula>0.8</formula>
    </cfRule>
  </conditionalFormatting>
  <conditionalFormatting sqref="AC107">
    <cfRule type="cellIs" dxfId="271" priority="7" operator="lessThan">
      <formula>0.8</formula>
    </cfRule>
  </conditionalFormatting>
  <conditionalFormatting sqref="AC124:AC129">
    <cfRule type="cellIs" dxfId="270" priority="6" operator="lessThan">
      <formula>0.8</formula>
    </cfRule>
  </conditionalFormatting>
  <conditionalFormatting sqref="AC158:AC163">
    <cfRule type="cellIs" dxfId="269" priority="12" operator="lessThan">
      <formula>0.8</formula>
    </cfRule>
  </conditionalFormatting>
  <conditionalFormatting sqref="AC175">
    <cfRule type="cellIs" dxfId="268" priority="11" operator="lessThan">
      <formula>0.8</formula>
    </cfRule>
  </conditionalFormatting>
  <conditionalFormatting sqref="AC192">
    <cfRule type="cellIs" dxfId="267" priority="10" operator="lessThan">
      <formula>0.8</formula>
    </cfRule>
  </conditionalFormatting>
  <conditionalFormatting sqref="AC209">
    <cfRule type="cellIs" dxfId="266" priority="9" operator="lessThan">
      <formula>0.8</formula>
    </cfRule>
  </conditionalFormatting>
  <conditionalFormatting sqref="AC226:AC231">
    <cfRule type="cellIs" dxfId="265" priority="8" operator="lessThan">
      <formula>0.8</formula>
    </cfRule>
  </conditionalFormatting>
  <dataValidations count="1">
    <dataValidation type="list" allowBlank="1" showInputMessage="1" showErrorMessage="1" sqref="Y5:Z242" xr:uid="{1A81D4D2-685C-4380-94BB-9984319B9A6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68A0-4695-459F-940E-BF4A8D44DE5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C22" sqref="B22:X38"/>
      <selection pane="bottomLeft" activeCell="X29" sqref="X2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105520</v>
      </c>
      <c r="E1" s="77" t="s">
        <v>3</v>
      </c>
      <c r="F1" s="78">
        <f>SUM(G5:G157)</f>
        <v>4566860.709999999</v>
      </c>
      <c r="G1" s="79" t="s">
        <v>74</v>
      </c>
      <c r="H1" s="80">
        <f>L21+L38+L55+L72+L89+L106+L123+L140+L157</f>
        <v>169.22619047619045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45878</v>
      </c>
      <c r="B2" s="325"/>
      <c r="C2" s="82" t="s">
        <v>35</v>
      </c>
      <c r="D2" s="83">
        <f>AVERAGE(N21,N38,N55,N72,N89,N106,N123,N140,N157)</f>
        <v>134.81471169888022</v>
      </c>
      <c r="E2" s="83" t="s">
        <v>81</v>
      </c>
      <c r="F2" s="84">
        <f>F1/D1</f>
        <v>43.279574583017428</v>
      </c>
      <c r="G2" s="85" t="s">
        <v>82</v>
      </c>
      <c r="H2" s="86">
        <f>COUNT(H5:H157)</f>
        <v>0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2967</v>
      </c>
      <c r="G5" s="159">
        <f t="shared" ref="G5:G7" si="0">E5*F5</f>
        <v>58449.9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1057.7540106951872</v>
      </c>
      <c r="N5" s="163">
        <f>M5/L5</f>
        <v>81.365693130399009</v>
      </c>
      <c r="O5" s="179">
        <f>L5-I5</f>
        <v>0</v>
      </c>
      <c r="P5" s="180">
        <f>N5-K5</f>
        <v>-10.941999177293297</v>
      </c>
      <c r="Q5" s="132">
        <f>N5/K5</f>
        <v>0.88146167557932265</v>
      </c>
      <c r="R5" s="276">
        <f>Q21</f>
        <v>0.85514436966008966</v>
      </c>
      <c r="S5" s="167">
        <v>0.25</v>
      </c>
      <c r="T5" s="168">
        <v>0.36687500000000001</v>
      </c>
      <c r="U5" s="169"/>
      <c r="V5" s="170">
        <v>168.3</v>
      </c>
      <c r="W5" s="87"/>
      <c r="X5" s="88"/>
      <c r="Y5" s="278"/>
      <c r="Z5" s="279"/>
      <c r="AA5" s="109">
        <f>M5-J5</f>
        <v>-142.24598930481284</v>
      </c>
      <c r="AB5" s="110">
        <f>M5/J5</f>
        <v>0.88146167557932265</v>
      </c>
      <c r="AC5" s="291">
        <f>AB21</f>
        <v>0.85514436966008955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793</v>
      </c>
      <c r="G6" s="95">
        <f t="shared" si="0"/>
        <v>47421.399999999994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1652.0833333333362</v>
      </c>
      <c r="N6" s="99">
        <f>M6/L6</f>
        <v>118.00595238095259</v>
      </c>
      <c r="O6" s="101">
        <f>L6-I6</f>
        <v>0</v>
      </c>
      <c r="P6" s="102">
        <f>N6-K6</f>
        <v>-24.851190476190268</v>
      </c>
      <c r="Q6" s="103">
        <f>N6/K6</f>
        <v>0.82604166666666812</v>
      </c>
      <c r="R6" s="276"/>
      <c r="S6" s="1">
        <v>0.45500000000000002</v>
      </c>
      <c r="T6" s="2">
        <v>0.47499999999999998</v>
      </c>
      <c r="U6" s="104">
        <v>7.0999999999999908</v>
      </c>
      <c r="V6" s="105">
        <v>28.799999999999947</v>
      </c>
      <c r="W6" s="106">
        <v>0.47499999999999998</v>
      </c>
      <c r="X6" s="107">
        <v>0.51458333333333328</v>
      </c>
      <c r="Y6" s="261"/>
      <c r="Z6" s="262"/>
      <c r="AA6" s="111">
        <f>M6-J6</f>
        <v>-347.91666666666379</v>
      </c>
      <c r="AB6" s="112">
        <f>M6/J6</f>
        <v>0.82604166666666812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1590</v>
      </c>
      <c r="G7" s="115">
        <f t="shared" si="0"/>
        <v>47652.299999999996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2249.9999999999959</v>
      </c>
      <c r="N7" s="99">
        <f>M7/L7</f>
        <v>112.4999999999998</v>
      </c>
      <c r="O7" s="101">
        <f>L7-I7</f>
        <v>0</v>
      </c>
      <c r="P7" s="102">
        <f>N7-K7</f>
        <v>-17.500000000000199</v>
      </c>
      <c r="Q7" s="103">
        <f>N7/K7</f>
        <v>0.86538461538461386</v>
      </c>
      <c r="R7" s="276"/>
      <c r="S7" s="117">
        <v>0.51458333333333328</v>
      </c>
      <c r="T7" s="118">
        <v>0.54402777777777778</v>
      </c>
      <c r="U7" s="104">
        <v>56.999999999999957</v>
      </c>
      <c r="V7" s="105">
        <v>42.400000000000077</v>
      </c>
      <c r="W7" s="106"/>
      <c r="X7" s="107"/>
      <c r="Y7" s="261"/>
      <c r="Z7" s="262"/>
      <c r="AA7" s="111">
        <f>M7-J7</f>
        <v>-350.00000000000409</v>
      </c>
      <c r="AB7" s="112">
        <f>M7/J7</f>
        <v>0.86538461538461386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1653.2791146761731</v>
      </c>
      <c r="N21" s="139">
        <f t="shared" ref="N21:N27" si="5">M21/L21</f>
        <v>105.52845412826638</v>
      </c>
      <c r="O21" s="140">
        <f t="shared" ref="O21:O27" si="6">L21-I21</f>
        <v>0</v>
      </c>
      <c r="P21" s="141">
        <f t="shared" ref="P21:P27" si="7">N21-K21</f>
        <v>-17.875801190882555</v>
      </c>
      <c r="Q21" s="142">
        <f t="shared" ref="Q21:Q27" si="8">N21/K21</f>
        <v>0.85514436966008966</v>
      </c>
      <c r="R21" s="277"/>
      <c r="S21" s="143">
        <f>S5</f>
        <v>0.25</v>
      </c>
      <c r="T21" s="144">
        <f>INDEX(T5:T20,COUNTA(T5:T20))</f>
        <v>0.54402777777777778</v>
      </c>
      <c r="U21" s="145"/>
      <c r="V21" s="145"/>
      <c r="W21" s="146"/>
      <c r="X21" s="147"/>
      <c r="Y21" s="264"/>
      <c r="Z21" s="265"/>
      <c r="AA21" s="148">
        <f t="shared" ref="AA21:AA27" si="9">M21-J21</f>
        <v>-280.05421865716016</v>
      </c>
      <c r="AB21" s="149">
        <f t="shared" ref="AB21:AB27" si="10">M21/J21</f>
        <v>0.85514436966008955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1916</v>
      </c>
      <c r="G22" s="159">
        <f t="shared" ref="G22:G27" si="11">E22*F22</f>
        <v>137722.07999999999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1698.4979069194778</v>
      </c>
      <c r="N22" s="163">
        <f t="shared" si="5"/>
        <v>65.32684257382607</v>
      </c>
      <c r="O22" s="165">
        <f t="shared" si="6"/>
        <v>0</v>
      </c>
      <c r="P22" s="166">
        <f t="shared" si="7"/>
        <v>-11.59623434925085</v>
      </c>
      <c r="Q22" s="152">
        <f t="shared" si="8"/>
        <v>0.84924895345973894</v>
      </c>
      <c r="R22" s="275">
        <f>Q38</f>
        <v>0.82048825929378855</v>
      </c>
      <c r="S22" s="167">
        <v>0.25025462962962963</v>
      </c>
      <c r="T22" s="168">
        <v>0.29725694444444445</v>
      </c>
      <c r="U22" s="169"/>
      <c r="V22" s="170">
        <v>67.683333333333337</v>
      </c>
      <c r="W22" s="181"/>
      <c r="X22" s="163"/>
      <c r="Y22" s="278"/>
      <c r="Z22" s="279"/>
      <c r="AA22" s="109">
        <f t="shared" si="9"/>
        <v>-301.50209308052217</v>
      </c>
      <c r="AB22" s="152">
        <f t="shared" si="10"/>
        <v>0.84924895345973894</v>
      </c>
      <c r="AC22" s="347">
        <f>AB38</f>
        <v>0.84730160110077524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1253</v>
      </c>
      <c r="G23" s="95">
        <f t="shared" si="11"/>
        <v>64980.58</v>
      </c>
      <c r="H23" s="96"/>
      <c r="I23" s="97">
        <v>26</v>
      </c>
      <c r="J23" s="98">
        <v>2000</v>
      </c>
      <c r="K23" s="99">
        <f t="shared" ref="K23:K62" si="13">J23/I23</f>
        <v>76.92307692307692</v>
      </c>
      <c r="L23" s="100">
        <v>27</v>
      </c>
      <c r="M23" s="98">
        <f t="shared" si="12"/>
        <v>1651.7026730135499</v>
      </c>
      <c r="N23" s="99">
        <f t="shared" si="5"/>
        <v>61.174173074575918</v>
      </c>
      <c r="O23" s="101">
        <f t="shared" si="6"/>
        <v>1</v>
      </c>
      <c r="P23" s="102">
        <f t="shared" si="7"/>
        <v>-15.748903848501001</v>
      </c>
      <c r="Q23" s="103">
        <f t="shared" si="8"/>
        <v>0.79526424996948697</v>
      </c>
      <c r="R23" s="276"/>
      <c r="S23" s="1">
        <v>0.30172453703703705</v>
      </c>
      <c r="T23" s="2">
        <v>0.33333333333333331</v>
      </c>
      <c r="U23" s="104">
        <v>6.4333333333333531</v>
      </c>
      <c r="V23" s="105">
        <v>45.516666666666616</v>
      </c>
      <c r="W23" s="106"/>
      <c r="X23" s="107"/>
      <c r="Y23" s="261" t="s">
        <v>236</v>
      </c>
      <c r="Z23" s="262"/>
      <c r="AA23" s="111">
        <f t="shared" si="9"/>
        <v>-348.29732698645012</v>
      </c>
      <c r="AB23" s="103">
        <f t="shared" si="10"/>
        <v>0.82585133650677489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3514</v>
      </c>
      <c r="G24" s="95">
        <f t="shared" si="11"/>
        <v>199489.78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1736.7380560131792</v>
      </c>
      <c r="N24" s="99">
        <f t="shared" si="5"/>
        <v>64.323631704191826</v>
      </c>
      <c r="O24" s="101">
        <f t="shared" si="6"/>
        <v>1</v>
      </c>
      <c r="P24" s="102">
        <f t="shared" si="7"/>
        <v>-12.599445218885094</v>
      </c>
      <c r="Q24" s="103">
        <f t="shared" si="8"/>
        <v>0.83620721215449378</v>
      </c>
      <c r="R24" s="276"/>
      <c r="S24" s="1">
        <v>0.33958333333333329</v>
      </c>
      <c r="T24" s="2">
        <v>0.42388888888888887</v>
      </c>
      <c r="U24" s="104">
        <v>8.999999999999968</v>
      </c>
      <c r="V24" s="105">
        <v>121.40000000000003</v>
      </c>
      <c r="W24" s="106"/>
      <c r="X24" s="107"/>
      <c r="Y24" s="261" t="s">
        <v>236</v>
      </c>
      <c r="Z24" s="262"/>
      <c r="AA24" s="111">
        <f t="shared" si="9"/>
        <v>-263.26194398682082</v>
      </c>
      <c r="AB24" s="103">
        <f t="shared" si="10"/>
        <v>0.86836902800658955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2015</v>
      </c>
      <c r="G25" s="95">
        <f t="shared" si="11"/>
        <v>115459.5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27</v>
      </c>
      <c r="M25" s="98">
        <f t="shared" si="12"/>
        <v>1694.0681924334424</v>
      </c>
      <c r="N25" s="99">
        <f t="shared" si="5"/>
        <v>62.743266386423791</v>
      </c>
      <c r="O25" s="101">
        <f t="shared" si="6"/>
        <v>1</v>
      </c>
      <c r="P25" s="102">
        <f t="shared" si="7"/>
        <v>-14.179810536653129</v>
      </c>
      <c r="Q25" s="103">
        <f t="shared" si="8"/>
        <v>0.81566246302350931</v>
      </c>
      <c r="R25" s="276"/>
      <c r="S25" s="1">
        <v>0.43194444444444446</v>
      </c>
      <c r="T25" s="2">
        <v>0.48150462962962964</v>
      </c>
      <c r="U25" s="104">
        <v>11.600000000000055</v>
      </c>
      <c r="V25" s="105">
        <v>71.36666666666666</v>
      </c>
      <c r="W25" s="106">
        <v>0.48150462962962964</v>
      </c>
      <c r="X25" s="107">
        <v>0.52013888888888882</v>
      </c>
      <c r="Y25" s="261" t="s">
        <v>236</v>
      </c>
      <c r="Z25" s="262"/>
      <c r="AA25" s="111">
        <f t="shared" si="9"/>
        <v>-305.93180756655761</v>
      </c>
      <c r="AB25" s="103">
        <f t="shared" si="10"/>
        <v>0.84703409621672121</v>
      </c>
      <c r="AC25" s="293"/>
    </row>
    <row r="26" spans="1:43" ht="15.75" customHeight="1">
      <c r="A26" s="281"/>
      <c r="B26" s="92" t="s">
        <v>176</v>
      </c>
      <c r="C26" s="285" t="s">
        <v>177</v>
      </c>
      <c r="D26" s="285"/>
      <c r="E26" s="93">
        <v>56.43</v>
      </c>
      <c r="F26" s="94">
        <v>1830</v>
      </c>
      <c r="G26" s="95">
        <f t="shared" si="11"/>
        <v>103266.9</v>
      </c>
      <c r="H26" s="113"/>
      <c r="I26" s="97">
        <v>24</v>
      </c>
      <c r="J26" s="98">
        <v>2000</v>
      </c>
      <c r="K26" s="99">
        <f t="shared" si="13"/>
        <v>83.333333333333329</v>
      </c>
      <c r="L26" s="114">
        <v>25</v>
      </c>
      <c r="M26" s="98">
        <f t="shared" si="12"/>
        <v>1689.230769230767</v>
      </c>
      <c r="N26" s="99">
        <f t="shared" si="5"/>
        <v>67.569230769230685</v>
      </c>
      <c r="O26" s="101">
        <f t="shared" si="6"/>
        <v>1</v>
      </c>
      <c r="P26" s="102">
        <f t="shared" si="7"/>
        <v>-15.764102564102643</v>
      </c>
      <c r="Q26" s="103">
        <f t="shared" si="8"/>
        <v>0.81083076923076824</v>
      </c>
      <c r="R26" s="276"/>
      <c r="S26" s="1">
        <v>0.52013888888888882</v>
      </c>
      <c r="T26" s="2">
        <v>0.56527777777777777</v>
      </c>
      <c r="U26" s="104">
        <v>55.633333333333212</v>
      </c>
      <c r="V26" s="105">
        <v>65.000000000000085</v>
      </c>
      <c r="W26" s="106"/>
      <c r="X26" s="107"/>
      <c r="Y26" s="261" t="s">
        <v>236</v>
      </c>
      <c r="Z26" s="262"/>
      <c r="AA26" s="111">
        <f t="shared" si="9"/>
        <v>-310.76923076923299</v>
      </c>
      <c r="AB26" s="103">
        <f t="shared" si="10"/>
        <v>0.84461538461538355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57.3</v>
      </c>
      <c r="F27" s="94">
        <v>2539</v>
      </c>
      <c r="G27" s="115">
        <f t="shared" si="11"/>
        <v>145484.69999999998</v>
      </c>
      <c r="H27" s="116"/>
      <c r="I27" s="97">
        <v>25</v>
      </c>
      <c r="J27" s="98">
        <v>2000</v>
      </c>
      <c r="K27" s="99">
        <f t="shared" si="13"/>
        <v>80</v>
      </c>
      <c r="L27" s="100">
        <v>26</v>
      </c>
      <c r="M27" s="98">
        <f t="shared" si="12"/>
        <v>1697.3816155988866</v>
      </c>
      <c r="N27" s="99">
        <f t="shared" si="5"/>
        <v>65.283908292264869</v>
      </c>
      <c r="O27" s="101">
        <f t="shared" si="6"/>
        <v>1</v>
      </c>
      <c r="P27" s="102">
        <f t="shared" si="7"/>
        <v>-14.716091707735131</v>
      </c>
      <c r="Q27" s="103">
        <f t="shared" si="8"/>
        <v>0.81604885365331081</v>
      </c>
      <c r="R27" s="276"/>
      <c r="S27" s="1">
        <v>0.57100694444444444</v>
      </c>
      <c r="T27" s="2">
        <v>0.6333333333333333</v>
      </c>
      <c r="U27" s="104">
        <v>8.2500000000000107</v>
      </c>
      <c r="V27" s="105">
        <v>89.749999999999957</v>
      </c>
      <c r="W27" s="106"/>
      <c r="X27" s="107"/>
      <c r="Y27" s="261" t="s">
        <v>236</v>
      </c>
      <c r="Z27" s="262"/>
      <c r="AA27" s="111">
        <f t="shared" si="9"/>
        <v>-302.61838440111342</v>
      </c>
      <c r="AB27" s="103">
        <f t="shared" si="10"/>
        <v>0.84869080779944328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26.333333333333332</v>
      </c>
      <c r="M38" s="138">
        <f t="shared" si="16"/>
        <v>1694.6032022015504</v>
      </c>
      <c r="N38" s="139">
        <f>M38/L38</f>
        <v>64.352020336767737</v>
      </c>
      <c r="O38" s="140">
        <f>L38-I38</f>
        <v>0.83333333333333215</v>
      </c>
      <c r="P38" s="141">
        <f>N38-K38</f>
        <v>-14.079352212251877</v>
      </c>
      <c r="Q38" s="142">
        <f>N38/K38</f>
        <v>0.82048825929378855</v>
      </c>
      <c r="R38" s="277"/>
      <c r="S38" s="143">
        <f>S22</f>
        <v>0.25025462962962963</v>
      </c>
      <c r="T38" s="144">
        <f>INDEX(T22:T37,COUNTA(T22:T37))</f>
        <v>0.6333333333333333</v>
      </c>
      <c r="U38" s="145"/>
      <c r="V38" s="156"/>
      <c r="W38" s="135"/>
      <c r="X38" s="139"/>
      <c r="Y38" s="264"/>
      <c r="Z38" s="265"/>
      <c r="AA38" s="157">
        <f>M38-J38</f>
        <v>-305.3967977984496</v>
      </c>
      <c r="AB38" s="142">
        <f>M38/J38</f>
        <v>0.84730160110077524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2379</v>
      </c>
      <c r="G39" s="159">
        <f t="shared" ref="G39:G42" si="17">E39*F39</f>
        <v>117808.08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1708.4380610412936</v>
      </c>
      <c r="N39" s="163">
        <f>M39/L39</f>
        <v>71.184919210053906</v>
      </c>
      <c r="O39" s="165">
        <f>L39-I39</f>
        <v>0</v>
      </c>
      <c r="P39" s="166">
        <f>N39-K39</f>
        <v>-12.148414123279423</v>
      </c>
      <c r="Q39" s="152">
        <f>N39/K39</f>
        <v>0.85421903052064696</v>
      </c>
      <c r="R39" s="275">
        <f>Q55</f>
        <v>0.86158025966304363</v>
      </c>
      <c r="S39" s="167">
        <v>0.29197916666666668</v>
      </c>
      <c r="T39" s="168">
        <v>0.35</v>
      </c>
      <c r="U39" s="169"/>
      <c r="V39" s="170">
        <v>83.549999999999955</v>
      </c>
      <c r="W39" s="87"/>
      <c r="X39" s="88"/>
      <c r="Y39" s="278"/>
      <c r="Z39" s="279"/>
      <c r="AA39" s="109">
        <f>M39-J39</f>
        <v>-291.56193895870638</v>
      </c>
      <c r="AB39" s="152">
        <f>M39/J39</f>
        <v>0.85421903052064685</v>
      </c>
      <c r="AC39" s="347">
        <f>AB55</f>
        <v>0.86158025966304352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2238</v>
      </c>
      <c r="G40" s="95">
        <f t="shared" si="17"/>
        <v>115973.16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1533.4602207841635</v>
      </c>
      <c r="N40" s="99">
        <f>M40/L40</f>
        <v>66.672183512354934</v>
      </c>
      <c r="O40" s="101">
        <f>L40-I40</f>
        <v>0</v>
      </c>
      <c r="P40" s="102">
        <f>N40-K40</f>
        <v>-11.588686052862457</v>
      </c>
      <c r="Q40" s="103">
        <f>N40/K40</f>
        <v>0.85192234488009078</v>
      </c>
      <c r="R40" s="276"/>
      <c r="S40" s="1">
        <v>0.35446759259259258</v>
      </c>
      <c r="T40" s="2">
        <v>0.4152777777777778</v>
      </c>
      <c r="U40" s="104">
        <v>6.4333333333333531</v>
      </c>
      <c r="V40" s="105">
        <v>87.56666666666672</v>
      </c>
      <c r="W40" s="106"/>
      <c r="X40" s="107"/>
      <c r="Y40" s="261"/>
      <c r="Z40" s="262"/>
      <c r="AA40" s="111">
        <f>M40-J40</f>
        <v>-266.53977921583646</v>
      </c>
      <c r="AB40" s="103">
        <f>M40/J40</f>
        <v>0.85192234488009089</v>
      </c>
      <c r="AC40" s="293"/>
    </row>
    <row r="41" spans="1:29" ht="15.75" customHeight="1">
      <c r="A41" s="270"/>
      <c r="B41" s="153" t="s">
        <v>180</v>
      </c>
      <c r="C41" s="259" t="s">
        <v>198</v>
      </c>
      <c r="D41" s="260"/>
      <c r="E41" s="93">
        <v>58.67</v>
      </c>
      <c r="F41" s="104">
        <v>2797</v>
      </c>
      <c r="G41" s="95">
        <f t="shared" si="17"/>
        <v>164099.99</v>
      </c>
      <c r="H41" s="96"/>
      <c r="I41" s="100">
        <v>25</v>
      </c>
      <c r="J41" s="98">
        <v>2000</v>
      </c>
      <c r="K41" s="99">
        <f t="shared" si="13"/>
        <v>80</v>
      </c>
      <c r="L41" s="100">
        <v>25</v>
      </c>
      <c r="M41" s="98">
        <f>F41/V41*60</f>
        <v>1718.2935153583626</v>
      </c>
      <c r="N41" s="99">
        <f>M41/L41</f>
        <v>68.731740614334498</v>
      </c>
      <c r="O41" s="101">
        <f>L41-I41</f>
        <v>0</v>
      </c>
      <c r="P41" s="102">
        <f>N41-K41</f>
        <v>-11.268259385665502</v>
      </c>
      <c r="Q41" s="103">
        <f>N41/K41</f>
        <v>0.85914675767918125</v>
      </c>
      <c r="R41" s="276"/>
      <c r="S41" s="1">
        <v>0.42037037037037039</v>
      </c>
      <c r="T41" s="2">
        <v>0.48819444444444443</v>
      </c>
      <c r="U41" s="104">
        <v>7.3333333333333339</v>
      </c>
      <c r="V41" s="105">
        <v>97.666666666666615</v>
      </c>
      <c r="W41" s="106">
        <v>0.48819444444444443</v>
      </c>
      <c r="X41" s="107">
        <v>0.52847222222222223</v>
      </c>
      <c r="Y41" s="261"/>
      <c r="Z41" s="262"/>
      <c r="AA41" s="111">
        <f>M41-J41</f>
        <v>-281.70648464163742</v>
      </c>
      <c r="AB41" s="103">
        <f>M41/J41</f>
        <v>0.85914675767918125</v>
      </c>
      <c r="AC41" s="293"/>
    </row>
    <row r="42" spans="1:29" ht="15.75" customHeight="1">
      <c r="A42" s="270"/>
      <c r="B42" s="153" t="s">
        <v>189</v>
      </c>
      <c r="C42" s="259" t="s">
        <v>206</v>
      </c>
      <c r="D42" s="260"/>
      <c r="E42" s="93">
        <v>36.86</v>
      </c>
      <c r="F42" s="104">
        <v>2914</v>
      </c>
      <c r="G42" s="95">
        <f t="shared" si="17"/>
        <v>107410.04</v>
      </c>
      <c r="H42" s="96"/>
      <c r="I42" s="100">
        <v>17</v>
      </c>
      <c r="J42" s="98">
        <v>2000</v>
      </c>
      <c r="K42" s="99">
        <f t="shared" si="13"/>
        <v>117.64705882352941</v>
      </c>
      <c r="L42" s="100">
        <v>17</v>
      </c>
      <c r="M42" s="98">
        <f>F42/V42*60</f>
        <v>1760.1342281879211</v>
      </c>
      <c r="N42" s="99">
        <f>M42/L42</f>
        <v>103.53730754046595</v>
      </c>
      <c r="O42" s="101">
        <f>L42-I42</f>
        <v>0</v>
      </c>
      <c r="P42" s="102">
        <f>N42-K42</f>
        <v>-14.10975128306346</v>
      </c>
      <c r="Q42" s="103">
        <f>N42/K42</f>
        <v>0.88006711409396055</v>
      </c>
      <c r="R42" s="276"/>
      <c r="S42" s="1">
        <v>0.52847222222222223</v>
      </c>
      <c r="T42" s="2">
        <v>0.59745370370370365</v>
      </c>
      <c r="U42" s="104">
        <v>58.000000000000036</v>
      </c>
      <c r="V42" s="105">
        <v>99.333333333333243</v>
      </c>
      <c r="W42" s="106"/>
      <c r="X42" s="107"/>
      <c r="Y42" s="261"/>
      <c r="Z42" s="262"/>
      <c r="AA42" s="111">
        <f>M42-J42</f>
        <v>-239.86577181207895</v>
      </c>
      <c r="AB42" s="103">
        <f>M42/J42</f>
        <v>0.88006711409396055</v>
      </c>
      <c r="AC42" s="293"/>
    </row>
    <row r="43" spans="1:29" ht="15.75" customHeight="1">
      <c r="A43" s="271"/>
      <c r="B43" s="153"/>
      <c r="C43" s="259"/>
      <c r="D43" s="260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07"/>
      <c r="Y43" s="261"/>
      <c r="Z43" s="262"/>
      <c r="AA43" s="111"/>
      <c r="AB43" s="103"/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22.25</v>
      </c>
      <c r="J55" s="138">
        <f t="shared" si="18"/>
        <v>1950</v>
      </c>
      <c r="K55" s="139">
        <f t="shared" ref="K55" si="19">J55/I55</f>
        <v>87.640449438202253</v>
      </c>
      <c r="L55" s="137">
        <f t="shared" ref="L55:M55" si="20">AVERAGE(L39:L54)</f>
        <v>22.25</v>
      </c>
      <c r="M55" s="138">
        <f t="shared" si="20"/>
        <v>1680.081506342935</v>
      </c>
      <c r="N55" s="139">
        <f t="shared" ref="N55:N62" si="21">M55/L55</f>
        <v>75.50928118395214</v>
      </c>
      <c r="O55" s="140">
        <f t="shared" ref="O55:O62" si="22">L55-I55</f>
        <v>0</v>
      </c>
      <c r="P55" s="141">
        <f t="shared" ref="P55:P62" si="23">N55-K55</f>
        <v>-12.131168254250113</v>
      </c>
      <c r="Q55" s="142">
        <f t="shared" ref="Q55:Q62" si="24">N55/K55</f>
        <v>0.86158025966304363</v>
      </c>
      <c r="R55" s="277"/>
      <c r="S55" s="143">
        <f>S39</f>
        <v>0.29197916666666668</v>
      </c>
      <c r="T55" s="144">
        <f>INDEX(T39:T54,COUNTA(T39:T54))</f>
        <v>0.59745370370370365</v>
      </c>
      <c r="U55" s="145"/>
      <c r="V55" s="156"/>
      <c r="W55" s="188"/>
      <c r="X55" s="189"/>
      <c r="Y55" s="264"/>
      <c r="Z55" s="265"/>
      <c r="AA55" s="157">
        <f t="shared" ref="AA55:AA62" si="25">M55-J55</f>
        <v>-269.91849365706503</v>
      </c>
      <c r="AB55" s="142">
        <f t="shared" ref="AB55:AB62" si="26">M55/J55</f>
        <v>0.86158025966304352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1350</v>
      </c>
      <c r="G56" s="159">
        <f t="shared" ref="G56:G62" si="27">E56*F56</f>
        <v>80136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2" si="28">F56/V56*60</f>
        <v>1693.379790940766</v>
      </c>
      <c r="N56" s="163">
        <f t="shared" si="21"/>
        <v>73.625208301772432</v>
      </c>
      <c r="O56" s="165">
        <f t="shared" si="22"/>
        <v>0</v>
      </c>
      <c r="P56" s="166">
        <f t="shared" si="23"/>
        <v>-13.331313437358006</v>
      </c>
      <c r="Q56" s="152">
        <f t="shared" si="24"/>
        <v>0.84668989547038298</v>
      </c>
      <c r="R56" s="275">
        <f>Q72</f>
        <v>0.84671476910328247</v>
      </c>
      <c r="S56" s="167">
        <v>0.29178240740740741</v>
      </c>
      <c r="T56" s="168">
        <v>0.32500000000000001</v>
      </c>
      <c r="U56" s="169"/>
      <c r="V56" s="170">
        <v>47.83333333333335</v>
      </c>
      <c r="W56" s="168"/>
      <c r="X56" s="171"/>
      <c r="Y56" s="278"/>
      <c r="Z56" s="279"/>
      <c r="AA56" s="109">
        <f t="shared" si="25"/>
        <v>-306.62020905923396</v>
      </c>
      <c r="AB56" s="152">
        <f t="shared" si="26"/>
        <v>0.84668989547038298</v>
      </c>
      <c r="AC56" s="266">
        <f>AB72</f>
        <v>0.84671476910328247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1205</v>
      </c>
      <c r="G57" s="95">
        <f t="shared" si="27"/>
        <v>123910.15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28"/>
        <v>1684.0062111801255</v>
      </c>
      <c r="N57" s="99">
        <f t="shared" si="21"/>
        <v>88.631905851585557</v>
      </c>
      <c r="O57" s="101">
        <f t="shared" si="22"/>
        <v>0</v>
      </c>
      <c r="P57" s="102">
        <f t="shared" si="23"/>
        <v>-16.631252043151278</v>
      </c>
      <c r="Q57" s="103">
        <f t="shared" si="24"/>
        <v>0.84200310559006286</v>
      </c>
      <c r="R57" s="276"/>
      <c r="S57" s="1">
        <v>0.3278240740740741</v>
      </c>
      <c r="T57" s="2">
        <v>0.3576388888888889</v>
      </c>
      <c r="U57" s="104">
        <v>4.0666666666666895</v>
      </c>
      <c r="V57" s="105">
        <v>42.933333333333302</v>
      </c>
      <c r="W57" s="106"/>
      <c r="X57" s="107"/>
      <c r="Y57" s="261"/>
      <c r="Z57" s="262"/>
      <c r="AA57" s="111">
        <f t="shared" si="25"/>
        <v>-315.99378881987445</v>
      </c>
      <c r="AB57" s="103">
        <f t="shared" si="26"/>
        <v>0.84200310559006275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1387</v>
      </c>
      <c r="G58" s="95">
        <f t="shared" si="27"/>
        <v>65702.19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28"/>
        <v>1672.7638190954792</v>
      </c>
      <c r="N58" s="99">
        <f t="shared" si="21"/>
        <v>79.655419956927588</v>
      </c>
      <c r="O58" s="101">
        <f t="shared" si="22"/>
        <v>0</v>
      </c>
      <c r="P58" s="102">
        <f t="shared" si="23"/>
        <v>-15.582675281167653</v>
      </c>
      <c r="Q58" s="103">
        <f t="shared" si="24"/>
        <v>0.83638190954773961</v>
      </c>
      <c r="R58" s="276"/>
      <c r="S58" s="1">
        <v>0.36128472222222224</v>
      </c>
      <c r="T58" s="2">
        <v>0.39583333333333331</v>
      </c>
      <c r="U58" s="104">
        <v>5.2500000000000213</v>
      </c>
      <c r="V58" s="105">
        <v>49.749999999999943</v>
      </c>
      <c r="W58" s="106"/>
      <c r="X58" s="107"/>
      <c r="Y58" s="261"/>
      <c r="Z58" s="262"/>
      <c r="AA58" s="111">
        <f t="shared" si="25"/>
        <v>-327.23618090452078</v>
      </c>
      <c r="AB58" s="103">
        <f t="shared" si="26"/>
        <v>0.83638190954773961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1036</v>
      </c>
      <c r="G59" s="95">
        <f t="shared" si="27"/>
        <v>55291.32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28"/>
        <v>1678.4878487848782</v>
      </c>
      <c r="N59" s="99">
        <f t="shared" si="21"/>
        <v>67.139513951395131</v>
      </c>
      <c r="O59" s="101">
        <f t="shared" si="22"/>
        <v>0</v>
      </c>
      <c r="P59" s="102">
        <f t="shared" si="23"/>
        <v>-12.860486048604869</v>
      </c>
      <c r="Q59" s="103">
        <f t="shared" si="24"/>
        <v>0.83924392439243911</v>
      </c>
      <c r="R59" s="276"/>
      <c r="S59" s="1">
        <v>0.40069444444444446</v>
      </c>
      <c r="T59" s="2">
        <v>0.42641203703703706</v>
      </c>
      <c r="U59" s="104">
        <v>7.0000000000000551</v>
      </c>
      <c r="V59" s="105">
        <v>37.033333333333339</v>
      </c>
      <c r="W59" s="106"/>
      <c r="X59" s="107"/>
      <c r="Y59" s="261"/>
      <c r="Z59" s="262"/>
      <c r="AA59" s="111">
        <f t="shared" si="25"/>
        <v>-321.51215121512178</v>
      </c>
      <c r="AB59" s="103">
        <f t="shared" si="26"/>
        <v>0.83924392439243911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1994</v>
      </c>
      <c r="G60" s="95">
        <f t="shared" si="27"/>
        <v>154215.96000000002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 t="shared" si="28"/>
        <v>1695.017709563163</v>
      </c>
      <c r="N60" s="99">
        <f t="shared" si="21"/>
        <v>67.800708382526523</v>
      </c>
      <c r="O60" s="101">
        <f t="shared" si="22"/>
        <v>0</v>
      </c>
      <c r="P60" s="102">
        <f t="shared" si="23"/>
        <v>-12.199291617473477</v>
      </c>
      <c r="Q60" s="103">
        <f t="shared" si="24"/>
        <v>0.84750885478158156</v>
      </c>
      <c r="R60" s="276"/>
      <c r="S60" s="1">
        <v>0.4294560185185185</v>
      </c>
      <c r="T60" s="2">
        <v>0.47847222222222224</v>
      </c>
      <c r="U60" s="104">
        <v>4.3833333333332725</v>
      </c>
      <c r="V60" s="105">
        <v>70.583333333333385</v>
      </c>
      <c r="W60" s="106">
        <v>0.47847222222222224</v>
      </c>
      <c r="X60" s="107">
        <v>0.51736111111111105</v>
      </c>
      <c r="Y60" s="261"/>
      <c r="Z60" s="262"/>
      <c r="AA60" s="111">
        <f t="shared" si="25"/>
        <v>-304.98229043683705</v>
      </c>
      <c r="AB60" s="103">
        <f t="shared" si="26"/>
        <v>0.84750885478158144</v>
      </c>
      <c r="AC60" s="267"/>
    </row>
    <row r="61" spans="1:29" ht="15.75" customHeight="1">
      <c r="A61" s="281"/>
      <c r="B61" s="153" t="s">
        <v>180</v>
      </c>
      <c r="C61" s="259" t="s">
        <v>188</v>
      </c>
      <c r="D61" s="260"/>
      <c r="E61" s="93">
        <v>59.34</v>
      </c>
      <c r="F61" s="94">
        <v>1563</v>
      </c>
      <c r="G61" s="115">
        <f t="shared" si="27"/>
        <v>92748.42</v>
      </c>
      <c r="H61" s="116"/>
      <c r="I61" s="97">
        <v>24</v>
      </c>
      <c r="J61" s="98">
        <v>2000</v>
      </c>
      <c r="K61" s="99">
        <f t="shared" si="13"/>
        <v>83.333333333333329</v>
      </c>
      <c r="L61" s="100">
        <v>24</v>
      </c>
      <c r="M61" s="98">
        <f t="shared" si="28"/>
        <v>1691.7618761274778</v>
      </c>
      <c r="N61" s="99">
        <f t="shared" si="21"/>
        <v>70.49007817197824</v>
      </c>
      <c r="O61" s="101">
        <f t="shared" si="22"/>
        <v>0</v>
      </c>
      <c r="P61" s="102">
        <f t="shared" si="23"/>
        <v>-12.843255161355088</v>
      </c>
      <c r="Q61" s="103">
        <f t="shared" si="24"/>
        <v>0.84588093806373887</v>
      </c>
      <c r="R61" s="276"/>
      <c r="S61" s="1">
        <v>0.51736111111111105</v>
      </c>
      <c r="T61" s="2">
        <v>0.55585648148148148</v>
      </c>
      <c r="U61" s="104">
        <v>55.999999999999879</v>
      </c>
      <c r="V61" s="105">
        <v>55.433333333333422</v>
      </c>
      <c r="W61" s="106"/>
      <c r="X61" s="107"/>
      <c r="Y61" s="261"/>
      <c r="Z61" s="262"/>
      <c r="AA61" s="111">
        <f t="shared" si="25"/>
        <v>-308.23812387252224</v>
      </c>
      <c r="AB61" s="103">
        <f t="shared" si="26"/>
        <v>0.84588093806373887</v>
      </c>
      <c r="AC61" s="267"/>
    </row>
    <row r="62" spans="1:29" ht="15.75" customHeight="1">
      <c r="A62" s="281"/>
      <c r="B62" s="153" t="s">
        <v>180</v>
      </c>
      <c r="C62" s="259" t="s">
        <v>182</v>
      </c>
      <c r="D62" s="260"/>
      <c r="E62" s="93">
        <v>59.52</v>
      </c>
      <c r="F62" s="94">
        <v>4006</v>
      </c>
      <c r="G62" s="115">
        <f t="shared" si="27"/>
        <v>238437.12000000002</v>
      </c>
      <c r="H62" s="119"/>
      <c r="I62" s="97">
        <v>25</v>
      </c>
      <c r="J62" s="98">
        <v>2000</v>
      </c>
      <c r="K62" s="99">
        <f t="shared" si="13"/>
        <v>80</v>
      </c>
      <c r="L62" s="114">
        <v>25</v>
      </c>
      <c r="M62" s="98">
        <f t="shared" si="28"/>
        <v>1738.5895117540663</v>
      </c>
      <c r="N62" s="99">
        <f t="shared" si="21"/>
        <v>69.543580470162652</v>
      </c>
      <c r="O62" s="120">
        <f t="shared" si="22"/>
        <v>0</v>
      </c>
      <c r="P62" s="121">
        <f t="shared" si="23"/>
        <v>-10.456419529837348</v>
      </c>
      <c r="Q62" s="122">
        <f t="shared" si="24"/>
        <v>0.8692947558770332</v>
      </c>
      <c r="R62" s="276"/>
      <c r="S62" s="117">
        <v>0.56111111111111101</v>
      </c>
      <c r="T62" s="118">
        <v>0.65711805555555558</v>
      </c>
      <c r="U62" s="104">
        <v>7.5666666666665172</v>
      </c>
      <c r="V62" s="105">
        <v>138.2500000000002</v>
      </c>
      <c r="W62" s="118"/>
      <c r="X62" s="190"/>
      <c r="Y62" s="261"/>
      <c r="Z62" s="262"/>
      <c r="AA62" s="111">
        <f t="shared" si="25"/>
        <v>-261.41048824593372</v>
      </c>
      <c r="AB62" s="103">
        <f t="shared" si="26"/>
        <v>0.86929475587703309</v>
      </c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29">AVERAGE(I56:I71)</f>
        <v>23.142857142857142</v>
      </c>
      <c r="J72" s="138">
        <f t="shared" si="29"/>
        <v>2000</v>
      </c>
      <c r="K72" s="139">
        <f t="shared" ref="K72" si="30">J72/I72</f>
        <v>86.41975308641976</v>
      </c>
      <c r="L72" s="137">
        <f t="shared" ref="L72:M72" si="31">AVERAGE(L56:L71)</f>
        <v>23.142857142857142</v>
      </c>
      <c r="M72" s="138">
        <f t="shared" si="31"/>
        <v>1693.429538206565</v>
      </c>
      <c r="N72" s="139">
        <f t="shared" ref="N72:N81" si="32">M72/L72</f>
        <v>73.172881280530589</v>
      </c>
      <c r="O72" s="140">
        <f t="shared" ref="O72:O81" si="33">L72-I72</f>
        <v>0</v>
      </c>
      <c r="P72" s="141">
        <f t="shared" ref="P72:P81" si="34">N72-K72</f>
        <v>-13.246871805889171</v>
      </c>
      <c r="Q72" s="142">
        <f t="shared" ref="Q72:Q81" si="35">N72/K72</f>
        <v>0.84671476910328247</v>
      </c>
      <c r="R72" s="277"/>
      <c r="S72" s="143">
        <f>S56</f>
        <v>0.29178240740740741</v>
      </c>
      <c r="T72" s="144">
        <f>INDEX(T56:T71,COUNTA(T56:T71))</f>
        <v>0.65711805555555558</v>
      </c>
      <c r="U72" s="145"/>
      <c r="V72" s="156"/>
      <c r="W72" s="135"/>
      <c r="X72" s="139"/>
      <c r="Y72" s="264"/>
      <c r="Z72" s="265"/>
      <c r="AA72" s="157">
        <f t="shared" ref="AA72:AA81" si="36">M72-J72</f>
        <v>-306.57046179343502</v>
      </c>
      <c r="AB72" s="142">
        <f t="shared" ref="AB72:AB81" si="37">M72/J72</f>
        <v>0.84671476910328247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3815</v>
      </c>
      <c r="G73" s="159">
        <f t="shared" ref="G73:G81" si="38">E73*F73</f>
        <v>144741.1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9">F73/V73*60</f>
        <v>2999.9999999999995</v>
      </c>
      <c r="N73" s="163">
        <f t="shared" si="32"/>
        <v>142.85714285714283</v>
      </c>
      <c r="O73" s="165">
        <f t="shared" si="33"/>
        <v>0</v>
      </c>
      <c r="P73" s="166">
        <f t="shared" si="34"/>
        <v>-28.571428571428584</v>
      </c>
      <c r="Q73" s="152">
        <f t="shared" si="35"/>
        <v>0.83333333333333326</v>
      </c>
      <c r="R73" s="275">
        <f>Q89</f>
        <v>0.84350036576941301</v>
      </c>
      <c r="S73" s="167">
        <v>0.16666666666666666</v>
      </c>
      <c r="T73" s="168">
        <v>0.21965277777777778</v>
      </c>
      <c r="U73" s="169"/>
      <c r="V73" s="170">
        <v>76.300000000000011</v>
      </c>
      <c r="W73" s="168"/>
      <c r="X73" s="171"/>
      <c r="Y73" s="278"/>
      <c r="Z73" s="279"/>
      <c r="AA73" s="109">
        <f t="shared" si="36"/>
        <v>-600.00000000000045</v>
      </c>
      <c r="AB73" s="152">
        <f t="shared" si="37"/>
        <v>0.83333333333333326</v>
      </c>
      <c r="AC73" s="266">
        <f>AB89</f>
        <v>0.84350036576941312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618</v>
      </c>
      <c r="G74" s="95">
        <f t="shared" si="38"/>
        <v>23545.8</v>
      </c>
      <c r="H74" s="96"/>
      <c r="I74" s="97">
        <v>21</v>
      </c>
      <c r="J74" s="98">
        <v>3600</v>
      </c>
      <c r="K74" s="99">
        <f t="shared" ref="K74:K110" si="40">J74/I74</f>
        <v>171.42857142857142</v>
      </c>
      <c r="L74" s="100">
        <v>21</v>
      </c>
      <c r="M74" s="98">
        <f t="shared" si="39"/>
        <v>2881.8652849740934</v>
      </c>
      <c r="N74" s="99">
        <f t="shared" si="32"/>
        <v>137.23168023686159</v>
      </c>
      <c r="O74" s="101">
        <f t="shared" si="33"/>
        <v>0</v>
      </c>
      <c r="P74" s="102">
        <f t="shared" si="34"/>
        <v>-34.196891191709824</v>
      </c>
      <c r="Q74" s="103">
        <f t="shared" si="35"/>
        <v>0.80051813471502598</v>
      </c>
      <c r="R74" s="276"/>
      <c r="S74" s="1">
        <v>0.22578703703703704</v>
      </c>
      <c r="T74" s="2">
        <v>0.23472222222222222</v>
      </c>
      <c r="U74" s="104">
        <v>8.8333333333333286</v>
      </c>
      <c r="V74" s="105">
        <v>12.866666666666667</v>
      </c>
      <c r="W74" s="106"/>
      <c r="X74" s="107"/>
      <c r="Y74" s="261"/>
      <c r="Z74" s="262"/>
      <c r="AA74" s="111">
        <f t="shared" si="36"/>
        <v>-718.13471502590664</v>
      </c>
      <c r="AB74" s="103">
        <f t="shared" si="37"/>
        <v>0.80051813471502598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3181</v>
      </c>
      <c r="G75" s="95">
        <f t="shared" si="38"/>
        <v>101982.86</v>
      </c>
      <c r="H75" s="96"/>
      <c r="I75" s="97">
        <v>21</v>
      </c>
      <c r="J75" s="98">
        <v>3600</v>
      </c>
      <c r="K75" s="99">
        <f t="shared" si="40"/>
        <v>171.42857142857142</v>
      </c>
      <c r="L75" s="100">
        <v>21</v>
      </c>
      <c r="M75" s="98">
        <f t="shared" si="39"/>
        <v>2991.5360501567407</v>
      </c>
      <c r="N75" s="99">
        <f t="shared" si="32"/>
        <v>142.45409762651147</v>
      </c>
      <c r="O75" s="101">
        <f t="shared" si="33"/>
        <v>0</v>
      </c>
      <c r="P75" s="102">
        <f t="shared" si="34"/>
        <v>-28.974473802059947</v>
      </c>
      <c r="Q75" s="103">
        <f t="shared" si="35"/>
        <v>0.83098223615465028</v>
      </c>
      <c r="R75" s="276"/>
      <c r="S75" s="1">
        <v>0.23972222222222223</v>
      </c>
      <c r="T75" s="2">
        <v>0.28402777777777777</v>
      </c>
      <c r="U75" s="104">
        <v>7.2000000000000064</v>
      </c>
      <c r="V75" s="105">
        <v>63.799999999999983</v>
      </c>
      <c r="W75" s="106"/>
      <c r="X75" s="107"/>
      <c r="Y75" s="261"/>
      <c r="Z75" s="262"/>
      <c r="AA75" s="111">
        <f t="shared" si="36"/>
        <v>-608.46394984325934</v>
      </c>
      <c r="AB75" s="103">
        <f t="shared" si="37"/>
        <v>0.83098223615465017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3778</v>
      </c>
      <c r="G76" s="95">
        <f t="shared" si="38"/>
        <v>106879.62</v>
      </c>
      <c r="H76" s="96"/>
      <c r="I76" s="97">
        <v>19</v>
      </c>
      <c r="J76" s="98">
        <v>3600</v>
      </c>
      <c r="K76" s="99">
        <f t="shared" si="40"/>
        <v>189.47368421052633</v>
      </c>
      <c r="L76" s="100">
        <v>19</v>
      </c>
      <c r="M76" s="98">
        <f t="shared" si="39"/>
        <v>2998.412698412702</v>
      </c>
      <c r="N76" s="99">
        <f t="shared" si="32"/>
        <v>157.81119465330011</v>
      </c>
      <c r="O76" s="101">
        <f t="shared" si="33"/>
        <v>0</v>
      </c>
      <c r="P76" s="102">
        <f t="shared" si="34"/>
        <v>-31.662489557226223</v>
      </c>
      <c r="Q76" s="103">
        <f t="shared" si="35"/>
        <v>0.8328924162257505</v>
      </c>
      <c r="R76" s="276"/>
      <c r="S76" s="1">
        <v>0.2877777777777778</v>
      </c>
      <c r="T76" s="2">
        <v>0.34027777777777773</v>
      </c>
      <c r="U76" s="104">
        <v>5.4000000000000448</v>
      </c>
      <c r="V76" s="105">
        <v>75.599999999999909</v>
      </c>
      <c r="W76" s="106"/>
      <c r="X76" s="107"/>
      <c r="Y76" s="261"/>
      <c r="Z76" s="262"/>
      <c r="AA76" s="191">
        <f t="shared" si="36"/>
        <v>-601.58730158729804</v>
      </c>
      <c r="AB76" s="192">
        <f t="shared" si="37"/>
        <v>0.8328924162257505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2218</v>
      </c>
      <c r="G77" s="95">
        <f t="shared" si="38"/>
        <v>86479.82</v>
      </c>
      <c r="H77" s="113"/>
      <c r="I77" s="97">
        <v>19</v>
      </c>
      <c r="J77" s="98">
        <v>3600</v>
      </c>
      <c r="K77" s="99">
        <f t="shared" si="40"/>
        <v>189.47368421052633</v>
      </c>
      <c r="L77" s="114">
        <v>19</v>
      </c>
      <c r="M77" s="98">
        <f t="shared" si="39"/>
        <v>2981.6280806572072</v>
      </c>
      <c r="N77" s="99">
        <f t="shared" si="32"/>
        <v>156.92779371880039</v>
      </c>
      <c r="O77" s="101">
        <f t="shared" si="33"/>
        <v>0</v>
      </c>
      <c r="P77" s="102">
        <f t="shared" si="34"/>
        <v>-32.545890491725942</v>
      </c>
      <c r="Q77" s="103">
        <f t="shared" si="35"/>
        <v>0.82823002240477972</v>
      </c>
      <c r="R77" s="276"/>
      <c r="S77" s="1">
        <v>0.34403935185185186</v>
      </c>
      <c r="T77" s="2">
        <v>0.37503472222222223</v>
      </c>
      <c r="U77" s="104">
        <v>5.4166666666667407</v>
      </c>
      <c r="V77" s="105">
        <v>44.633333333333326</v>
      </c>
      <c r="W77" s="106"/>
      <c r="X77" s="107"/>
      <c r="Y77" s="261"/>
      <c r="Z77" s="262"/>
      <c r="AA77" s="191">
        <f t="shared" si="36"/>
        <v>-618.37191934279281</v>
      </c>
      <c r="AB77" s="192">
        <f t="shared" si="37"/>
        <v>0.82823002240477983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3124</v>
      </c>
      <c r="G78" s="115">
        <f t="shared" si="38"/>
        <v>97687.48</v>
      </c>
      <c r="H78" s="116"/>
      <c r="I78" s="97">
        <v>19</v>
      </c>
      <c r="J78" s="98">
        <v>3600</v>
      </c>
      <c r="K78" s="99">
        <f t="shared" si="40"/>
        <v>189.47368421052633</v>
      </c>
      <c r="L78" s="100">
        <v>19</v>
      </c>
      <c r="M78" s="98">
        <f t="shared" si="39"/>
        <v>2995.0466045273006</v>
      </c>
      <c r="N78" s="99">
        <f t="shared" si="32"/>
        <v>157.63403181722634</v>
      </c>
      <c r="O78" s="101">
        <f t="shared" si="33"/>
        <v>0</v>
      </c>
      <c r="P78" s="102">
        <f t="shared" si="34"/>
        <v>-31.839652393299986</v>
      </c>
      <c r="Q78" s="103">
        <f t="shared" si="35"/>
        <v>0.8319573901464723</v>
      </c>
      <c r="R78" s="276"/>
      <c r="S78" s="1">
        <v>0.3808449074074074</v>
      </c>
      <c r="T78" s="2">
        <v>0.42430555555555549</v>
      </c>
      <c r="U78" s="104">
        <v>8.3666666666666423</v>
      </c>
      <c r="V78" s="105">
        <v>62.583333333333258</v>
      </c>
      <c r="W78" s="106"/>
      <c r="X78" s="107"/>
      <c r="Y78" s="261"/>
      <c r="Z78" s="262"/>
      <c r="AA78" s="191">
        <f t="shared" si="36"/>
        <v>-604.95339547269941</v>
      </c>
      <c r="AB78" s="192">
        <f t="shared" si="37"/>
        <v>0.83195739014647241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1196</v>
      </c>
      <c r="G79" s="115">
        <f t="shared" si="38"/>
        <v>52157.56</v>
      </c>
      <c r="H79" s="119"/>
      <c r="I79" s="97">
        <v>22</v>
      </c>
      <c r="J79" s="98">
        <v>3600</v>
      </c>
      <c r="K79" s="99">
        <f t="shared" si="40"/>
        <v>163.63636363636363</v>
      </c>
      <c r="L79" s="114">
        <v>22</v>
      </c>
      <c r="M79" s="98">
        <f t="shared" si="39"/>
        <v>3133.6244541484739</v>
      </c>
      <c r="N79" s="99">
        <f t="shared" si="32"/>
        <v>142.43747518856699</v>
      </c>
      <c r="O79" s="120">
        <f t="shared" si="33"/>
        <v>0</v>
      </c>
      <c r="P79" s="121">
        <f t="shared" si="34"/>
        <v>-21.198888447796634</v>
      </c>
      <c r="Q79" s="122">
        <f t="shared" si="35"/>
        <v>0.87045123726346496</v>
      </c>
      <c r="R79" s="276"/>
      <c r="S79" s="1">
        <v>0.42854166666666665</v>
      </c>
      <c r="T79" s="2">
        <v>0.44444444444444442</v>
      </c>
      <c r="U79" s="104">
        <v>6.1000000000000743</v>
      </c>
      <c r="V79" s="105">
        <v>22.899999999999984</v>
      </c>
      <c r="W79" s="106">
        <v>0.44444444444444442</v>
      </c>
      <c r="X79" s="107">
        <v>0.48263888888888878</v>
      </c>
      <c r="Y79" s="261"/>
      <c r="Z79" s="262"/>
      <c r="AA79" s="191">
        <f t="shared" si="36"/>
        <v>-466.37554585152611</v>
      </c>
      <c r="AB79" s="192">
        <f t="shared" si="37"/>
        <v>0.87045123726346496</v>
      </c>
      <c r="AC79" s="267"/>
    </row>
    <row r="80" spans="1:29" ht="15.75" customHeight="1">
      <c r="A80" s="271"/>
      <c r="B80" s="92" t="s">
        <v>189</v>
      </c>
      <c r="C80" s="285" t="s">
        <v>208</v>
      </c>
      <c r="D80" s="285"/>
      <c r="E80" s="93">
        <v>38.630000000000003</v>
      </c>
      <c r="F80" s="98">
        <v>4814</v>
      </c>
      <c r="G80" s="115">
        <f t="shared" si="38"/>
        <v>185964.82</v>
      </c>
      <c r="H80" s="119"/>
      <c r="I80" s="97">
        <v>20</v>
      </c>
      <c r="J80" s="98">
        <v>3600</v>
      </c>
      <c r="K80" s="99">
        <f t="shared" si="40"/>
        <v>180</v>
      </c>
      <c r="L80" s="114">
        <v>20</v>
      </c>
      <c r="M80" s="98">
        <f t="shared" si="39"/>
        <v>3172.322899505763</v>
      </c>
      <c r="N80" s="99">
        <f t="shared" si="32"/>
        <v>158.61614497528814</v>
      </c>
      <c r="O80" s="120">
        <f t="shared" si="33"/>
        <v>0</v>
      </c>
      <c r="P80" s="121">
        <f t="shared" si="34"/>
        <v>-21.383855024711863</v>
      </c>
      <c r="Q80" s="122">
        <f t="shared" si="35"/>
        <v>0.8812008054182674</v>
      </c>
      <c r="R80" s="276"/>
      <c r="S80" s="1">
        <v>0.48263888888888878</v>
      </c>
      <c r="T80" s="2">
        <v>0.54586805555555551</v>
      </c>
      <c r="U80" s="104">
        <v>54.999999999999886</v>
      </c>
      <c r="V80" s="105">
        <v>91.050000000000082</v>
      </c>
      <c r="W80" s="106"/>
      <c r="X80" s="107"/>
      <c r="Y80" s="261"/>
      <c r="Z80" s="262"/>
      <c r="AA80" s="191">
        <f t="shared" si="36"/>
        <v>-427.67710049423704</v>
      </c>
      <c r="AB80" s="192">
        <f t="shared" si="37"/>
        <v>0.88120080541826751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6372</v>
      </c>
      <c r="G81" s="115">
        <f t="shared" si="38"/>
        <v>242136</v>
      </c>
      <c r="H81" s="119"/>
      <c r="I81" s="97">
        <v>21</v>
      </c>
      <c r="J81" s="98">
        <v>3600</v>
      </c>
      <c r="K81" s="99">
        <f t="shared" si="40"/>
        <v>171.42857142857142</v>
      </c>
      <c r="L81" s="114">
        <v>21</v>
      </c>
      <c r="M81" s="98">
        <f t="shared" si="39"/>
        <v>3174.9757785467073</v>
      </c>
      <c r="N81" s="99">
        <f t="shared" si="32"/>
        <v>151.18932278793844</v>
      </c>
      <c r="O81" s="120">
        <f t="shared" si="33"/>
        <v>0</v>
      </c>
      <c r="P81" s="121">
        <f t="shared" si="34"/>
        <v>-20.239248640632979</v>
      </c>
      <c r="Q81" s="122">
        <f t="shared" si="35"/>
        <v>0.88193771626297424</v>
      </c>
      <c r="R81" s="276"/>
      <c r="S81" s="1">
        <v>0.55069444444444426</v>
      </c>
      <c r="T81" s="2">
        <v>0.63431712962962961</v>
      </c>
      <c r="U81" s="104">
        <v>6.9499999999998074</v>
      </c>
      <c r="V81" s="105">
        <v>120.41666666666688</v>
      </c>
      <c r="W81" s="106"/>
      <c r="X81" s="107"/>
      <c r="Y81" s="261"/>
      <c r="Z81" s="262"/>
      <c r="AA81" s="191">
        <f t="shared" si="36"/>
        <v>-425.02422145329274</v>
      </c>
      <c r="AB81" s="192">
        <f t="shared" si="37"/>
        <v>0.88193771626297424</v>
      </c>
      <c r="AC81" s="267"/>
    </row>
    <row r="82" spans="1:29" ht="15.75" customHeight="1">
      <c r="A82" s="271"/>
      <c r="B82" s="92"/>
      <c r="C82" s="285"/>
      <c r="D82" s="285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91"/>
      <c r="AB82" s="192"/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1">AVERAGE(I73:I88)</f>
        <v>20.333333333333332</v>
      </c>
      <c r="J89" s="138">
        <f t="shared" si="41"/>
        <v>3600</v>
      </c>
      <c r="K89" s="139">
        <f t="shared" ref="K89" si="42">J89/I89</f>
        <v>177.04918032786887</v>
      </c>
      <c r="L89" s="137">
        <f t="shared" ref="L89:M89" si="43">AVERAGE(L73:L88)</f>
        <v>20.333333333333332</v>
      </c>
      <c r="M89" s="138">
        <f t="shared" si="43"/>
        <v>3036.601316769887</v>
      </c>
      <c r="N89" s="139">
        <f t="shared" ref="N89:N95" si="44">M89/L89</f>
        <v>149.34104836573215</v>
      </c>
      <c r="O89" s="140">
        <f t="shared" ref="O89:O95" si="45">L89-I89</f>
        <v>0</v>
      </c>
      <c r="P89" s="141">
        <f t="shared" ref="P89:P95" si="46">N89-K89</f>
        <v>-27.708131962136719</v>
      </c>
      <c r="Q89" s="142">
        <f t="shared" ref="Q89:Q95" si="47">N89/K89</f>
        <v>0.84350036576941301</v>
      </c>
      <c r="R89" s="277"/>
      <c r="S89" s="143">
        <f>S73</f>
        <v>0.16666666666666666</v>
      </c>
      <c r="T89" s="144">
        <f>INDEX(T73:T88,COUNTA(T73:T88))</f>
        <v>0.63431712962962961</v>
      </c>
      <c r="U89" s="145"/>
      <c r="V89" s="156"/>
      <c r="W89" s="135"/>
      <c r="X89" s="139"/>
      <c r="Y89" s="264"/>
      <c r="Z89" s="265"/>
      <c r="AA89" s="157">
        <f t="shared" ref="AA89:AA95" si="48">M89-J89</f>
        <v>-563.39868323011297</v>
      </c>
      <c r="AB89" s="142">
        <f t="shared" ref="AB89:AB95" si="49">M89/J89</f>
        <v>0.84350036576941312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3825</v>
      </c>
      <c r="G90" s="159">
        <f t="shared" ref="G90:G95" si="50">E90*F90</f>
        <v>137049.75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5" si="51">F90/V90*60</f>
        <v>2840.3465346534654</v>
      </c>
      <c r="N90" s="163">
        <f t="shared" si="44"/>
        <v>236.69554455445544</v>
      </c>
      <c r="O90" s="165">
        <f t="shared" si="45"/>
        <v>0</v>
      </c>
      <c r="P90" s="166">
        <f t="shared" si="46"/>
        <v>-36.054455445544562</v>
      </c>
      <c r="Q90" s="152">
        <f t="shared" si="47"/>
        <v>0.86781134575419039</v>
      </c>
      <c r="R90" s="275">
        <f>Q106</f>
        <v>0.85078471681394285</v>
      </c>
      <c r="S90" s="167">
        <v>0.16680555555555557</v>
      </c>
      <c r="T90" s="168">
        <v>0.22291666666666668</v>
      </c>
      <c r="U90" s="169"/>
      <c r="V90" s="170">
        <v>80.8</v>
      </c>
      <c r="W90" s="173"/>
      <c r="X90" s="151"/>
      <c r="Y90" s="278"/>
      <c r="Z90" s="279"/>
      <c r="AA90" s="109">
        <f t="shared" si="48"/>
        <v>-432.65346534653463</v>
      </c>
      <c r="AB90" s="152">
        <f t="shared" si="49"/>
        <v>0.8678113457541905</v>
      </c>
      <c r="AC90" s="266">
        <f>AB106</f>
        <v>0.85078471681394274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2577</v>
      </c>
      <c r="G91" s="95">
        <f t="shared" si="50"/>
        <v>93828.569999999992</v>
      </c>
      <c r="H91" s="96"/>
      <c r="I91" s="97">
        <v>11</v>
      </c>
      <c r="J91" s="98">
        <v>3273</v>
      </c>
      <c r="K91" s="99">
        <f t="shared" si="40"/>
        <v>297.54545454545456</v>
      </c>
      <c r="L91" s="100">
        <v>11</v>
      </c>
      <c r="M91" s="98">
        <f t="shared" si="51"/>
        <v>2800.2414729852103</v>
      </c>
      <c r="N91" s="99">
        <f t="shared" si="44"/>
        <v>254.56740663501913</v>
      </c>
      <c r="O91" s="101">
        <f t="shared" si="45"/>
        <v>0</v>
      </c>
      <c r="P91" s="102">
        <f t="shared" si="46"/>
        <v>-42.978047910435436</v>
      </c>
      <c r="Q91" s="103">
        <f t="shared" si="47"/>
        <v>0.85555804246416445</v>
      </c>
      <c r="R91" s="276"/>
      <c r="S91" s="1">
        <v>0.22638888888888889</v>
      </c>
      <c r="T91" s="2">
        <v>0.26473379629629629</v>
      </c>
      <c r="U91" s="104">
        <v>4.9999999999999822</v>
      </c>
      <c r="V91" s="105">
        <v>55.216666666666654</v>
      </c>
      <c r="W91" s="106"/>
      <c r="X91" s="107"/>
      <c r="Y91" s="261"/>
      <c r="Z91" s="262"/>
      <c r="AA91" s="111">
        <f t="shared" si="48"/>
        <v>-472.75852701478971</v>
      </c>
      <c r="AB91" s="103">
        <f t="shared" si="49"/>
        <v>0.85555804246416445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30.6</v>
      </c>
      <c r="F92" s="94">
        <v>4741</v>
      </c>
      <c r="G92" s="95">
        <f t="shared" si="50"/>
        <v>145074.6</v>
      </c>
      <c r="H92" s="96"/>
      <c r="I92" s="97">
        <v>6</v>
      </c>
      <c r="J92" s="98">
        <v>2600</v>
      </c>
      <c r="K92" s="99">
        <f t="shared" si="40"/>
        <v>433.33333333333331</v>
      </c>
      <c r="L92" s="100">
        <v>6</v>
      </c>
      <c r="M92" s="98">
        <f t="shared" si="51"/>
        <v>2213.4094151212557</v>
      </c>
      <c r="N92" s="99">
        <f t="shared" si="44"/>
        <v>368.90156918687597</v>
      </c>
      <c r="O92" s="101">
        <f t="shared" si="45"/>
        <v>0</v>
      </c>
      <c r="P92" s="102">
        <f t="shared" si="46"/>
        <v>-64.43176414645734</v>
      </c>
      <c r="Q92" s="103">
        <f t="shared" si="47"/>
        <v>0.85131131350817535</v>
      </c>
      <c r="R92" s="276"/>
      <c r="S92" s="1">
        <v>0.30589120370370371</v>
      </c>
      <c r="T92" s="2">
        <v>0.39513888888888887</v>
      </c>
      <c r="U92" s="104">
        <v>5.4833333333333645</v>
      </c>
      <c r="V92" s="105">
        <v>128.51666666666665</v>
      </c>
      <c r="W92" s="106"/>
      <c r="X92" s="107"/>
      <c r="Y92" s="261"/>
      <c r="Z92" s="262"/>
      <c r="AA92" s="111">
        <f t="shared" si="48"/>
        <v>-386.59058487874427</v>
      </c>
      <c r="AB92" s="103">
        <f t="shared" si="49"/>
        <v>0.85131131350817524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26.63</v>
      </c>
      <c r="F93" s="94">
        <v>3846</v>
      </c>
      <c r="G93" s="95">
        <f t="shared" si="50"/>
        <v>102418.98</v>
      </c>
      <c r="H93" s="113"/>
      <c r="I93" s="97">
        <v>9</v>
      </c>
      <c r="J93" s="98">
        <v>2600</v>
      </c>
      <c r="K93" s="99">
        <f t="shared" si="40"/>
        <v>288.88888888888891</v>
      </c>
      <c r="L93" s="114">
        <v>9</v>
      </c>
      <c r="M93" s="98">
        <f t="shared" si="51"/>
        <v>2205.064500716675</v>
      </c>
      <c r="N93" s="99">
        <f t="shared" si="44"/>
        <v>245.00716674629723</v>
      </c>
      <c r="O93" s="101">
        <f t="shared" si="45"/>
        <v>0</v>
      </c>
      <c r="P93" s="102">
        <f t="shared" si="46"/>
        <v>-43.881722142591684</v>
      </c>
      <c r="Q93" s="103">
        <f t="shared" si="47"/>
        <v>0.84810173104487496</v>
      </c>
      <c r="R93" s="276"/>
      <c r="S93" s="1">
        <v>0.4009375</v>
      </c>
      <c r="T93" s="2">
        <v>0.47361111111111109</v>
      </c>
      <c r="U93" s="104">
        <v>8.3500000000000263</v>
      </c>
      <c r="V93" s="105">
        <v>104.64999999999998</v>
      </c>
      <c r="W93" s="106">
        <v>0.47361111111111109</v>
      </c>
      <c r="X93" s="107">
        <v>0.51346064814814818</v>
      </c>
      <c r="Y93" s="261"/>
      <c r="Z93" s="262"/>
      <c r="AA93" s="111">
        <f t="shared" si="48"/>
        <v>-394.93549928332504</v>
      </c>
      <c r="AB93" s="103">
        <f t="shared" si="49"/>
        <v>0.84810173104487496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1541</v>
      </c>
      <c r="G94" s="115">
        <f t="shared" si="50"/>
        <v>52748.429999999993</v>
      </c>
      <c r="H94" s="116"/>
      <c r="I94" s="97">
        <v>16</v>
      </c>
      <c r="J94" s="98">
        <v>3000</v>
      </c>
      <c r="K94" s="99">
        <f t="shared" si="40"/>
        <v>187.5</v>
      </c>
      <c r="L94" s="100">
        <v>16</v>
      </c>
      <c r="M94" s="98">
        <f t="shared" si="51"/>
        <v>2525.0796540737424</v>
      </c>
      <c r="N94" s="99">
        <f t="shared" si="44"/>
        <v>157.8174783796089</v>
      </c>
      <c r="O94" s="101">
        <f t="shared" si="45"/>
        <v>0</v>
      </c>
      <c r="P94" s="102">
        <f t="shared" si="46"/>
        <v>-29.6825216203911</v>
      </c>
      <c r="Q94" s="103">
        <f t="shared" si="47"/>
        <v>0.84169321802458075</v>
      </c>
      <c r="R94" s="276"/>
      <c r="S94" s="1">
        <v>0.51346064814814818</v>
      </c>
      <c r="T94" s="2">
        <v>0.53888888888888886</v>
      </c>
      <c r="U94" s="104">
        <v>57.383333333333404</v>
      </c>
      <c r="V94" s="105">
        <v>36.616666666666582</v>
      </c>
      <c r="W94" s="106"/>
      <c r="X94" s="107"/>
      <c r="Y94" s="261"/>
      <c r="Z94" s="262"/>
      <c r="AA94" s="111">
        <f t="shared" si="48"/>
        <v>-474.9203459262576</v>
      </c>
      <c r="AB94" s="103">
        <f t="shared" si="49"/>
        <v>0.84169321802458075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1192</v>
      </c>
      <c r="G95" s="115">
        <f t="shared" si="50"/>
        <v>41445.840000000004</v>
      </c>
      <c r="H95" s="119"/>
      <c r="I95" s="97">
        <v>11</v>
      </c>
      <c r="J95" s="98">
        <v>3000</v>
      </c>
      <c r="K95" s="99">
        <f t="shared" si="40"/>
        <v>272.72727272727275</v>
      </c>
      <c r="L95" s="114">
        <v>11</v>
      </c>
      <c r="M95" s="98">
        <f t="shared" si="51"/>
        <v>2513.8840070298793</v>
      </c>
      <c r="N95" s="99">
        <f t="shared" si="44"/>
        <v>228.53490972998904</v>
      </c>
      <c r="O95" s="120">
        <f t="shared" si="45"/>
        <v>0</v>
      </c>
      <c r="P95" s="121">
        <f t="shared" si="46"/>
        <v>-44.192362997283709</v>
      </c>
      <c r="Q95" s="122">
        <f t="shared" si="47"/>
        <v>0.83796133567662645</v>
      </c>
      <c r="R95" s="276"/>
      <c r="S95" s="1">
        <v>0.54167824074074078</v>
      </c>
      <c r="T95" s="2">
        <v>0.5614351851851852</v>
      </c>
      <c r="U95" s="104">
        <v>4.0166666666667616</v>
      </c>
      <c r="V95" s="105">
        <v>28.449999999999971</v>
      </c>
      <c r="W95" s="106"/>
      <c r="X95" s="107"/>
      <c r="Y95" s="261"/>
      <c r="Z95" s="262"/>
      <c r="AA95" s="111">
        <f t="shared" si="48"/>
        <v>-486.11599297012071</v>
      </c>
      <c r="AB95" s="103">
        <f t="shared" si="49"/>
        <v>0.83796133567662645</v>
      </c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2">AVERAGE(I90:I105)</f>
        <v>10.833333333333334</v>
      </c>
      <c r="J106" s="138">
        <f t="shared" si="52"/>
        <v>2957.6666666666665</v>
      </c>
      <c r="K106" s="139">
        <f t="shared" ref="K106" si="53">J106/I106</f>
        <v>273.01538461538456</v>
      </c>
      <c r="L106" s="137">
        <f t="shared" ref="L106:M106" si="54">AVERAGE(L90:L105)</f>
        <v>10.833333333333334</v>
      </c>
      <c r="M106" s="138">
        <f t="shared" si="54"/>
        <v>2516.3375974300379</v>
      </c>
      <c r="N106" s="139">
        <f>M106/L106</f>
        <v>232.27731668584966</v>
      </c>
      <c r="O106" s="140">
        <f>L106-I106</f>
        <v>0</v>
      </c>
      <c r="P106" s="141">
        <f>N106-K106</f>
        <v>-40.738067929534907</v>
      </c>
      <c r="Q106" s="142">
        <f>N106/K106</f>
        <v>0.85078471681394285</v>
      </c>
      <c r="R106" s="277"/>
      <c r="S106" s="143">
        <f>S90</f>
        <v>0.16680555555555557</v>
      </c>
      <c r="T106" s="144">
        <f>INDEX(T90:T105,COUNTA(T90:T105))</f>
        <v>0.5614351851851852</v>
      </c>
      <c r="U106" s="145"/>
      <c r="V106" s="156"/>
      <c r="W106" s="135"/>
      <c r="X106" s="139"/>
      <c r="Y106" s="264"/>
      <c r="Z106" s="265"/>
      <c r="AA106" s="157">
        <f>M106-J106</f>
        <v>-441.32906923662858</v>
      </c>
      <c r="AB106" s="142">
        <f>M106/J106</f>
        <v>0.85078471681394274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884</v>
      </c>
      <c r="G107" s="159">
        <f t="shared" ref="G107:G110" si="55">E107*F107</f>
        <v>23540.92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2093.6842105263145</v>
      </c>
      <c r="N107" s="163">
        <f>M107/L107</f>
        <v>348.94736842105243</v>
      </c>
      <c r="O107" s="165">
        <f>L107-I107</f>
        <v>0</v>
      </c>
      <c r="P107" s="166">
        <f>N107-K107</f>
        <v>-84.385964912280883</v>
      </c>
      <c r="Q107" s="152">
        <f>N107/K107</f>
        <v>0.80526315789473646</v>
      </c>
      <c r="R107" s="275">
        <f>Q123</f>
        <v>0.83106457866869976</v>
      </c>
      <c r="S107" s="193">
        <v>0.31736111111111109</v>
      </c>
      <c r="T107" s="194">
        <v>0.3349537037037037</v>
      </c>
      <c r="U107" s="169"/>
      <c r="V107" s="170">
        <v>25.33333333333335</v>
      </c>
      <c r="W107" s="168"/>
      <c r="X107" s="171"/>
      <c r="Y107" s="278"/>
      <c r="Z107" s="279"/>
      <c r="AA107" s="109">
        <f>M107-J107</f>
        <v>-506.31578947368553</v>
      </c>
      <c r="AB107" s="152">
        <f>M107/J107</f>
        <v>0.80526315789473635</v>
      </c>
      <c r="AC107" s="266">
        <f>AB123</f>
        <v>0.83106457866869976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1232</v>
      </c>
      <c r="G108" s="95">
        <f t="shared" si="55"/>
        <v>30467.360000000001</v>
      </c>
      <c r="H108" s="96"/>
      <c r="I108" s="97">
        <v>6</v>
      </c>
      <c r="J108" s="98">
        <v>2600</v>
      </c>
      <c r="K108" s="99">
        <f t="shared" si="40"/>
        <v>433.33333333333331</v>
      </c>
      <c r="L108" s="100">
        <v>6</v>
      </c>
      <c r="M108" s="98">
        <f>F108/V108*60</f>
        <v>2171.9882468168398</v>
      </c>
      <c r="N108" s="99">
        <f>M108/L108</f>
        <v>361.99804113613999</v>
      </c>
      <c r="O108" s="101">
        <f>L108-I108</f>
        <v>0</v>
      </c>
      <c r="P108" s="102">
        <f>N108-K108</f>
        <v>-71.335292197193326</v>
      </c>
      <c r="Q108" s="103">
        <f>N108/K108</f>
        <v>0.8353800949295539</v>
      </c>
      <c r="R108" s="276"/>
      <c r="S108" s="1">
        <v>0.34027777777777773</v>
      </c>
      <c r="T108" s="2">
        <v>0.36391203703703706</v>
      </c>
      <c r="U108" s="104">
        <v>7.6666666666666128</v>
      </c>
      <c r="V108" s="105">
        <v>34.033333333333431</v>
      </c>
      <c r="W108" s="106"/>
      <c r="X108" s="113"/>
      <c r="Y108" s="261"/>
      <c r="Z108" s="262"/>
      <c r="AA108" s="111">
        <f>M108-J108</f>
        <v>-428.01175318316018</v>
      </c>
      <c r="AB108" s="103">
        <f>M108/J108</f>
        <v>0.83538009492955378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977</v>
      </c>
      <c r="G109" s="95">
        <f t="shared" si="55"/>
        <v>24366.38</v>
      </c>
      <c r="H109" s="96"/>
      <c r="I109" s="97">
        <v>6</v>
      </c>
      <c r="J109" s="98">
        <v>2600</v>
      </c>
      <c r="K109" s="99">
        <f t="shared" si="40"/>
        <v>433.33333333333331</v>
      </c>
      <c r="L109" s="100">
        <v>6</v>
      </c>
      <c r="M109" s="98">
        <f>F109/V109*60</f>
        <v>2167.0979667282686</v>
      </c>
      <c r="N109" s="99">
        <f>M109/L109</f>
        <v>361.18299445471143</v>
      </c>
      <c r="O109" s="101">
        <f>L109-I109</f>
        <v>0</v>
      </c>
      <c r="P109" s="102">
        <f>N109-K109</f>
        <v>-72.150338878621881</v>
      </c>
      <c r="Q109" s="103">
        <f>N109/K109</f>
        <v>0.833499217972411</v>
      </c>
      <c r="R109" s="276"/>
      <c r="S109" s="1">
        <v>0.36944444444444435</v>
      </c>
      <c r="T109" s="2">
        <v>0.38822916666666668</v>
      </c>
      <c r="U109" s="104">
        <v>7.9666666666664998</v>
      </c>
      <c r="V109" s="105">
        <v>27.050000000000153</v>
      </c>
      <c r="W109" s="106"/>
      <c r="X109" s="107"/>
      <c r="Y109" s="261"/>
      <c r="Z109" s="262"/>
      <c r="AA109" s="111">
        <f>M109-J109</f>
        <v>-432.9020332717314</v>
      </c>
      <c r="AB109" s="103">
        <f>M109/J109</f>
        <v>0.833499217972411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3445</v>
      </c>
      <c r="G110" s="95">
        <f t="shared" si="55"/>
        <v>85194.85</v>
      </c>
      <c r="H110" s="96"/>
      <c r="I110" s="97">
        <v>6</v>
      </c>
      <c r="J110" s="98">
        <v>2600</v>
      </c>
      <c r="K110" s="99">
        <f t="shared" si="40"/>
        <v>433.33333333333331</v>
      </c>
      <c r="L110" s="100">
        <v>6</v>
      </c>
      <c r="M110" s="98">
        <f>F110/V110*60</f>
        <v>2210.3011940830543</v>
      </c>
      <c r="N110" s="99">
        <f>M110/L110</f>
        <v>368.38353234717573</v>
      </c>
      <c r="O110" s="101">
        <f>L110-I110</f>
        <v>0</v>
      </c>
      <c r="P110" s="102">
        <f>N110-K110</f>
        <v>-64.949800986157584</v>
      </c>
      <c r="Q110" s="103">
        <f>N110/K110</f>
        <v>0.85011584387809791</v>
      </c>
      <c r="R110" s="276"/>
      <c r="S110" s="1">
        <v>0.39200231481481479</v>
      </c>
      <c r="T110" s="2">
        <v>0.45694444444444432</v>
      </c>
      <c r="U110" s="104">
        <v>5.4333333333332767</v>
      </c>
      <c r="V110" s="105">
        <v>93.516666666666524</v>
      </c>
      <c r="W110" s="106"/>
      <c r="X110" s="113"/>
      <c r="Y110" s="261"/>
      <c r="Z110" s="262"/>
      <c r="AA110" s="111">
        <f>M110-J110</f>
        <v>-389.69880591694573</v>
      </c>
      <c r="AB110" s="103">
        <f>M110/J110</f>
        <v>0.8501158438780978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6">AVERAGE(I107:I122)</f>
        <v>6</v>
      </c>
      <c r="J123" s="138">
        <f t="shared" si="56"/>
        <v>2600</v>
      </c>
      <c r="K123" s="139">
        <f t="shared" ref="K123" si="57">J123/I123</f>
        <v>433.33333333333331</v>
      </c>
      <c r="L123" s="137">
        <f t="shared" ref="L123:M123" si="58">AVERAGE(L107:L122)</f>
        <v>6</v>
      </c>
      <c r="M123" s="138">
        <f t="shared" si="58"/>
        <v>2160.7679045386194</v>
      </c>
      <c r="N123" s="139">
        <f>M123/L123</f>
        <v>360.12798408976988</v>
      </c>
      <c r="O123" s="140">
        <f>L123-I123</f>
        <v>0</v>
      </c>
      <c r="P123" s="141">
        <f>N123-K123</f>
        <v>-73.205349243563433</v>
      </c>
      <c r="Q123" s="142">
        <f>N123/K123</f>
        <v>0.83106457866869976</v>
      </c>
      <c r="R123" s="277"/>
      <c r="S123" s="143">
        <f>S107</f>
        <v>0.31736111111111109</v>
      </c>
      <c r="T123" s="144">
        <f>INDEX(T107:T122,COUNTA(T107:T122))</f>
        <v>0.45694444444444432</v>
      </c>
      <c r="U123" s="145"/>
      <c r="V123" s="156"/>
      <c r="W123" s="135"/>
      <c r="X123" s="139"/>
      <c r="Y123" s="264"/>
      <c r="Z123" s="265"/>
      <c r="AA123" s="157">
        <f>M123-J123</f>
        <v>-439.2320954613806</v>
      </c>
      <c r="AB123" s="142">
        <f>M123/J123</f>
        <v>0.83106457866869976</v>
      </c>
      <c r="AC123" s="268"/>
    </row>
    <row r="124" spans="1:29" ht="15.75" customHeight="1">
      <c r="A124" s="280" t="s">
        <v>233</v>
      </c>
      <c r="B124" s="183" t="s">
        <v>176</v>
      </c>
      <c r="C124" s="273" t="s">
        <v>225</v>
      </c>
      <c r="D124" s="274"/>
      <c r="E124" s="158">
        <v>44.3</v>
      </c>
      <c r="F124" s="169">
        <v>1943</v>
      </c>
      <c r="G124" s="159">
        <f t="shared" ref="G124:G126" si="59">E124*F124</f>
        <v>86074.9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1700.6564551422316</v>
      </c>
      <c r="N124" s="163">
        <f>M124/L124</f>
        <v>100.03861500836656</v>
      </c>
      <c r="O124" s="165">
        <f>L124-I124</f>
        <v>0</v>
      </c>
      <c r="P124" s="166">
        <f>N124-K124</f>
        <v>-17.608443815162843</v>
      </c>
      <c r="Q124" s="152">
        <f>N124/K124</f>
        <v>0.85032822757111581</v>
      </c>
      <c r="R124" s="275">
        <f>Q140</f>
        <v>0.84954444631700232</v>
      </c>
      <c r="S124" s="167">
        <v>0.7086689814814815</v>
      </c>
      <c r="T124" s="168">
        <v>0.75627314814814817</v>
      </c>
      <c r="U124" s="169"/>
      <c r="V124" s="170">
        <v>68.550000000000011</v>
      </c>
      <c r="W124" s="87"/>
      <c r="X124" s="88"/>
      <c r="Y124" s="278"/>
      <c r="Z124" s="279"/>
      <c r="AA124" s="109">
        <f>M124-J124</f>
        <v>-299.34354485776839</v>
      </c>
      <c r="AB124" s="152">
        <f>M124/J124</f>
        <v>0.85032822757111581</v>
      </c>
      <c r="AC124" s="347">
        <f>AB140</f>
        <v>0.84954444631700232</v>
      </c>
    </row>
    <row r="125" spans="1:29" ht="15.75" customHeight="1">
      <c r="A125" s="281"/>
      <c r="B125" s="153" t="s">
        <v>176</v>
      </c>
      <c r="C125" s="259" t="s">
        <v>219</v>
      </c>
      <c r="D125" s="260"/>
      <c r="E125" s="93">
        <v>50.67</v>
      </c>
      <c r="F125" s="104">
        <v>1204</v>
      </c>
      <c r="G125" s="95">
        <f t="shared" si="59"/>
        <v>61006.68</v>
      </c>
      <c r="H125" s="96"/>
      <c r="I125" s="97">
        <v>22</v>
      </c>
      <c r="J125" s="98">
        <v>2000</v>
      </c>
      <c r="K125" s="99">
        <f t="shared" ref="K125:K126" si="60">J125/I125</f>
        <v>90.909090909090907</v>
      </c>
      <c r="L125" s="100">
        <v>22</v>
      </c>
      <c r="M125" s="98">
        <f>F125/V125*60</f>
        <v>1692.4638812963681</v>
      </c>
      <c r="N125" s="99">
        <f>M125/L125</f>
        <v>76.930176422562184</v>
      </c>
      <c r="O125" s="101">
        <f>L125-I125</f>
        <v>0</v>
      </c>
      <c r="P125" s="102">
        <f>N125-K125</f>
        <v>-13.978914486528723</v>
      </c>
      <c r="Q125" s="103">
        <f>N125/K125</f>
        <v>0.84623194064818408</v>
      </c>
      <c r="R125" s="276"/>
      <c r="S125" s="1">
        <v>0.75924768518518515</v>
      </c>
      <c r="T125" s="2">
        <v>0.78888888888888886</v>
      </c>
      <c r="U125" s="104">
        <v>4.2833333333332568</v>
      </c>
      <c r="V125" s="105">
        <v>42.683333333333344</v>
      </c>
      <c r="W125" s="106"/>
      <c r="X125" s="107"/>
      <c r="Y125" s="261"/>
      <c r="Z125" s="262"/>
      <c r="AA125" s="111">
        <f>M125-J125</f>
        <v>-307.53611870363193</v>
      </c>
      <c r="AB125" s="103">
        <f>M125/J125</f>
        <v>0.84623194064818408</v>
      </c>
      <c r="AC125" s="293"/>
    </row>
    <row r="126" spans="1:29" ht="15.75" customHeight="1">
      <c r="A126" s="281"/>
      <c r="B126" s="153" t="s">
        <v>176</v>
      </c>
      <c r="C126" s="259" t="s">
        <v>221</v>
      </c>
      <c r="D126" s="260"/>
      <c r="E126" s="93">
        <v>47.6</v>
      </c>
      <c r="F126" s="104">
        <v>2329</v>
      </c>
      <c r="G126" s="95">
        <f t="shared" si="59"/>
        <v>110860.40000000001</v>
      </c>
      <c r="H126" s="96"/>
      <c r="I126" s="97">
        <v>23</v>
      </c>
      <c r="J126" s="98">
        <v>2000</v>
      </c>
      <c r="K126" s="99">
        <f t="shared" si="60"/>
        <v>86.956521739130437</v>
      </c>
      <c r="L126" s="100">
        <v>23</v>
      </c>
      <c r="M126" s="98">
        <f>F126/V126*60</f>
        <v>1704.146341463414</v>
      </c>
      <c r="N126" s="99">
        <f>M126/L126</f>
        <v>74.093319194061479</v>
      </c>
      <c r="O126" s="101">
        <f>L126-I126</f>
        <v>0</v>
      </c>
      <c r="P126" s="102">
        <f>N126-K126</f>
        <v>-12.863202545068958</v>
      </c>
      <c r="Q126" s="103">
        <f>N126/K126</f>
        <v>0.85207317073170696</v>
      </c>
      <c r="R126" s="276"/>
      <c r="S126" s="1">
        <v>0.79374999999999996</v>
      </c>
      <c r="T126" s="2">
        <v>0.85069444444444442</v>
      </c>
      <c r="U126" s="104">
        <v>6.9999999999999751</v>
      </c>
      <c r="V126" s="105">
        <v>82.000000000000028</v>
      </c>
      <c r="W126" s="106"/>
      <c r="X126" s="107"/>
      <c r="Y126" s="261"/>
      <c r="Z126" s="262"/>
      <c r="AA126" s="111">
        <f>M126-J126</f>
        <v>-295.85365853658595</v>
      </c>
      <c r="AB126" s="103">
        <f>M126/J126</f>
        <v>0.85207317073170707</v>
      </c>
      <c r="AC126" s="293"/>
    </row>
    <row r="127" spans="1:29" ht="15.75" customHeight="1">
      <c r="A127" s="281"/>
      <c r="B127" s="153"/>
      <c r="C127" s="259"/>
      <c r="D127" s="260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93"/>
    </row>
    <row r="128" spans="1:29" ht="15.75" customHeight="1">
      <c r="A128" s="281"/>
      <c r="B128" s="153"/>
      <c r="C128" s="259"/>
      <c r="D128" s="260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93"/>
    </row>
    <row r="129" spans="1:29" ht="15.75" customHeight="1">
      <c r="A129" s="281"/>
      <c r="B129" s="153"/>
      <c r="C129" s="259"/>
      <c r="D129" s="260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93"/>
    </row>
    <row r="130" spans="1:29" ht="15.75" customHeight="1">
      <c r="A130" s="281"/>
      <c r="B130" s="153"/>
      <c r="C130" s="259"/>
      <c r="D130" s="260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93"/>
    </row>
    <row r="131" spans="1:29" ht="15.75" customHeight="1">
      <c r="A131" s="281"/>
      <c r="B131" s="153"/>
      <c r="C131" s="259"/>
      <c r="D131" s="260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93"/>
    </row>
    <row r="132" spans="1:29" ht="15.75" customHeight="1">
      <c r="A132" s="281"/>
      <c r="B132" s="153"/>
      <c r="C132" s="259"/>
      <c r="D132" s="260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06"/>
      <c r="X132" s="107"/>
      <c r="Y132" s="261"/>
      <c r="Z132" s="262"/>
      <c r="AA132" s="111"/>
      <c r="AB132" s="103"/>
      <c r="AC132" s="293"/>
    </row>
    <row r="133" spans="1:29" ht="15.75" customHeight="1">
      <c r="A133" s="281"/>
      <c r="B133" s="153"/>
      <c r="C133" s="259"/>
      <c r="D133" s="260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06"/>
      <c r="X133" s="107"/>
      <c r="Y133" s="261"/>
      <c r="Z133" s="262"/>
      <c r="AA133" s="111"/>
      <c r="AB133" s="103"/>
      <c r="AC133" s="293"/>
    </row>
    <row r="134" spans="1:29" ht="15.75" customHeight="1">
      <c r="A134" s="281"/>
      <c r="B134" s="153"/>
      <c r="C134" s="259"/>
      <c r="D134" s="260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06"/>
      <c r="X134" s="107"/>
      <c r="Y134" s="261"/>
      <c r="Z134" s="262"/>
      <c r="AA134" s="111"/>
      <c r="AB134" s="103"/>
      <c r="AC134" s="293"/>
    </row>
    <row r="135" spans="1:29" ht="15.75" customHeight="1">
      <c r="A135" s="281"/>
      <c r="B135" s="153"/>
      <c r="C135" s="259"/>
      <c r="D135" s="260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06"/>
      <c r="X135" s="107"/>
      <c r="Y135" s="261"/>
      <c r="Z135" s="262"/>
      <c r="AA135" s="111"/>
      <c r="AB135" s="103"/>
      <c r="AC135" s="293"/>
    </row>
    <row r="136" spans="1:29" ht="15.75" customHeight="1">
      <c r="A136" s="281"/>
      <c r="B136" s="153"/>
      <c r="C136" s="259"/>
      <c r="D136" s="260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06"/>
      <c r="X136" s="107"/>
      <c r="Y136" s="261"/>
      <c r="Z136" s="262"/>
      <c r="AA136" s="111"/>
      <c r="AB136" s="103"/>
      <c r="AC136" s="293"/>
    </row>
    <row r="137" spans="1:29" ht="15.75" customHeight="1">
      <c r="A137" s="281"/>
      <c r="B137" s="153"/>
      <c r="C137" s="259"/>
      <c r="D137" s="260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84"/>
      <c r="X137" s="185"/>
      <c r="Y137" s="261"/>
      <c r="Z137" s="262"/>
      <c r="AA137" s="111"/>
      <c r="AB137" s="103"/>
      <c r="AC137" s="293"/>
    </row>
    <row r="138" spans="1:29" ht="15.75" customHeight="1">
      <c r="A138" s="281"/>
      <c r="B138" s="153"/>
      <c r="C138" s="259"/>
      <c r="D138" s="260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86"/>
      <c r="X138" s="187"/>
      <c r="Y138" s="261"/>
      <c r="Z138" s="262"/>
      <c r="AA138" s="111"/>
      <c r="AB138" s="103"/>
      <c r="AC138" s="293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"/>
      <c r="T139" s="2"/>
      <c r="U139" s="129"/>
      <c r="V139" s="105"/>
      <c r="W139" s="186"/>
      <c r="X139" s="187"/>
      <c r="Y139" s="261"/>
      <c r="Z139" s="262"/>
      <c r="AA139" s="111"/>
      <c r="AB139" s="103"/>
      <c r="AC139" s="293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1">AVERAGE(I124:I139)</f>
        <v>20.666666666666668</v>
      </c>
      <c r="J140" s="138">
        <f t="shared" si="61"/>
        <v>2000</v>
      </c>
      <c r="K140" s="139">
        <f t="shared" ref="K140" si="62">J140/I140</f>
        <v>96.774193548387089</v>
      </c>
      <c r="L140" s="137">
        <f t="shared" ref="L140:M140" si="63">AVERAGE(L124:L139)</f>
        <v>20.666666666666668</v>
      </c>
      <c r="M140" s="138">
        <f t="shared" si="63"/>
        <v>1699.0888926340047</v>
      </c>
      <c r="N140" s="139">
        <f>M140/L140</f>
        <v>82.213978675838931</v>
      </c>
      <c r="O140" s="140">
        <f>L140-I140</f>
        <v>0</v>
      </c>
      <c r="P140" s="141">
        <f>N140-K140</f>
        <v>-14.560214872548158</v>
      </c>
      <c r="Q140" s="142">
        <f>N140/K140</f>
        <v>0.84954444631700232</v>
      </c>
      <c r="R140" s="277"/>
      <c r="S140" s="143">
        <f>S124</f>
        <v>0.7086689814814815</v>
      </c>
      <c r="T140" s="144">
        <f>INDEX(T124:T139,COUNTA(T124:T139))</f>
        <v>0.85069444444444442</v>
      </c>
      <c r="U140" s="145"/>
      <c r="V140" s="156"/>
      <c r="W140" s="188"/>
      <c r="X140" s="189"/>
      <c r="Y140" s="264"/>
      <c r="Z140" s="265"/>
      <c r="AA140" s="157">
        <f>M140-J140</f>
        <v>-300.91110736599535</v>
      </c>
      <c r="AB140" s="142">
        <f>M140/J140</f>
        <v>0.84954444631700232</v>
      </c>
      <c r="AC140" s="294"/>
    </row>
    <row r="141" spans="1:29" ht="15.75" customHeight="1">
      <c r="A141" s="269" t="s">
        <v>246</v>
      </c>
      <c r="B141" s="183" t="s">
        <v>176</v>
      </c>
      <c r="C141" s="273" t="s">
        <v>223</v>
      </c>
      <c r="D141" s="274"/>
      <c r="E141" s="158">
        <v>49.91</v>
      </c>
      <c r="F141" s="87">
        <v>1487</v>
      </c>
      <c r="G141" s="159">
        <f t="shared" ref="G141:G143" si="64">E141*F141</f>
        <v>74216.17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1691.3744075829354</v>
      </c>
      <c r="N141" s="163">
        <f>M141/L141</f>
        <v>65.052861830112903</v>
      </c>
      <c r="O141" s="165">
        <f>L141-I141</f>
        <v>0</v>
      </c>
      <c r="P141" s="166">
        <f>N141-K141</f>
        <v>-11.870215092964017</v>
      </c>
      <c r="Q141" s="152">
        <f>N141/K141</f>
        <v>0.84568720379146778</v>
      </c>
      <c r="R141" s="275">
        <f>Q157</f>
        <v>0.84971328651857581</v>
      </c>
      <c r="S141" s="167">
        <v>0.7085069444444444</v>
      </c>
      <c r="T141" s="168">
        <v>0.74513888888888891</v>
      </c>
      <c r="U141" s="169"/>
      <c r="V141" s="170">
        <v>52.750000000000092</v>
      </c>
      <c r="W141" s="168"/>
      <c r="X141" s="171"/>
      <c r="Y141" s="278"/>
      <c r="Z141" s="279"/>
      <c r="AA141" s="109">
        <f>M141-J141</f>
        <v>-308.62559241706458</v>
      </c>
      <c r="AB141" s="152">
        <f>M141/J141</f>
        <v>0.84568720379146767</v>
      </c>
      <c r="AC141" s="266">
        <f>AB157</f>
        <v>0.84971328651857581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2205</v>
      </c>
      <c r="G142" s="95">
        <f t="shared" si="64"/>
        <v>125221.95</v>
      </c>
      <c r="H142" s="96"/>
      <c r="I142" s="97">
        <v>23</v>
      </c>
      <c r="J142" s="98">
        <v>2000</v>
      </c>
      <c r="K142" s="99">
        <f t="shared" ref="K142:K143" si="65">J142/I142</f>
        <v>86.956521739130437</v>
      </c>
      <c r="L142" s="100">
        <v>23</v>
      </c>
      <c r="M142" s="98">
        <f>F142/V142*60</f>
        <v>1707.4639707463966</v>
      </c>
      <c r="N142" s="99">
        <f>M142/L142</f>
        <v>74.237563945495509</v>
      </c>
      <c r="O142" s="101">
        <f>L142-I142</f>
        <v>0</v>
      </c>
      <c r="P142" s="102">
        <f>N142-K142</f>
        <v>-12.718957793634928</v>
      </c>
      <c r="Q142" s="103">
        <f>N142/K142</f>
        <v>0.85373198537319828</v>
      </c>
      <c r="R142" s="276"/>
      <c r="S142" s="1">
        <v>0.75</v>
      </c>
      <c r="T142" s="2">
        <v>0.80380787037037038</v>
      </c>
      <c r="U142" s="104">
        <v>6.9999999999999751</v>
      </c>
      <c r="V142" s="105">
        <v>77.483333333333348</v>
      </c>
      <c r="W142" s="106"/>
      <c r="X142" s="107"/>
      <c r="Y142" s="261"/>
      <c r="Z142" s="262"/>
      <c r="AA142" s="111">
        <f>M142-J142</f>
        <v>-292.53602925360337</v>
      </c>
      <c r="AB142" s="103">
        <f>M142/J142</f>
        <v>0.85373198537319828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1690</v>
      </c>
      <c r="G143" s="95">
        <f t="shared" si="64"/>
        <v>96110.3</v>
      </c>
      <c r="H143" s="96"/>
      <c r="I143" s="97">
        <v>23</v>
      </c>
      <c r="J143" s="98">
        <v>2000</v>
      </c>
      <c r="K143" s="99">
        <f t="shared" si="65"/>
        <v>86.956521739130437</v>
      </c>
      <c r="L143" s="100">
        <v>23</v>
      </c>
      <c r="M143" s="98">
        <f>F143/V143*60</f>
        <v>1699.4413407821228</v>
      </c>
      <c r="N143" s="99">
        <f>M143/L143</f>
        <v>73.888753947048812</v>
      </c>
      <c r="O143" s="101">
        <f>L143-I143</f>
        <v>0</v>
      </c>
      <c r="P143" s="102">
        <f>N143-K143</f>
        <v>-13.067767792081625</v>
      </c>
      <c r="Q143" s="103">
        <f>N143/K143</f>
        <v>0.84972067039106136</v>
      </c>
      <c r="R143" s="276"/>
      <c r="S143" s="1">
        <v>0.80717592592592591</v>
      </c>
      <c r="T143" s="2">
        <v>0.84861111111111109</v>
      </c>
      <c r="U143" s="104">
        <v>4.8499999999999588</v>
      </c>
      <c r="V143" s="105">
        <v>59.666666666666671</v>
      </c>
      <c r="W143" s="106"/>
      <c r="X143" s="107"/>
      <c r="Y143" s="261"/>
      <c r="Z143" s="262"/>
      <c r="AA143" s="111">
        <f>M143-J143</f>
        <v>-300.55865921787722</v>
      </c>
      <c r="AB143" s="103">
        <f>M143/J143</f>
        <v>0.84972067039106136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6">AVERAGE(I141:I156)</f>
        <v>24</v>
      </c>
      <c r="J157" s="138">
        <f t="shared" si="66"/>
        <v>2000</v>
      </c>
      <c r="K157" s="139">
        <f t="shared" ref="K157" si="67">J157/I157</f>
        <v>83.333333333333329</v>
      </c>
      <c r="L157" s="137">
        <f t="shared" ref="L157:M157" si="68">AVERAGE(L141:L156)</f>
        <v>24</v>
      </c>
      <c r="M157" s="138">
        <f t="shared" si="68"/>
        <v>1699.4265730371517</v>
      </c>
      <c r="N157" s="139">
        <f>M157/L157</f>
        <v>70.809440543214649</v>
      </c>
      <c r="O157" s="140">
        <f>L157-I157</f>
        <v>0</v>
      </c>
      <c r="P157" s="141">
        <f>N157-K157</f>
        <v>-12.52389279011868</v>
      </c>
      <c r="Q157" s="142">
        <f>N157/K157</f>
        <v>0.84971328651857581</v>
      </c>
      <c r="R157" s="277"/>
      <c r="S157" s="143">
        <f>S141</f>
        <v>0.7085069444444444</v>
      </c>
      <c r="T157" s="144">
        <f>INDEX(T141:T156,COUNTA(T141:T156))</f>
        <v>0.84861111111111109</v>
      </c>
      <c r="U157" s="145"/>
      <c r="V157" s="156"/>
      <c r="W157" s="135"/>
      <c r="X157" s="139"/>
      <c r="Y157" s="264"/>
      <c r="Z157" s="265"/>
      <c r="AA157" s="157">
        <f>M157-J157</f>
        <v>-300.57342696284832</v>
      </c>
      <c r="AB157" s="142">
        <f>M157/J157</f>
        <v>0.84971328651857581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64" priority="3" operator="greaterThan">
      <formula>0</formula>
    </cfRule>
  </conditionalFormatting>
  <conditionalFormatting sqref="P5:P157 AA5:AA157">
    <cfRule type="cellIs" dxfId="263" priority="6" operator="lessThan">
      <formula>0</formula>
    </cfRule>
  </conditionalFormatting>
  <conditionalFormatting sqref="Q5:Q157 AB5:AB157">
    <cfRule type="cellIs" dxfId="262" priority="4" operator="greaterThan">
      <formula>1</formula>
    </cfRule>
    <cfRule type="cellIs" dxfId="261" priority="5" operator="lessThan">
      <formula>0.8</formula>
    </cfRule>
  </conditionalFormatting>
  <conditionalFormatting sqref="R5:R157 AC124">
    <cfRule type="cellIs" dxfId="260" priority="7" operator="lessThan">
      <formula>0.8</formula>
    </cfRule>
  </conditionalFormatting>
  <conditionalFormatting sqref="AC5:AC22 AC56:AC91">
    <cfRule type="cellIs" dxfId="259" priority="9" operator="lessThan">
      <formula>0.8</formula>
    </cfRule>
  </conditionalFormatting>
  <conditionalFormatting sqref="AC39">
    <cfRule type="cellIs" dxfId="258" priority="12" operator="lessThan">
      <formula>0.8</formula>
    </cfRule>
  </conditionalFormatting>
  <conditionalFormatting sqref="AC54">
    <cfRule type="cellIs" dxfId="257" priority="11" operator="lessThan">
      <formula>0.8</formula>
    </cfRule>
  </conditionalFormatting>
  <conditionalFormatting sqref="AC97:AC105">
    <cfRule type="cellIs" dxfId="256" priority="10" operator="lessThan">
      <formula>0.8</formula>
    </cfRule>
  </conditionalFormatting>
  <conditionalFormatting sqref="AC107:AC112">
    <cfRule type="cellIs" dxfId="255" priority="8" operator="lessThan">
      <formula>0.8</formula>
    </cfRule>
  </conditionalFormatting>
  <conditionalFormatting sqref="AC139">
    <cfRule type="cellIs" dxfId="254" priority="2" operator="lessThan">
      <formula>0.8</formula>
    </cfRule>
  </conditionalFormatting>
  <conditionalFormatting sqref="AC141:AC157">
    <cfRule type="cellIs" dxfId="253" priority="1" operator="lessThan">
      <formula>0.8</formula>
    </cfRule>
  </conditionalFormatting>
  <dataValidations count="1">
    <dataValidation type="list" allowBlank="1" showInputMessage="1" showErrorMessage="1" sqref="Y5:Z157" xr:uid="{B9FFDD2F-77C3-4A6B-A777-C25BCF502442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DBD9-D477-4190-BD15-75CDDDE2EA57}">
  <sheetPr>
    <tabColor theme="8" tint="0.59999389629810485"/>
  </sheetPr>
  <dimension ref="B1:AR36"/>
  <sheetViews>
    <sheetView zoomScale="70" zoomScaleNormal="70" workbookViewId="0">
      <selection activeCell="Q41" sqref="Q4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244</v>
      </c>
      <c r="D3" s="248"/>
      <c r="E3" s="7" t="s">
        <v>2</v>
      </c>
      <c r="F3" s="249">
        <f>'0808(18度C)'!D1+'0808(4度C)'!D1</f>
        <v>195967</v>
      </c>
      <c r="G3" s="250"/>
      <c r="H3" s="7" t="s">
        <v>3</v>
      </c>
      <c r="I3" s="251">
        <f>'0808(18度C)'!F1+'0808(4度C)'!F1</f>
        <v>6209389.7299999986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497.43811350393702</v>
      </c>
      <c r="F6" s="226" t="e">
        <f>AVERAGE(#REF!,D13:K13)</f>
        <v>#REF!</v>
      </c>
      <c r="G6" s="227">
        <f>AVERAGE(D13:K13)</f>
        <v>178.8364756465615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750.06078109730561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419.36759166130645</v>
      </c>
      <c r="F7" s="230" t="e">
        <f>AVERAGE(#REF!,D14:K14)</f>
        <v>#REF!</v>
      </c>
      <c r="G7" s="217">
        <f>AVERAGE(D14:K14)</f>
        <v>150.39274236462512</v>
      </c>
      <c r="H7" s="218"/>
      <c r="I7" s="217">
        <f>AVERAGE(L14:O14)</f>
        <v>76.54007804908926</v>
      </c>
      <c r="J7" s="218"/>
      <c r="K7" s="217">
        <f>AVERAGE(D28:O28)</f>
        <v>580.61171393189306</v>
      </c>
      <c r="L7" s="218"/>
      <c r="M7" s="217">
        <f>AVERAGE(P28:X28)</f>
        <v>632.45525735072488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0.84464303598620116</v>
      </c>
      <c r="F8" s="222" t="e">
        <f>AVERAGE(D15:K15,#REF!)</f>
        <v>#REF!</v>
      </c>
      <c r="G8" s="223">
        <f>AVERAGE(D15:K15)</f>
        <v>0.84218280365542986</v>
      </c>
      <c r="H8" s="224"/>
      <c r="I8" s="223">
        <f>AVERAGE(L15:O15)</f>
        <v>0.84994509275083219</v>
      </c>
      <c r="J8" s="224"/>
      <c r="K8" s="223">
        <f>AVERAGE(D29:O29)</f>
        <v>0.84443973543771866</v>
      </c>
      <c r="L8" s="224"/>
      <c r="M8" s="223">
        <f>AVERAGE(P29:X29)</f>
        <v>0.84601702218186725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123.40425531914893</v>
      </c>
      <c r="E13" s="24">
        <v>77.519379844961236</v>
      </c>
      <c r="F13" s="24">
        <v>80.991735537190081</v>
      </c>
      <c r="G13" s="24">
        <v>87.591240875912419</v>
      </c>
      <c r="H13" s="24">
        <v>176</v>
      </c>
      <c r="I13" s="24">
        <v>273.01538461538456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>
        <v>96.774193548387089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105.51190075922419</v>
      </c>
      <c r="E14" s="28">
        <v>63.43096125742921</v>
      </c>
      <c r="F14" s="28">
        <v>69.018240360005194</v>
      </c>
      <c r="G14" s="28">
        <v>73.68081142849023</v>
      </c>
      <c r="H14" s="28">
        <v>149.57854174239503</v>
      </c>
      <c r="I14" s="28">
        <v>231.50409230927497</v>
      </c>
      <c r="J14" s="28" t="s">
        <v>37</v>
      </c>
      <c r="K14" s="55">
        <v>360.024648695557</v>
      </c>
      <c r="L14" s="27" t="s">
        <v>37</v>
      </c>
      <c r="M14" s="67">
        <v>70.837143492291645</v>
      </c>
      <c r="N14" s="28">
        <v>82.243012605886889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0.85501023029026502</v>
      </c>
      <c r="E15" s="32">
        <f t="shared" si="0"/>
        <v>0.81825940022083687</v>
      </c>
      <c r="F15" s="32">
        <f t="shared" si="0"/>
        <v>0.85216398811843153</v>
      </c>
      <c r="G15" s="32">
        <f t="shared" si="0"/>
        <v>0.84118926380859671</v>
      </c>
      <c r="H15" s="32">
        <f t="shared" si="0"/>
        <v>0.84987807808178994</v>
      </c>
      <c r="I15" s="32">
        <f t="shared" si="0"/>
        <v>0.84795255269372682</v>
      </c>
      <c r="J15" s="32" t="s">
        <v>37</v>
      </c>
      <c r="K15" s="56">
        <f t="shared" ref="K15:N15" si="1">K14/K13</f>
        <v>0.83082611237436232</v>
      </c>
      <c r="L15" s="31" t="s">
        <v>37</v>
      </c>
      <c r="M15" s="68">
        <f t="shared" si="1"/>
        <v>0.85004572190749983</v>
      </c>
      <c r="N15" s="32">
        <f t="shared" si="1"/>
        <v>0.84984446359416455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0.29166666666666669</v>
      </c>
      <c r="F16" s="2">
        <v>0.29166666666666669</v>
      </c>
      <c r="G16" s="2">
        <v>0.2918634259259259</v>
      </c>
      <c r="H16" s="2">
        <v>0.16666666666666666</v>
      </c>
      <c r="I16" s="2">
        <v>0.16681712962962963</v>
      </c>
      <c r="J16" s="2" t="s">
        <v>37</v>
      </c>
      <c r="K16" s="3">
        <v>0.32361111111111107</v>
      </c>
      <c r="L16" s="1" t="s">
        <v>37</v>
      </c>
      <c r="M16" s="69">
        <v>0.70833333333333337</v>
      </c>
      <c r="N16" s="2">
        <v>0.70833333333333337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0.54583333333333328</v>
      </c>
      <c r="E17" s="2">
        <v>0.60428240740740746</v>
      </c>
      <c r="F17" s="2">
        <v>0.61603009259259256</v>
      </c>
      <c r="G17" s="2">
        <v>0.61322916666666671</v>
      </c>
      <c r="H17" s="2">
        <v>0.66319444444444442</v>
      </c>
      <c r="I17" s="2">
        <v>0.52855324074074073</v>
      </c>
      <c r="J17" s="2" t="s">
        <v>37</v>
      </c>
      <c r="K17" s="3">
        <v>0.44791666666666669</v>
      </c>
      <c r="L17" s="1" t="s">
        <v>37</v>
      </c>
      <c r="M17" s="69">
        <v>0.82709490740740743</v>
      </c>
      <c r="N17" s="2">
        <v>0.82656249999999998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15.666666666666666</v>
      </c>
      <c r="E18" s="35">
        <v>26.6</v>
      </c>
      <c r="F18" s="35">
        <v>24.2</v>
      </c>
      <c r="G18" s="35">
        <v>23</v>
      </c>
      <c r="H18" s="35">
        <v>20.454545454545453</v>
      </c>
      <c r="I18" s="35">
        <v>10.833333333333334</v>
      </c>
      <c r="J18" s="35" t="s">
        <v>37</v>
      </c>
      <c r="K18" s="57">
        <v>6</v>
      </c>
      <c r="L18" s="34" t="s">
        <v>37</v>
      </c>
      <c r="M18" s="70">
        <v>24</v>
      </c>
      <c r="N18" s="35">
        <v>20.666666666666668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5"/>
      <c r="C28" s="26" t="s">
        <v>38</v>
      </c>
      <c r="D28" s="28">
        <v>192.78980775950419</v>
      </c>
      <c r="E28" s="28" t="s">
        <v>37</v>
      </c>
      <c r="F28" s="28" t="s">
        <v>37</v>
      </c>
      <c r="G28" s="28">
        <v>232.60144699591046</v>
      </c>
      <c r="H28" s="28">
        <v>354.32528461120592</v>
      </c>
      <c r="I28" s="28" t="s">
        <v>37</v>
      </c>
      <c r="J28" s="28">
        <v>589.94521430873351</v>
      </c>
      <c r="K28" s="28">
        <v>933.66287691547359</v>
      </c>
      <c r="L28" s="28" t="s">
        <v>37</v>
      </c>
      <c r="M28" s="28">
        <v>640.80264863715729</v>
      </c>
      <c r="N28" s="28">
        <v>998.12039575665938</v>
      </c>
      <c r="O28" s="28">
        <v>702.64603647050035</v>
      </c>
      <c r="P28" s="27">
        <v>191.8733140163271</v>
      </c>
      <c r="Q28" s="28" t="s">
        <v>37</v>
      </c>
      <c r="R28" s="28" t="s">
        <v>37</v>
      </c>
      <c r="S28" s="28">
        <v>599.17005695687578</v>
      </c>
      <c r="T28" s="28">
        <v>641.18190427687819</v>
      </c>
      <c r="U28" s="28" t="s">
        <v>37</v>
      </c>
      <c r="V28" s="28">
        <v>643.6585966597238</v>
      </c>
      <c r="W28" s="28">
        <v>995.17066327537316</v>
      </c>
      <c r="X28" s="29">
        <v>723.67700891917127</v>
      </c>
    </row>
    <row r="29" spans="2:44" ht="40.15" customHeight="1">
      <c r="B29" s="205"/>
      <c r="C29" s="30" t="s">
        <v>39</v>
      </c>
      <c r="D29" s="32">
        <f>D28/D27</f>
        <v>0.85248643714129635</v>
      </c>
      <c r="E29" s="32" t="s">
        <v>37</v>
      </c>
      <c r="F29" s="32" t="s">
        <v>37</v>
      </c>
      <c r="G29" s="32">
        <f>G28/G27</f>
        <v>0.85287197231833833</v>
      </c>
      <c r="H29" s="32">
        <f>H28/H27</f>
        <v>0.81767373371816754</v>
      </c>
      <c r="I29" s="32" t="s">
        <v>37</v>
      </c>
      <c r="J29" s="32">
        <f>J28/J27</f>
        <v>0.87399291008701263</v>
      </c>
      <c r="K29" s="32">
        <f>K28/K27</f>
        <v>0.84878443355952149</v>
      </c>
      <c r="L29" s="32" t="s">
        <v>37</v>
      </c>
      <c r="M29" s="32">
        <f>M28/M27</f>
        <v>0.84145802346293386</v>
      </c>
      <c r="N29" s="32">
        <f>N28/N27</f>
        <v>0.83176699646388286</v>
      </c>
      <c r="O29" s="32">
        <f>O28/O27</f>
        <v>0.8364833767505957</v>
      </c>
      <c r="P29" s="31">
        <f>P28/P27</f>
        <v>0.84654284291396409</v>
      </c>
      <c r="Q29" s="32" t="s">
        <v>37</v>
      </c>
      <c r="R29" s="32" t="s">
        <v>37</v>
      </c>
      <c r="S29" s="32">
        <f>S28/S27</f>
        <v>0.88765934363981602</v>
      </c>
      <c r="T29" s="32">
        <f>T28/T27</f>
        <v>0.83405776166097978</v>
      </c>
      <c r="U29" s="32" t="s">
        <v>37</v>
      </c>
      <c r="V29" s="32">
        <f>V28/V27</f>
        <v>0.84520825824004131</v>
      </c>
      <c r="W29" s="32">
        <f>W28/W27</f>
        <v>0.82930888606281095</v>
      </c>
      <c r="X29" s="33">
        <f>X28/X27</f>
        <v>0.83332504057359114</v>
      </c>
    </row>
    <row r="30" spans="2:44" ht="17.25" customHeight="1">
      <c r="B30" s="206" t="s">
        <v>40</v>
      </c>
      <c r="C30" s="15" t="s">
        <v>41</v>
      </c>
      <c r="D30" s="2">
        <v>0.37172453703703706</v>
      </c>
      <c r="E30" s="2" t="s">
        <v>37</v>
      </c>
      <c r="F30" s="2" t="s">
        <v>37</v>
      </c>
      <c r="G30" s="2">
        <v>0.26874999999999999</v>
      </c>
      <c r="H30" s="2">
        <v>0.25005787037037036</v>
      </c>
      <c r="I30" s="2" t="s">
        <v>37</v>
      </c>
      <c r="J30" s="2">
        <v>0.25</v>
      </c>
      <c r="K30" s="2">
        <v>0.32519675925925928</v>
      </c>
      <c r="L30" s="2" t="s">
        <v>37</v>
      </c>
      <c r="M30" s="2">
        <v>0.25</v>
      </c>
      <c r="N30" s="2">
        <v>0.25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0.70844907407407409</v>
      </c>
      <c r="T30" s="2">
        <v>0.70839120370370368</v>
      </c>
      <c r="U30" s="2" t="s">
        <v>37</v>
      </c>
      <c r="V30" s="2">
        <v>0.70864583333333331</v>
      </c>
      <c r="W30" s="2">
        <v>0.70846064814814813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0.45239583333333333</v>
      </c>
      <c r="E31" s="2" t="s">
        <v>37</v>
      </c>
      <c r="F31" s="2" t="s">
        <v>37</v>
      </c>
      <c r="G31" s="2">
        <v>0.30219907407407409</v>
      </c>
      <c r="H31" s="2">
        <v>0.30578703703703702</v>
      </c>
      <c r="I31" s="2" t="s">
        <v>37</v>
      </c>
      <c r="J31" s="2">
        <v>0.3218287037037037</v>
      </c>
      <c r="K31" s="2">
        <v>0.34861111111111109</v>
      </c>
      <c r="L31" s="2" t="s">
        <v>37</v>
      </c>
      <c r="M31" s="2">
        <v>0.3739351851851852</v>
      </c>
      <c r="N31" s="2">
        <v>0.40833333333333333</v>
      </c>
      <c r="O31" s="2">
        <v>0.40936342592592595</v>
      </c>
      <c r="P31" s="1">
        <v>0.84336805555555561</v>
      </c>
      <c r="Q31" s="2" t="s">
        <v>37</v>
      </c>
      <c r="R31" s="2" t="s">
        <v>37</v>
      </c>
      <c r="S31" s="2">
        <v>0.85069444444444442</v>
      </c>
      <c r="T31" s="2">
        <v>0.8515625</v>
      </c>
      <c r="U31" s="2" t="s">
        <v>37</v>
      </c>
      <c r="V31" s="2">
        <v>0.88541666666666663</v>
      </c>
      <c r="W31" s="2">
        <v>0.9506944444444444</v>
      </c>
      <c r="X31" s="4">
        <v>0.94195601851851851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0592-C741-4285-A544-A7E42CE6AFB9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97720</v>
      </c>
      <c r="E1" s="77" t="s">
        <v>3</v>
      </c>
      <c r="F1" s="78">
        <f>SUM(G5:G242)</f>
        <v>1932880.4300000002</v>
      </c>
      <c r="G1" s="79" t="s">
        <v>74</v>
      </c>
      <c r="H1" s="80">
        <f>L21+L38+L55+L72+L89+L106+L123+L140+L157+L174+L191+L208+L225+L242</f>
        <v>82.05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45877</v>
      </c>
      <c r="B2" s="325"/>
      <c r="C2" s="82" t="s">
        <v>35</v>
      </c>
      <c r="D2" s="83">
        <f>AVERAGE(N21,N38,N55,N72,N89,N106,N123,N140,N157,N174,N191,N208,N225,N242)</f>
        <v>602.83037539710665</v>
      </c>
      <c r="E2" s="83" t="s">
        <v>81</v>
      </c>
      <c r="F2" s="84">
        <f>F1/D1</f>
        <v>19.779783360622186</v>
      </c>
      <c r="G2" s="85" t="s">
        <v>82</v>
      </c>
      <c r="H2" s="86">
        <f>COUNT(H5:H242)</f>
        <v>2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1662</v>
      </c>
      <c r="G5" s="95">
        <f t="shared" ref="G5:G7" si="0">E5*F5</f>
        <v>49610.700000000004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2791.9738684087779</v>
      </c>
      <c r="N5" s="99">
        <f>M5/L5</f>
        <v>164.23375696522223</v>
      </c>
      <c r="O5" s="101">
        <f>L5-I5</f>
        <v>0</v>
      </c>
      <c r="P5" s="102">
        <f>N5-K5</f>
        <v>-28.295654799483657</v>
      </c>
      <c r="Q5" s="103">
        <f>N5/K5</f>
        <v>0.85303204045486647</v>
      </c>
      <c r="R5" s="276">
        <f>Q21</f>
        <v>0.85248643714129635</v>
      </c>
      <c r="S5" s="1">
        <v>0.37172453703703706</v>
      </c>
      <c r="T5" s="2">
        <v>0.39652777777777776</v>
      </c>
      <c r="U5" s="104">
        <v>5.1166666666666938</v>
      </c>
      <c r="V5" s="105">
        <v>35.716666666666598</v>
      </c>
      <c r="W5" s="106"/>
      <c r="X5" s="88"/>
      <c r="Y5" s="278"/>
      <c r="Z5" s="279"/>
      <c r="AA5" s="109">
        <f>M5-J5</f>
        <v>-481.02613159122211</v>
      </c>
      <c r="AB5" s="110">
        <f>M5/J5</f>
        <v>0.85303204045486647</v>
      </c>
      <c r="AC5" s="291">
        <f>AB21</f>
        <v>0.85248643714129635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1722</v>
      </c>
      <c r="G6" s="95">
        <f t="shared" si="0"/>
        <v>50833.440000000002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2792.4324324324361</v>
      </c>
      <c r="N6" s="99">
        <f>M6/L6</f>
        <v>164.26073131955508</v>
      </c>
      <c r="O6" s="101">
        <f>L6-I6</f>
        <v>0</v>
      </c>
      <c r="P6" s="102">
        <f>N6-K6</f>
        <v>-28.268680445150807</v>
      </c>
      <c r="Q6" s="103">
        <f>N6/K6</f>
        <v>0.85317214556444743</v>
      </c>
      <c r="R6" s="276"/>
      <c r="S6" s="1">
        <v>0.40138888888888891</v>
      </c>
      <c r="T6" s="2">
        <v>0.42708333333333331</v>
      </c>
      <c r="U6" s="104">
        <v>7.0000000000000551</v>
      </c>
      <c r="V6" s="105">
        <v>36.99999999999995</v>
      </c>
      <c r="W6" s="106"/>
      <c r="X6" s="107"/>
      <c r="Y6" s="261"/>
      <c r="Z6" s="262"/>
      <c r="AA6" s="111">
        <f>M6-J6</f>
        <v>-480.56756756756386</v>
      </c>
      <c r="AB6" s="112">
        <f>M6/J6</f>
        <v>0.85317214556444732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1115</v>
      </c>
      <c r="G7" s="95">
        <f t="shared" si="0"/>
        <v>24095.149999999998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2127.1860095389534</v>
      </c>
      <c r="N7" s="99">
        <f>M7/L7</f>
        <v>354.53100158982556</v>
      </c>
      <c r="O7" s="101">
        <f>L7-I7</f>
        <v>0</v>
      </c>
      <c r="P7" s="102">
        <f>N7-K7</f>
        <v>-62.135665076841121</v>
      </c>
      <c r="Q7" s="103">
        <f>N7/K7</f>
        <v>0.85087440381558133</v>
      </c>
      <c r="R7" s="276"/>
      <c r="S7" s="1">
        <v>0.43055555555555558</v>
      </c>
      <c r="T7" s="2">
        <v>0.45239583333333333</v>
      </c>
      <c r="U7" s="104">
        <v>5.0000000000000622</v>
      </c>
      <c r="V7" s="105">
        <v>31.44999999999996</v>
      </c>
      <c r="W7" s="2"/>
      <c r="X7" s="107"/>
      <c r="Y7" s="261"/>
      <c r="Z7" s="262"/>
      <c r="AA7" s="111">
        <f>M7-J7</f>
        <v>-372.81399046104661</v>
      </c>
      <c r="AB7" s="112">
        <f>M7/J7</f>
        <v>0.85087440381558133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4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2570.5307701267225</v>
      </c>
      <c r="N21" s="139">
        <f>M21/L21</f>
        <v>192.78980775950419</v>
      </c>
      <c r="O21" s="140">
        <f>L21-I21</f>
        <v>0</v>
      </c>
      <c r="P21" s="141">
        <f>N21-K21</f>
        <v>-33.36019224049582</v>
      </c>
      <c r="Q21" s="142">
        <f>N21/K21</f>
        <v>0.85248643714129635</v>
      </c>
      <c r="R21" s="277"/>
      <c r="S21" s="143">
        <f>S5</f>
        <v>0.37172453703703706</v>
      </c>
      <c r="T21" s="144">
        <f>INDEX(T5:T20,COUNTA(T5:T20))</f>
        <v>0.45239583333333333</v>
      </c>
      <c r="U21" s="145"/>
      <c r="V21" s="145"/>
      <c r="W21" s="146"/>
      <c r="X21" s="147"/>
      <c r="Y21" s="264"/>
      <c r="Z21" s="265"/>
      <c r="AA21" s="148">
        <f>M21-J21</f>
        <v>-444.80256320661101</v>
      </c>
      <c r="AB21" s="149">
        <f>M21/J21</f>
        <v>0.85248643714129635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2054</v>
      </c>
      <c r="G22" s="95">
        <f t="shared" ref="G22" si="5">E22*F22</f>
        <v>52664.56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2558.6159169550151</v>
      </c>
      <c r="N22" s="99">
        <f>M22/L22</f>
        <v>232.60144699591046</v>
      </c>
      <c r="O22" s="101">
        <f>L22-I22</f>
        <v>0</v>
      </c>
      <c r="P22" s="102">
        <f>N22-K22</f>
        <v>-40.125825731362283</v>
      </c>
      <c r="Q22" s="103">
        <f>N22/K22</f>
        <v>0.85287197231833833</v>
      </c>
      <c r="R22" s="275">
        <f>Q38</f>
        <v>0.85287197231833833</v>
      </c>
      <c r="S22" s="1">
        <v>0.26874999999999999</v>
      </c>
      <c r="T22" s="2">
        <v>0.30219907407407409</v>
      </c>
      <c r="U22" s="104">
        <v>5.5833333333333002</v>
      </c>
      <c r="V22" s="105">
        <v>48.166666666666707</v>
      </c>
      <c r="W22" s="106"/>
      <c r="X22" s="151"/>
      <c r="Y22" s="278"/>
      <c r="Z22" s="279"/>
      <c r="AA22" s="109">
        <f>M22-J22</f>
        <v>-441.38408304498489</v>
      </c>
      <c r="AB22" s="152">
        <f>M22/J22</f>
        <v>0.85287197231833833</v>
      </c>
      <c r="AC22" s="266">
        <f>AB38</f>
        <v>0.85287197231833833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2558.6159169550151</v>
      </c>
      <c r="N38" s="139">
        <f>M38/L38</f>
        <v>232.60144699591046</v>
      </c>
      <c r="O38" s="140">
        <f>L38-I38</f>
        <v>0</v>
      </c>
      <c r="P38" s="141">
        <f>N38-K38</f>
        <v>-40.125825731362283</v>
      </c>
      <c r="Q38" s="142">
        <f>N38/K38</f>
        <v>0.85287197231833833</v>
      </c>
      <c r="R38" s="277"/>
      <c r="S38" s="143">
        <f>S22</f>
        <v>0.26874999999999999</v>
      </c>
      <c r="T38" s="144">
        <f>INDEX(T22:T37,COUNTA(T22:T37))</f>
        <v>0.30219907407407409</v>
      </c>
      <c r="U38" s="145"/>
      <c r="V38" s="156"/>
      <c r="W38" s="135"/>
      <c r="X38" s="139"/>
      <c r="Y38" s="264"/>
      <c r="Z38" s="265"/>
      <c r="AA38" s="157">
        <f>M38-J38</f>
        <v>-441.38408304498489</v>
      </c>
      <c r="AB38" s="142">
        <f>M38/J38</f>
        <v>0.85287197231833833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856</v>
      </c>
      <c r="G39" s="159">
        <f t="shared" ref="G39:G41" si="9">E39*F39</f>
        <v>12035.36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2144.4676409185818</v>
      </c>
      <c r="N39" s="163">
        <f>M39/L39</f>
        <v>357.41127348643028</v>
      </c>
      <c r="O39" s="165">
        <f>L39-I39</f>
        <v>0</v>
      </c>
      <c r="P39" s="166">
        <f>N39-K39</f>
        <v>-75.922059846903039</v>
      </c>
      <c r="Q39" s="152">
        <f>N39/K39</f>
        <v>0.82479524650714686</v>
      </c>
      <c r="R39" s="275">
        <f>Q55</f>
        <v>0.81767373371816754</v>
      </c>
      <c r="S39" s="167">
        <v>0.25005787037037036</v>
      </c>
      <c r="T39" s="168">
        <v>0.2666898148148148</v>
      </c>
      <c r="U39" s="169"/>
      <c r="V39" s="170">
        <v>23.949999999999989</v>
      </c>
      <c r="W39" s="168"/>
      <c r="X39" s="171"/>
      <c r="Y39" s="278"/>
      <c r="Z39" s="279"/>
      <c r="AA39" s="109">
        <f>M39-J39</f>
        <v>-455.53235908141824</v>
      </c>
      <c r="AB39" s="152">
        <f>M39/J39</f>
        <v>0.82479524650714686</v>
      </c>
      <c r="AC39" s="266">
        <f>AB55</f>
        <v>0.81767373371816754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979</v>
      </c>
      <c r="G40" s="95">
        <f t="shared" si="9"/>
        <v>14498.99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2151.648351648349</v>
      </c>
      <c r="N40" s="99">
        <f>M40/L40</f>
        <v>358.60805860805817</v>
      </c>
      <c r="O40" s="101">
        <f>L40-I40</f>
        <v>0</v>
      </c>
      <c r="P40" s="102">
        <f>N40-K40</f>
        <v>-74.725274725275142</v>
      </c>
      <c r="Q40" s="103">
        <f>N40/K40</f>
        <v>0.82755705832628812</v>
      </c>
      <c r="R40" s="276"/>
      <c r="S40" s="1">
        <v>0.27083333333333331</v>
      </c>
      <c r="T40" s="2">
        <v>0.28979166666666667</v>
      </c>
      <c r="U40" s="104">
        <v>5.9666666666666668</v>
      </c>
      <c r="V40" s="105">
        <v>27.300000000000033</v>
      </c>
      <c r="W40" s="106"/>
      <c r="X40" s="113"/>
      <c r="Y40" s="261"/>
      <c r="Z40" s="262"/>
      <c r="AA40" s="111">
        <f>M40-J40</f>
        <v>-448.35164835165097</v>
      </c>
      <c r="AB40" s="103">
        <f>M40/J40</f>
        <v>0.82755705832628812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532</v>
      </c>
      <c r="G41" s="95">
        <f t="shared" si="9"/>
        <v>9506.84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2081.7391304347757</v>
      </c>
      <c r="N41" s="99">
        <f>M41/L41</f>
        <v>346.9565217391293</v>
      </c>
      <c r="O41" s="101">
        <f>L41-I41</f>
        <v>0</v>
      </c>
      <c r="P41" s="102">
        <f>N41-K41</f>
        <v>-86.376811594204014</v>
      </c>
      <c r="Q41" s="103">
        <f>N41/K41</f>
        <v>0.80066889632106764</v>
      </c>
      <c r="R41" s="276"/>
      <c r="S41" s="1">
        <v>0.29513888888888884</v>
      </c>
      <c r="T41" s="2">
        <v>0.30578703703703702</v>
      </c>
      <c r="U41" s="104">
        <v>7.6999999999999247</v>
      </c>
      <c r="V41" s="105">
        <v>15.333333333333385</v>
      </c>
      <c r="W41" s="106"/>
      <c r="X41" s="113"/>
      <c r="Y41" s="261"/>
      <c r="Z41" s="262"/>
      <c r="AA41" s="111">
        <f>M41-J41</f>
        <v>-518.26086956522431</v>
      </c>
      <c r="AB41" s="103">
        <f>M41/J41</f>
        <v>0.80066889632106752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2125.9517076672355</v>
      </c>
      <c r="N55" s="139">
        <f>M55/L55</f>
        <v>354.32528461120592</v>
      </c>
      <c r="O55" s="140">
        <f>L55-I55</f>
        <v>0</v>
      </c>
      <c r="P55" s="141">
        <f>N55-K55</f>
        <v>-79.008048722127398</v>
      </c>
      <c r="Q55" s="142">
        <f>N55/K55</f>
        <v>0.81767373371816754</v>
      </c>
      <c r="R55" s="277"/>
      <c r="S55" s="143">
        <f>S39</f>
        <v>0.25005787037037036</v>
      </c>
      <c r="T55" s="144">
        <f>INDEX(T39:T54,COUNTA(T39:T54))</f>
        <v>0.30578703703703702</v>
      </c>
      <c r="U55" s="145"/>
      <c r="V55" s="156"/>
      <c r="W55" s="135"/>
      <c r="X55" s="139"/>
      <c r="Y55" s="264"/>
      <c r="Z55" s="265"/>
      <c r="AA55" s="157">
        <f>M55-J55</f>
        <v>-474.0482923327645</v>
      </c>
      <c r="AB55" s="142">
        <f>M55/J55</f>
        <v>0.81767373371816754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4068</v>
      </c>
      <c r="G56" s="159">
        <f t="shared" ref="G56" si="14">E56*F56</f>
        <v>57074.04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2359.780857234934</v>
      </c>
      <c r="N56" s="163">
        <f>M56/L56</f>
        <v>589.94521430873351</v>
      </c>
      <c r="O56" s="165">
        <f>L56-I56</f>
        <v>0</v>
      </c>
      <c r="P56" s="166">
        <f>N56-K56</f>
        <v>-85.054785691266488</v>
      </c>
      <c r="Q56" s="152">
        <f>N56/K56</f>
        <v>0.87399291008701263</v>
      </c>
      <c r="R56" s="275">
        <f>Q72</f>
        <v>0.87399291008701263</v>
      </c>
      <c r="S56" s="167">
        <v>0.25</v>
      </c>
      <c r="T56" s="168">
        <v>0.3218287037037037</v>
      </c>
      <c r="U56" s="169"/>
      <c r="V56" s="170">
        <v>103.43333333333332</v>
      </c>
      <c r="W56" s="173"/>
      <c r="X56" s="151"/>
      <c r="Y56" s="278"/>
      <c r="Z56" s="279"/>
      <c r="AA56" s="109">
        <f>M56-J56</f>
        <v>-340.21914276506595</v>
      </c>
      <c r="AB56" s="152">
        <f>M56/J56</f>
        <v>0.87399291008701263</v>
      </c>
      <c r="AC56" s="266">
        <f>AB72</f>
        <v>0.87399291008701263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2359.780857234934</v>
      </c>
      <c r="N72" s="139">
        <f>M72/L72</f>
        <v>589.94521430873351</v>
      </c>
      <c r="O72" s="140">
        <f>L72-I72</f>
        <v>0</v>
      </c>
      <c r="P72" s="141">
        <f>N72-K72</f>
        <v>-85.054785691266488</v>
      </c>
      <c r="Q72" s="142">
        <f>N72/K72</f>
        <v>0.87399291008701263</v>
      </c>
      <c r="R72" s="277"/>
      <c r="S72" s="143">
        <f>S56</f>
        <v>0.25</v>
      </c>
      <c r="T72" s="144">
        <f>INDEX(T56:T71,COUNTA(T56:T71))</f>
        <v>0.3218287037037037</v>
      </c>
      <c r="U72" s="145"/>
      <c r="V72" s="156"/>
      <c r="W72" s="89"/>
      <c r="X72" s="91"/>
      <c r="Y72" s="264"/>
      <c r="Z72" s="265"/>
      <c r="AA72" s="157">
        <f>M72-J72</f>
        <v>-340.21914276506595</v>
      </c>
      <c r="AB72" s="142">
        <f>M72/J72</f>
        <v>0.87399291008701263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1574</v>
      </c>
      <c r="G73" s="159">
        <f t="shared" ref="G73" si="18">E73*F73</f>
        <v>33762.299999999996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2800.9886307464208</v>
      </c>
      <c r="N73" s="163">
        <f>M73/L73</f>
        <v>933.66287691547359</v>
      </c>
      <c r="O73" s="165">
        <f>L73-I73</f>
        <v>0</v>
      </c>
      <c r="P73" s="166">
        <f>N73-K73</f>
        <v>-166.33712308452641</v>
      </c>
      <c r="Q73" s="152">
        <f>N73/K73</f>
        <v>0.84878443355952149</v>
      </c>
      <c r="R73" s="275">
        <f>Q89</f>
        <v>0.84878443355952149</v>
      </c>
      <c r="S73" s="167">
        <v>0.32519675925925928</v>
      </c>
      <c r="T73" s="168">
        <v>0.34861111111111109</v>
      </c>
      <c r="U73" s="169"/>
      <c r="V73" s="170">
        <v>33.716666666666612</v>
      </c>
      <c r="W73" s="168"/>
      <c r="X73" s="171"/>
      <c r="Y73" s="278"/>
      <c r="Z73" s="279"/>
      <c r="AA73" s="109">
        <f>M73-J73</f>
        <v>-499.01136925357923</v>
      </c>
      <c r="AB73" s="152">
        <f>M73/J73</f>
        <v>0.84878443355952149</v>
      </c>
      <c r="AC73" s="266">
        <f>AB89</f>
        <v>0.84878443355952149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2800.9886307464208</v>
      </c>
      <c r="N89" s="139">
        <f>M89/L89</f>
        <v>933.66287691547359</v>
      </c>
      <c r="O89" s="140">
        <f>L89-I89</f>
        <v>0</v>
      </c>
      <c r="P89" s="141">
        <f>N89-K89</f>
        <v>-166.33712308452641</v>
      </c>
      <c r="Q89" s="142">
        <f>N89/K89</f>
        <v>0.84878443355952149</v>
      </c>
      <c r="R89" s="277"/>
      <c r="S89" s="143">
        <f>S73</f>
        <v>0.32519675925925928</v>
      </c>
      <c r="T89" s="144">
        <f>INDEX(T73:T88,COUNTA(T73:T88))</f>
        <v>0.34861111111111109</v>
      </c>
      <c r="U89" s="145"/>
      <c r="V89" s="156"/>
      <c r="W89" s="135"/>
      <c r="X89" s="139"/>
      <c r="Y89" s="264"/>
      <c r="Z89" s="265"/>
      <c r="AA89" s="157">
        <f>M89-J89</f>
        <v>-499.01136925357923</v>
      </c>
      <c r="AB89" s="142">
        <f>M89/J89</f>
        <v>0.84878443355952149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1242</v>
      </c>
      <c r="G90" s="159">
        <f t="shared" ref="G90:G92" si="22">E90*F90</f>
        <v>27671.760000000002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2731.3378130726937</v>
      </c>
      <c r="N90" s="163">
        <f>M90/L90</f>
        <v>546.26756261453875</v>
      </c>
      <c r="O90" s="165">
        <f>L90-I90</f>
        <v>0</v>
      </c>
      <c r="P90" s="166">
        <f>N90-K90</f>
        <v>-113.73243738546125</v>
      </c>
      <c r="Q90" s="152">
        <f>N90/K90</f>
        <v>0.82767812517354356</v>
      </c>
      <c r="R90" s="275">
        <f>Q106</f>
        <v>0.84145802346293386</v>
      </c>
      <c r="S90" s="167">
        <v>0.25</v>
      </c>
      <c r="T90" s="168">
        <v>0.26894675925925926</v>
      </c>
      <c r="U90" s="169"/>
      <c r="V90" s="170">
        <v>27.283333333333335</v>
      </c>
      <c r="W90" s="173"/>
      <c r="X90" s="151"/>
      <c r="Y90" s="278"/>
      <c r="Z90" s="279"/>
      <c r="AA90" s="109">
        <f>M90-J90</f>
        <v>-568.66218692730627</v>
      </c>
      <c r="AB90" s="152">
        <f>M90/J90</f>
        <v>0.82767812517354356</v>
      </c>
      <c r="AC90" s="266">
        <f>AB106</f>
        <v>0.84145802346293375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2531</v>
      </c>
      <c r="G91" s="95">
        <f t="shared" si="22"/>
        <v>45279.590000000004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2780.46994202014</v>
      </c>
      <c r="N91" s="99">
        <f>M91/L91</f>
        <v>695.11748550503501</v>
      </c>
      <c r="O91" s="101">
        <f>L91-I91</f>
        <v>0</v>
      </c>
      <c r="P91" s="102">
        <f>N91-K91</f>
        <v>-129.88251449496499</v>
      </c>
      <c r="Q91" s="103">
        <f>N91/K91</f>
        <v>0.84256664909701218</v>
      </c>
      <c r="R91" s="276"/>
      <c r="S91" s="1">
        <v>0.27457175925925925</v>
      </c>
      <c r="T91" s="2">
        <v>0.3125</v>
      </c>
      <c r="U91" s="104">
        <v>8.0999999999999872</v>
      </c>
      <c r="V91" s="105">
        <v>54.616666666666674</v>
      </c>
      <c r="W91" s="106"/>
      <c r="X91" s="107"/>
      <c r="Y91" s="261"/>
      <c r="Z91" s="262"/>
      <c r="AA91" s="111">
        <f>M91-J91</f>
        <v>-519.53005797985998</v>
      </c>
      <c r="AB91" s="103">
        <f>M91/J91</f>
        <v>0.84256664909701218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3968</v>
      </c>
      <c r="G92" s="95">
        <f t="shared" si="22"/>
        <v>66106.880000000005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2818.6266771902092</v>
      </c>
      <c r="N92" s="99">
        <f>M92/L92</f>
        <v>704.6566692975523</v>
      </c>
      <c r="O92" s="101">
        <f>L92-I92</f>
        <v>0</v>
      </c>
      <c r="P92" s="102">
        <f>N92-K92</f>
        <v>-120.3433307024477</v>
      </c>
      <c r="Q92" s="103">
        <f>N92/K92</f>
        <v>0.85412929611824517</v>
      </c>
      <c r="R92" s="276"/>
      <c r="S92" s="1">
        <v>0.31527777777777771</v>
      </c>
      <c r="T92" s="2">
        <v>0.3739351851851852</v>
      </c>
      <c r="U92" s="104">
        <v>3.9999999999999059</v>
      </c>
      <c r="V92" s="105">
        <v>84.466666666666782</v>
      </c>
      <c r="W92" s="106"/>
      <c r="X92" s="107"/>
      <c r="Y92" s="261"/>
      <c r="Z92" s="262"/>
      <c r="AA92" s="111">
        <f>M92-J92</f>
        <v>-481.37332280979081</v>
      </c>
      <c r="AB92" s="103">
        <f>M92/J92</f>
        <v>0.85412929611824517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2776.8114774276814</v>
      </c>
      <c r="N106" s="139">
        <f>M106/L106</f>
        <v>640.80264863715729</v>
      </c>
      <c r="O106" s="140">
        <f>L106-I106</f>
        <v>0</v>
      </c>
      <c r="P106" s="141">
        <f>N106-K106</f>
        <v>-120.73581290130426</v>
      </c>
      <c r="Q106" s="142">
        <f>N106/K106</f>
        <v>0.84145802346293386</v>
      </c>
      <c r="R106" s="277"/>
      <c r="S106" s="143">
        <f>S90</f>
        <v>0.25</v>
      </c>
      <c r="T106" s="144">
        <f>INDEX(T90:T105,COUNTA(T90:T105))</f>
        <v>0.3739351851851852</v>
      </c>
      <c r="U106" s="145"/>
      <c r="V106" s="156"/>
      <c r="W106" s="89"/>
      <c r="X106" s="91"/>
      <c r="Y106" s="264"/>
      <c r="Z106" s="265"/>
      <c r="AA106" s="157">
        <f>M106-J106</f>
        <v>-523.18852257231856</v>
      </c>
      <c r="AB106" s="142">
        <f>M106/J106</f>
        <v>0.84145802346293375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2302</v>
      </c>
      <c r="G107" s="159">
        <f t="shared" ref="G107:G109" si="27">E107*F107</f>
        <v>41850.36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2986.3783783783761</v>
      </c>
      <c r="N107" s="163">
        <f>M107/L107</f>
        <v>995.45945945945869</v>
      </c>
      <c r="O107" s="165">
        <f>L107-I107</f>
        <v>0</v>
      </c>
      <c r="P107" s="166">
        <f>N107-K107</f>
        <v>-204.54054054054131</v>
      </c>
      <c r="Q107" s="152">
        <f>N107/K107</f>
        <v>0.82954954954954896</v>
      </c>
      <c r="R107" s="275">
        <f>Q123</f>
        <v>0.83176699646388286</v>
      </c>
      <c r="S107" s="167">
        <v>0.25</v>
      </c>
      <c r="T107" s="168">
        <v>0.28211805555555558</v>
      </c>
      <c r="U107" s="169"/>
      <c r="V107" s="170">
        <v>46.250000000000036</v>
      </c>
      <c r="W107" s="173"/>
      <c r="X107" s="151"/>
      <c r="Y107" s="278"/>
      <c r="Z107" s="279"/>
      <c r="AA107" s="109">
        <f>M107-J107</f>
        <v>-613.62162162162394</v>
      </c>
      <c r="AB107" s="152">
        <f>M107/J107</f>
        <v>0.82954954954954896</v>
      </c>
      <c r="AC107" s="266">
        <f>AB123</f>
        <v>0.83176699646388275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2408</v>
      </c>
      <c r="G108" s="95">
        <f t="shared" si="27"/>
        <v>43777.440000000002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2993.3701657458578</v>
      </c>
      <c r="N108" s="99">
        <f>M108/L108</f>
        <v>997.7900552486193</v>
      </c>
      <c r="O108" s="101">
        <f>L108-I108</f>
        <v>0</v>
      </c>
      <c r="P108" s="102">
        <f>N108-K108</f>
        <v>-202.2099447513807</v>
      </c>
      <c r="Q108" s="103">
        <f>N108/K108</f>
        <v>0.8314917127071827</v>
      </c>
      <c r="R108" s="276"/>
      <c r="S108" s="1">
        <v>0.29236111111111113</v>
      </c>
      <c r="T108" s="2">
        <v>0.32587962962962963</v>
      </c>
      <c r="U108" s="104">
        <v>14.749999999999988</v>
      </c>
      <c r="V108" s="105">
        <v>48.266666666666644</v>
      </c>
      <c r="W108" s="106"/>
      <c r="X108" s="107"/>
      <c r="Y108" s="261"/>
      <c r="Z108" s="262"/>
      <c r="AA108" s="111">
        <f>M108-J108</f>
        <v>-606.62983425414222</v>
      </c>
      <c r="AB108" s="103">
        <f>M108/J108</f>
        <v>0.8314917127071827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4953</v>
      </c>
      <c r="G109" s="95">
        <f t="shared" si="27"/>
        <v>70728.84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3003.3350176857007</v>
      </c>
      <c r="N109" s="99">
        <f>M109/L109</f>
        <v>1001.1116725619003</v>
      </c>
      <c r="O109" s="101">
        <f>L109-I109</f>
        <v>0</v>
      </c>
      <c r="P109" s="102">
        <f>N109-K109</f>
        <v>-198.88832743809974</v>
      </c>
      <c r="Q109" s="103">
        <f>N109/K109</f>
        <v>0.83425972713491692</v>
      </c>
      <c r="R109" s="276"/>
      <c r="S109" s="1">
        <v>0.33961805555555558</v>
      </c>
      <c r="T109" s="2">
        <v>0.40833333333333333</v>
      </c>
      <c r="U109" s="104">
        <v>19.78333333333336</v>
      </c>
      <c r="V109" s="105">
        <v>98.94999999999996</v>
      </c>
      <c r="W109" s="106"/>
      <c r="X109" s="107"/>
      <c r="Y109" s="261"/>
      <c r="Z109" s="262"/>
      <c r="AA109" s="111">
        <f>M109-J109</f>
        <v>-596.66498231429932</v>
      </c>
      <c r="AB109" s="103">
        <f>M109/J109</f>
        <v>0.83425972713491681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2994.361187269978</v>
      </c>
      <c r="N123" s="139">
        <f>M123/L123</f>
        <v>998.12039575665938</v>
      </c>
      <c r="O123" s="140">
        <f>L123-I123</f>
        <v>0</v>
      </c>
      <c r="P123" s="141">
        <f>N123-K123</f>
        <v>-201.87960424334062</v>
      </c>
      <c r="Q123" s="142">
        <f>N123/K123</f>
        <v>0.83176699646388286</v>
      </c>
      <c r="R123" s="277"/>
      <c r="S123" s="143">
        <f>S107</f>
        <v>0.25</v>
      </c>
      <c r="T123" s="144">
        <f>INDEX(T107:T122,COUNTA(T107:T122))</f>
        <v>0.40833333333333333</v>
      </c>
      <c r="U123" s="145"/>
      <c r="V123" s="156"/>
      <c r="W123" s="89"/>
      <c r="X123" s="91"/>
      <c r="Y123" s="264"/>
      <c r="Z123" s="265"/>
      <c r="AA123" s="157">
        <f>M123-J123</f>
        <v>-605.63881273002198</v>
      </c>
      <c r="AB123" s="142">
        <f>M123/J123</f>
        <v>0.83176699646388275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1972</v>
      </c>
      <c r="G124" s="159">
        <f t="shared" ref="G124:G127" si="32">E124*F124</f>
        <v>48964.759999999995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2750.5617977528068</v>
      </c>
      <c r="N124" s="163">
        <f>M124/L124</f>
        <v>687.6404494382017</v>
      </c>
      <c r="O124" s="165">
        <f>L124-I124</f>
        <v>0</v>
      </c>
      <c r="P124" s="166">
        <f>N124-K124</f>
        <v>-137.3595505617983</v>
      </c>
      <c r="Q124" s="152">
        <f>N124/K124</f>
        <v>0.83350357507660811</v>
      </c>
      <c r="R124" s="275">
        <f>Q140</f>
        <v>0.8364833767505957</v>
      </c>
      <c r="S124" s="167">
        <v>0.25</v>
      </c>
      <c r="T124" s="168">
        <v>0.27987268518518521</v>
      </c>
      <c r="U124" s="169"/>
      <c r="V124" s="170">
        <v>43.016666666666701</v>
      </c>
      <c r="W124" s="168"/>
      <c r="X124" s="171"/>
      <c r="Y124" s="278"/>
      <c r="Z124" s="279"/>
      <c r="AA124" s="109">
        <f>M124-J124</f>
        <v>-549.4382022471932</v>
      </c>
      <c r="AB124" s="152">
        <f>M124/J124</f>
        <v>0.83350357507660811</v>
      </c>
      <c r="AC124" s="266">
        <f>AB140</f>
        <v>0.8364833767505957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1582</v>
      </c>
      <c r="G125" s="95">
        <f t="shared" si="32"/>
        <v>39597.46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2744.6746987951851</v>
      </c>
      <c r="N125" s="99">
        <f>M125/L125</f>
        <v>686.16867469879628</v>
      </c>
      <c r="O125" s="101">
        <f>L125-I125</f>
        <v>0</v>
      </c>
      <c r="P125" s="102">
        <f>N125-K125</f>
        <v>-138.83132530120372</v>
      </c>
      <c r="Q125" s="103">
        <f>N125/K125</f>
        <v>0.83171960569551062</v>
      </c>
      <c r="R125" s="276"/>
      <c r="S125" s="1">
        <v>0.29195601851851855</v>
      </c>
      <c r="T125" s="2">
        <v>0.31597222222222221</v>
      </c>
      <c r="U125" s="104">
        <v>17.400000000000002</v>
      </c>
      <c r="V125" s="105">
        <v>34.583333333333279</v>
      </c>
      <c r="W125" s="106"/>
      <c r="X125" s="113"/>
      <c r="Y125" s="261"/>
      <c r="Z125" s="262"/>
      <c r="AA125" s="111">
        <f>M125-J125</f>
        <v>-555.32530120481488</v>
      </c>
      <c r="AB125" s="103">
        <f>M125/J125</f>
        <v>0.83171960569551062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3013</v>
      </c>
      <c r="G126" s="95">
        <f t="shared" si="32"/>
        <v>90390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2528.9811144788982</v>
      </c>
      <c r="N126" s="99">
        <f>M126/L126</f>
        <v>842.99370482629945</v>
      </c>
      <c r="O126" s="101">
        <f>L126-I126</f>
        <v>0</v>
      </c>
      <c r="P126" s="102">
        <f>N126-K126</f>
        <v>-157.00629517370055</v>
      </c>
      <c r="Q126" s="103">
        <f>N126/K126</f>
        <v>0.84299370482629943</v>
      </c>
      <c r="R126" s="276"/>
      <c r="S126" s="1">
        <v>0.32847222222222222</v>
      </c>
      <c r="T126" s="2">
        <v>0.37811342592592595</v>
      </c>
      <c r="U126" s="104">
        <v>18.000000000000014</v>
      </c>
      <c r="V126" s="105">
        <v>71.483333333333377</v>
      </c>
      <c r="W126" s="106"/>
      <c r="X126" s="113"/>
      <c r="Y126" s="261"/>
      <c r="Z126" s="262"/>
      <c r="AA126" s="111">
        <f>M126-J126</f>
        <v>-471.01888552110177</v>
      </c>
      <c r="AB126" s="103">
        <f>M126/J126</f>
        <v>0.84299370482629943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1278</v>
      </c>
      <c r="G127" s="95">
        <f t="shared" si="32"/>
        <v>35668.980000000003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2515.472936030616</v>
      </c>
      <c r="N127" s="99">
        <f>M127/L127</f>
        <v>628.868234007654</v>
      </c>
      <c r="O127" s="101">
        <f>L127-I127</f>
        <v>0</v>
      </c>
      <c r="P127" s="102">
        <f>N127-K127</f>
        <v>-121.131765992346</v>
      </c>
      <c r="Q127" s="103">
        <f>N127/K127</f>
        <v>0.83849097867687195</v>
      </c>
      <c r="R127" s="276"/>
      <c r="S127" s="1">
        <v>0.38819444444444445</v>
      </c>
      <c r="T127" s="2">
        <v>0.40936342592592595</v>
      </c>
      <c r="U127" s="104">
        <v>14.516666666666644</v>
      </c>
      <c r="V127" s="105">
        <v>30.483333333333356</v>
      </c>
      <c r="W127" s="106"/>
      <c r="X127" s="107"/>
      <c r="Y127" s="261"/>
      <c r="Z127" s="262"/>
      <c r="AA127" s="111">
        <f>M127-J127</f>
        <v>-484.52706396938402</v>
      </c>
      <c r="AB127" s="103">
        <f>M127/J127</f>
        <v>0.83849097867687195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2634.9226367643764</v>
      </c>
      <c r="N140" s="139">
        <f>M140/L140</f>
        <v>702.64603647050035</v>
      </c>
      <c r="O140" s="140">
        <f>L140-I140</f>
        <v>0</v>
      </c>
      <c r="P140" s="141">
        <f>N140-K140</f>
        <v>-137.35396352949965</v>
      </c>
      <c r="Q140" s="142">
        <f>N140/K140</f>
        <v>0.8364833767505957</v>
      </c>
      <c r="R140" s="277"/>
      <c r="S140" s="143">
        <f>S124</f>
        <v>0.25</v>
      </c>
      <c r="T140" s="144">
        <f>INDEX(T124:T139,COUNTA(T124:T139))</f>
        <v>0.40936342592592595</v>
      </c>
      <c r="U140" s="145"/>
      <c r="V140" s="156"/>
      <c r="W140" s="135"/>
      <c r="X140" s="139"/>
      <c r="Y140" s="264"/>
      <c r="Z140" s="265"/>
      <c r="AA140" s="157">
        <f>M140-J140</f>
        <v>-515.07736323562358</v>
      </c>
      <c r="AB140" s="142">
        <f>M140/J140</f>
        <v>0.8364833767505957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2251</v>
      </c>
      <c r="G141" s="159">
        <f t="shared" ref="G141:G144" si="36">E141*F141</f>
        <v>66449.52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2791.4571133310401</v>
      </c>
      <c r="N141" s="163">
        <f>M141/L141</f>
        <v>164.20335960770825</v>
      </c>
      <c r="O141" s="165">
        <f>L141-I141</f>
        <v>0</v>
      </c>
      <c r="P141" s="166">
        <f>N141-K141</f>
        <v>-28.326052156997633</v>
      </c>
      <c r="Q141" s="152">
        <f>N141/K141</f>
        <v>0.85287415622702112</v>
      </c>
      <c r="R141" s="275">
        <f>Q157</f>
        <v>0.84654284291396409</v>
      </c>
      <c r="S141" s="167">
        <v>0.70833333333333337</v>
      </c>
      <c r="T141" s="168">
        <v>0.74193287037037037</v>
      </c>
      <c r="U141" s="169"/>
      <c r="V141" s="170">
        <v>48.383333333333276</v>
      </c>
      <c r="W141" s="168"/>
      <c r="X141" s="171"/>
      <c r="Y141" s="278"/>
      <c r="Z141" s="279"/>
      <c r="AA141" s="109">
        <f>M141-J141</f>
        <v>-481.54288666895991</v>
      </c>
      <c r="AB141" s="152">
        <f>M141/J141</f>
        <v>0.85287415622702112</v>
      </c>
      <c r="AC141" s="266">
        <f>AB157</f>
        <v>0.84654284291396409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1945</v>
      </c>
      <c r="G142" s="95">
        <f t="shared" si="36"/>
        <v>58058.25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2791.8660287081352</v>
      </c>
      <c r="N142" s="99">
        <f>M142/L142</f>
        <v>164.22741345341973</v>
      </c>
      <c r="O142" s="101">
        <f>L142-I142</f>
        <v>0</v>
      </c>
      <c r="P142" s="102">
        <f>N142-K142</f>
        <v>-28.301998311286155</v>
      </c>
      <c r="Q142" s="103">
        <f>N142/K142</f>
        <v>0.85299909218091519</v>
      </c>
      <c r="R142" s="276"/>
      <c r="S142" s="1">
        <v>0.74736111111111114</v>
      </c>
      <c r="T142" s="2">
        <v>0.77638888888888891</v>
      </c>
      <c r="U142" s="104">
        <v>7.8166666666667162</v>
      </c>
      <c r="V142" s="105">
        <v>41.799999999999983</v>
      </c>
      <c r="W142" s="106"/>
      <c r="X142" s="113"/>
      <c r="Y142" s="261"/>
      <c r="Z142" s="262"/>
      <c r="AA142" s="111">
        <f>M142-J142</f>
        <v>-481.13397129186478</v>
      </c>
      <c r="AB142" s="103">
        <f>M142/J142</f>
        <v>0.85299909218091508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1766</v>
      </c>
      <c r="G143" s="95">
        <f t="shared" si="36"/>
        <v>50454.62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2987.593984962401</v>
      </c>
      <c r="N143" s="99">
        <f>M143/L143</f>
        <v>229.8149219201847</v>
      </c>
      <c r="O143" s="101">
        <f>L143-I143</f>
        <v>0</v>
      </c>
      <c r="P143" s="102">
        <f>N143-K143</f>
        <v>-47.108155002892204</v>
      </c>
      <c r="Q143" s="103">
        <f>N143/K143</f>
        <v>0.82988721804511145</v>
      </c>
      <c r="R143" s="276"/>
      <c r="S143" s="1">
        <v>0.77916666666666667</v>
      </c>
      <c r="T143" s="2">
        <v>0.80379629629629634</v>
      </c>
      <c r="U143" s="104">
        <v>3.9999999999999858</v>
      </c>
      <c r="V143" s="105">
        <v>35.466666666666725</v>
      </c>
      <c r="W143" s="106"/>
      <c r="X143" s="113"/>
      <c r="Y143" s="261"/>
      <c r="Z143" s="262"/>
      <c r="AA143" s="111">
        <f>M143-J143</f>
        <v>-612.40601503759899</v>
      </c>
      <c r="AB143" s="103">
        <f>M143/J143</f>
        <v>0.82988721804511134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2108</v>
      </c>
      <c r="G144" s="95">
        <f t="shared" si="36"/>
        <v>54049.120000000003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2557.7350859453963</v>
      </c>
      <c r="N144" s="99">
        <f>M144/L144</f>
        <v>232.52137144958149</v>
      </c>
      <c r="O144" s="101">
        <f>L144-I144</f>
        <v>0</v>
      </c>
      <c r="P144" s="102">
        <f>N144-K144</f>
        <v>-40.205901277691254</v>
      </c>
      <c r="Q144" s="103">
        <f>N144/K144</f>
        <v>0.8525783619817987</v>
      </c>
      <c r="R144" s="276"/>
      <c r="S144" s="1">
        <v>0.80902777777777779</v>
      </c>
      <c r="T144" s="2">
        <v>0.84336805555555561</v>
      </c>
      <c r="U144" s="104">
        <v>7.5333333333332853</v>
      </c>
      <c r="V144" s="105">
        <v>49.45000000000006</v>
      </c>
      <c r="W144" s="106"/>
      <c r="X144" s="107"/>
      <c r="Y144" s="261"/>
      <c r="Z144" s="262"/>
      <c r="AA144" s="111">
        <f>M144-J144</f>
        <v>-442.26491405460365</v>
      </c>
      <c r="AB144" s="103">
        <f>M144/J144</f>
        <v>0.85257836198179882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2782.1630532367431</v>
      </c>
      <c r="N157" s="139">
        <f>M157/L157</f>
        <v>191.8733140163271</v>
      </c>
      <c r="O157" s="140">
        <f>L157-I157</f>
        <v>0</v>
      </c>
      <c r="P157" s="141">
        <f>N157-K157</f>
        <v>-34.78185839746601</v>
      </c>
      <c r="Q157" s="142">
        <f>N157/K157</f>
        <v>0.84654284291396409</v>
      </c>
      <c r="R157" s="277"/>
      <c r="S157" s="143">
        <f>S141</f>
        <v>0.70833333333333337</v>
      </c>
      <c r="T157" s="144">
        <f>INDEX(T141:T156,COUNTA(T141:T156))</f>
        <v>0.84336805555555561</v>
      </c>
      <c r="U157" s="145"/>
      <c r="V157" s="156"/>
      <c r="W157" s="135"/>
      <c r="X157" s="139"/>
      <c r="Y157" s="264"/>
      <c r="Z157" s="265"/>
      <c r="AA157" s="157">
        <f>M157-J157</f>
        <v>-504.33694676325695</v>
      </c>
      <c r="AB157" s="142">
        <f>M157/J157</f>
        <v>0.84654284291396409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8182</v>
      </c>
      <c r="G158" s="159">
        <f t="shared" ref="G158" si="40">E158*F158</f>
        <v>114793.45999999999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2396.6802278275031</v>
      </c>
      <c r="N158" s="163">
        <f>M158/L158</f>
        <v>599.17005695687578</v>
      </c>
      <c r="O158" s="165">
        <f>L158-I158</f>
        <v>0</v>
      </c>
      <c r="P158" s="166">
        <f>N158-K158</f>
        <v>-75.829943043124217</v>
      </c>
      <c r="Q158" s="152">
        <f>N158/K158</f>
        <v>0.88765934363981602</v>
      </c>
      <c r="R158" s="275">
        <f>Q174</f>
        <v>0.88765934363981602</v>
      </c>
      <c r="S158" s="167">
        <v>0.70844907407407409</v>
      </c>
      <c r="T158" s="168">
        <v>0.85069444444444442</v>
      </c>
      <c r="U158" s="169"/>
      <c r="V158" s="170">
        <v>204.83333333333326</v>
      </c>
      <c r="W158" s="168"/>
      <c r="X158" s="171"/>
      <c r="Y158" s="278"/>
      <c r="Z158" s="279"/>
      <c r="AA158" s="109">
        <f>M158-J158</f>
        <v>-303.31977217249687</v>
      </c>
      <c r="AB158" s="152">
        <f>M158/J158</f>
        <v>0.88765934363981602</v>
      </c>
      <c r="AC158" s="266">
        <f>AB174</f>
        <v>0.88765934363981602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2396.6802278275031</v>
      </c>
      <c r="N174" s="139">
        <f>M174/L174</f>
        <v>599.17005695687578</v>
      </c>
      <c r="O174" s="140">
        <f>L174-I174</f>
        <v>0</v>
      </c>
      <c r="P174" s="141">
        <f>N174-K174</f>
        <v>-75.829943043124217</v>
      </c>
      <c r="Q174" s="142">
        <f>N174/K174</f>
        <v>0.88765934363981602</v>
      </c>
      <c r="R174" s="277"/>
      <c r="S174" s="143">
        <f>S158</f>
        <v>0.70844907407407409</v>
      </c>
      <c r="T174" s="144">
        <f>INDEX(T158:T173,COUNTA(T158:T173))</f>
        <v>0.85069444444444442</v>
      </c>
      <c r="U174" s="145"/>
      <c r="V174" s="156"/>
      <c r="W174" s="135"/>
      <c r="X174" s="139"/>
      <c r="Y174" s="264"/>
      <c r="Z174" s="265"/>
      <c r="AA174" s="157">
        <f>M174-J174</f>
        <v>-303.31977217249687</v>
      </c>
      <c r="AB174" s="142">
        <f>M174/J174</f>
        <v>0.88765934363981602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944</v>
      </c>
      <c r="G175" s="159">
        <f t="shared" ref="G175:G178" si="44">E175*F175</f>
        <v>22797.599999999999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2471.5636363636354</v>
      </c>
      <c r="N175" s="163">
        <f>M175/L175</f>
        <v>617.89090909090885</v>
      </c>
      <c r="O175" s="165">
        <f>L175-I175</f>
        <v>0</v>
      </c>
      <c r="P175" s="166">
        <f>N175-K175</f>
        <v>-132.10909090909115</v>
      </c>
      <c r="Q175" s="152">
        <f>N175/K175</f>
        <v>0.82385454545454517</v>
      </c>
      <c r="R175" s="275">
        <f>Q191</f>
        <v>0.83405776166097978</v>
      </c>
      <c r="S175" s="167">
        <v>0.70839120370370368</v>
      </c>
      <c r="T175" s="168">
        <v>0.72430555555555554</v>
      </c>
      <c r="U175" s="169"/>
      <c r="V175" s="170">
        <v>22.916666666666679</v>
      </c>
      <c r="W175" s="173"/>
      <c r="X175" s="151"/>
      <c r="Y175" s="278"/>
      <c r="Z175" s="279"/>
      <c r="AA175" s="109">
        <f>M175-J175</f>
        <v>-528.4363636363646</v>
      </c>
      <c r="AB175" s="152">
        <f>M175/J175</f>
        <v>0.82385454545454517</v>
      </c>
      <c r="AC175" s="266">
        <f>AB191</f>
        <v>0.83405776166097978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1187</v>
      </c>
      <c r="G176" s="95">
        <f t="shared" si="44"/>
        <v>28666.05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2481.5331010452951</v>
      </c>
      <c r="N176" s="99">
        <f>M176/L176</f>
        <v>620.38327526132377</v>
      </c>
      <c r="O176" s="101">
        <f>L176-I176</f>
        <v>0</v>
      </c>
      <c r="P176" s="102">
        <f>N176-K176</f>
        <v>-129.61672473867623</v>
      </c>
      <c r="Q176" s="103">
        <f>N176/K176</f>
        <v>0.82717770034843174</v>
      </c>
      <c r="R176" s="276"/>
      <c r="S176" s="1">
        <v>0.72868055555555555</v>
      </c>
      <c r="T176" s="2">
        <v>0.74861111111111112</v>
      </c>
      <c r="U176" s="104">
        <v>6.3000000000000256</v>
      </c>
      <c r="V176" s="105">
        <v>28.70000000000001</v>
      </c>
      <c r="W176" s="106"/>
      <c r="X176" s="107"/>
      <c r="Y176" s="261"/>
      <c r="Z176" s="262"/>
      <c r="AA176" s="111">
        <f>M176-J176</f>
        <v>-518.4668989547049</v>
      </c>
      <c r="AB176" s="103">
        <f>M176/J176</f>
        <v>0.82717770034843174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1432</v>
      </c>
      <c r="G177" s="95">
        <f t="shared" si="44"/>
        <v>39494.559999999998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2486.8306801736639</v>
      </c>
      <c r="N177" s="99">
        <f>M177/L177</f>
        <v>621.70767004341599</v>
      </c>
      <c r="O177" s="101">
        <f>L177-I177</f>
        <v>0</v>
      </c>
      <c r="P177" s="102">
        <f>N177-K177</f>
        <v>-128.29232995658401</v>
      </c>
      <c r="Q177" s="103">
        <f>N177/K177</f>
        <v>0.82894356005788794</v>
      </c>
      <c r="R177" s="276"/>
      <c r="S177" s="1">
        <v>0.75170138888888893</v>
      </c>
      <c r="T177" s="2">
        <v>0.77569444444444446</v>
      </c>
      <c r="U177" s="104">
        <v>4.4500000000000561</v>
      </c>
      <c r="V177" s="105">
        <v>34.549999999999969</v>
      </c>
      <c r="W177" s="106"/>
      <c r="X177" s="107"/>
      <c r="Y177" s="261"/>
      <c r="Z177" s="262"/>
      <c r="AA177" s="111">
        <f>M177-J177</f>
        <v>-513.16931982633605</v>
      </c>
      <c r="AB177" s="103">
        <f>M177/J177</f>
        <v>0.82894356005788794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4851</v>
      </c>
      <c r="G178" s="95">
        <f t="shared" si="44"/>
        <v>86784.39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2818.9830508474574</v>
      </c>
      <c r="N178" s="99">
        <f>M178/L178</f>
        <v>704.74576271186436</v>
      </c>
      <c r="O178" s="101">
        <f>L178-I178</f>
        <v>0</v>
      </c>
      <c r="P178" s="102">
        <f>N178-K178</f>
        <v>-120.25423728813564</v>
      </c>
      <c r="Q178" s="103">
        <f>N178/K178</f>
        <v>0.85423728813559319</v>
      </c>
      <c r="R178" s="276"/>
      <c r="S178" s="1">
        <v>0.77986111111111112</v>
      </c>
      <c r="T178" s="2">
        <v>0.8515625</v>
      </c>
      <c r="U178" s="104">
        <v>5.9999999999999787</v>
      </c>
      <c r="V178" s="105">
        <v>103.25</v>
      </c>
      <c r="W178" s="106"/>
      <c r="X178" s="107"/>
      <c r="Y178" s="261"/>
      <c r="Z178" s="262"/>
      <c r="AA178" s="111">
        <f>M178-J178</f>
        <v>-481.01694915254257</v>
      </c>
      <c r="AB178" s="103">
        <f>M178/J178</f>
        <v>0.85423728813559319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2564.7276171075127</v>
      </c>
      <c r="N191" s="139">
        <f>M191/L191</f>
        <v>641.18190427687819</v>
      </c>
      <c r="O191" s="140">
        <f>L191-I191</f>
        <v>0</v>
      </c>
      <c r="P191" s="141">
        <f>N191-K191</f>
        <v>-127.56809572312181</v>
      </c>
      <c r="Q191" s="142">
        <f>N191/K191</f>
        <v>0.83405776166097978</v>
      </c>
      <c r="R191" s="277"/>
      <c r="S191" s="143">
        <f>S175</f>
        <v>0.70839120370370368</v>
      </c>
      <c r="T191" s="144">
        <f>INDEX(T175:T190,COUNTA(T175:T190))</f>
        <v>0.8515625</v>
      </c>
      <c r="U191" s="145"/>
      <c r="V191" s="156"/>
      <c r="W191" s="89"/>
      <c r="X191" s="91"/>
      <c r="Y191" s="264"/>
      <c r="Z191" s="265"/>
      <c r="AA191" s="157">
        <f>M191-J191</f>
        <v>-510.27238289248726</v>
      </c>
      <c r="AB191" s="142">
        <f>M191/J191</f>
        <v>0.83405776166097978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1733</v>
      </c>
      <c r="G192" s="159">
        <f t="shared" ref="G192:G194" si="49">E192*F192</f>
        <v>38611.240000000005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2769.1078561917361</v>
      </c>
      <c r="N192" s="163">
        <f>M192/L192</f>
        <v>553.82157123834725</v>
      </c>
      <c r="O192" s="165">
        <f>L192-I192</f>
        <v>0</v>
      </c>
      <c r="P192" s="166">
        <f>N192-K192</f>
        <v>-106.17842876165275</v>
      </c>
      <c r="Q192" s="152">
        <f>N192/K192</f>
        <v>0.83912359278537463</v>
      </c>
      <c r="R192" s="275">
        <f>Q208</f>
        <v>0.84520825824004131</v>
      </c>
      <c r="S192" s="167">
        <v>0.70864583333333331</v>
      </c>
      <c r="T192" s="168">
        <v>0.73472222222222228</v>
      </c>
      <c r="U192" s="169"/>
      <c r="V192" s="170">
        <v>37.550000000000111</v>
      </c>
      <c r="W192" s="173"/>
      <c r="X192" s="151"/>
      <c r="Y192" s="278"/>
      <c r="Z192" s="279"/>
      <c r="AA192" s="109">
        <f>M192-J192</f>
        <v>-530.89214380826388</v>
      </c>
      <c r="AB192" s="152">
        <f>M192/J192</f>
        <v>0.83912359278537463</v>
      </c>
      <c r="AC192" s="266">
        <f>AB208</f>
        <v>0.84520825824004131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2259</v>
      </c>
      <c r="G193" s="95">
        <f t="shared" si="49"/>
        <v>41068.620000000003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2800.4132231405019</v>
      </c>
      <c r="N193" s="99">
        <f>M193/L193</f>
        <v>700.10330578512549</v>
      </c>
      <c r="O193" s="101">
        <f>L193-I193</f>
        <v>0</v>
      </c>
      <c r="P193" s="102">
        <f>N193-K193</f>
        <v>-124.89669421487451</v>
      </c>
      <c r="Q193" s="103">
        <f>N193/K193</f>
        <v>0.84861006761833391</v>
      </c>
      <c r="R193" s="276"/>
      <c r="S193" s="1">
        <v>0.73750000000000004</v>
      </c>
      <c r="T193" s="2">
        <v>0.77111111111111108</v>
      </c>
      <c r="U193" s="104">
        <v>3.9999999999999858</v>
      </c>
      <c r="V193" s="105">
        <v>48.399999999999892</v>
      </c>
      <c r="W193" s="106"/>
      <c r="X193" s="107"/>
      <c r="Y193" s="261"/>
      <c r="Z193" s="262"/>
      <c r="AA193" s="111">
        <f>M193-J193</f>
        <v>-499.58677685949806</v>
      </c>
      <c r="AB193" s="103">
        <f>M193/J193</f>
        <v>0.84861006761833391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7299</v>
      </c>
      <c r="G194" s="95">
        <f t="shared" si="49"/>
        <v>121601.34</v>
      </c>
      <c r="H194" s="96"/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2798.0406772441706</v>
      </c>
      <c r="N194" s="99">
        <f>M194/L194</f>
        <v>699.51016931104266</v>
      </c>
      <c r="O194" s="101">
        <f>L194-I194</f>
        <v>0</v>
      </c>
      <c r="P194" s="102">
        <f>N194-K194</f>
        <v>-125.48983068895734</v>
      </c>
      <c r="Q194" s="103">
        <f>N194/K194</f>
        <v>0.8478911143164154</v>
      </c>
      <c r="R194" s="276"/>
      <c r="S194" s="1">
        <v>0.77672453703703703</v>
      </c>
      <c r="T194" s="2">
        <v>0.88541666666666663</v>
      </c>
      <c r="U194" s="104">
        <v>8.0833333333333712</v>
      </c>
      <c r="V194" s="105">
        <v>156.51666666666662</v>
      </c>
      <c r="W194" s="106"/>
      <c r="X194" s="107"/>
      <c r="Y194" s="261"/>
      <c r="Z194" s="262"/>
      <c r="AA194" s="111">
        <f>M194-J194</f>
        <v>-501.95932275582936</v>
      </c>
      <c r="AB194" s="103">
        <f>M194/J194</f>
        <v>0.8478911143164154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4.333333333333333</v>
      </c>
      <c r="J208" s="138">
        <f t="shared" si="51"/>
        <v>3300</v>
      </c>
      <c r="K208" s="139">
        <f t="shared" ref="K208" si="52">J208/I208</f>
        <v>761.53846153846155</v>
      </c>
      <c r="L208" s="137">
        <f t="shared" ref="L208:M208" si="53">AVERAGE(L192:L207)</f>
        <v>4.333333333333333</v>
      </c>
      <c r="M208" s="138">
        <f t="shared" si="53"/>
        <v>2789.1872521921364</v>
      </c>
      <c r="N208" s="139">
        <f>M208/L208</f>
        <v>643.6585966597238</v>
      </c>
      <c r="O208" s="140">
        <f>L208-I208</f>
        <v>0</v>
      </c>
      <c r="P208" s="141">
        <f>N208-K208</f>
        <v>-117.87986487873775</v>
      </c>
      <c r="Q208" s="142">
        <f>N208/K208</f>
        <v>0.84520825824004131</v>
      </c>
      <c r="R208" s="277"/>
      <c r="S208" s="143">
        <f>S192</f>
        <v>0.70864583333333331</v>
      </c>
      <c r="T208" s="144">
        <f>INDEX(T192:T207,COUNTA(T192:T207))</f>
        <v>0.88541666666666663</v>
      </c>
      <c r="U208" s="145"/>
      <c r="V208" s="156"/>
      <c r="W208" s="89"/>
      <c r="X208" s="91"/>
      <c r="Y208" s="264"/>
      <c r="Z208" s="265"/>
      <c r="AA208" s="157">
        <f>M208-J208</f>
        <v>-510.81274780786362</v>
      </c>
      <c r="AB208" s="142">
        <f>M208/J208</f>
        <v>0.84520825824004131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152</v>
      </c>
      <c r="D209" s="274"/>
      <c r="E209" s="158">
        <v>18.18</v>
      </c>
      <c r="F209" s="87">
        <v>3642</v>
      </c>
      <c r="G209" s="159">
        <f t="shared" ref="G209:G211" si="54">E209*F209</f>
        <v>66211.56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2960.3070670580282</v>
      </c>
      <c r="N209" s="163">
        <f>M209/L209</f>
        <v>986.76902235267607</v>
      </c>
      <c r="O209" s="165">
        <f>L209-I209</f>
        <v>0</v>
      </c>
      <c r="P209" s="166">
        <f>N209-K209</f>
        <v>-213.23097764732393</v>
      </c>
      <c r="Q209" s="152">
        <f>N209/K209</f>
        <v>0.82230751862723006</v>
      </c>
      <c r="R209" s="275">
        <f>Q225</f>
        <v>0.82930888606281095</v>
      </c>
      <c r="S209" s="167">
        <v>0.70846064814814813</v>
      </c>
      <c r="T209" s="168">
        <v>0.75972222222222219</v>
      </c>
      <c r="U209" s="169"/>
      <c r="V209" s="170">
        <v>73.816666666666634</v>
      </c>
      <c r="W209" s="173"/>
      <c r="X209" s="151"/>
      <c r="Y209" s="278"/>
      <c r="Z209" s="279"/>
      <c r="AA209" s="109">
        <f>M209-J209</f>
        <v>-639.69293294197178</v>
      </c>
      <c r="AB209" s="152">
        <f>M209/J209</f>
        <v>0.82230751862723006</v>
      </c>
      <c r="AC209" s="266">
        <f>AB225</f>
        <v>0.82930888606281095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6322</v>
      </c>
      <c r="G210" s="95">
        <f t="shared" si="54"/>
        <v>90278.159999999989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3002.5329815303435</v>
      </c>
      <c r="N210" s="99">
        <f>M210/L210</f>
        <v>1000.8443271767811</v>
      </c>
      <c r="O210" s="101">
        <f>L210-I210</f>
        <v>0</v>
      </c>
      <c r="P210" s="102">
        <f>N210-K210</f>
        <v>-199.15567282321888</v>
      </c>
      <c r="Q210" s="103">
        <f>N210/K210</f>
        <v>0.83403693931398426</v>
      </c>
      <c r="R210" s="276"/>
      <c r="S210" s="1">
        <v>0.77152777777777781</v>
      </c>
      <c r="T210" s="2">
        <v>0.85925925925925928</v>
      </c>
      <c r="U210" s="104">
        <v>17.000000000000099</v>
      </c>
      <c r="V210" s="105">
        <v>126.33333333333331</v>
      </c>
      <c r="W210" s="106">
        <v>0.85925925925925928</v>
      </c>
      <c r="X210" s="107">
        <v>0.91324074074074069</v>
      </c>
      <c r="Y210" s="261"/>
      <c r="Z210" s="262"/>
      <c r="AA210" s="111">
        <f>M210-J210</f>
        <v>-597.46701846965652</v>
      </c>
      <c r="AB210" s="103">
        <f>M210/J210</f>
        <v>0.83403693931398426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2691</v>
      </c>
      <c r="G211" s="95">
        <f t="shared" si="54"/>
        <v>38427.479999999996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2993.6959208899871</v>
      </c>
      <c r="N211" s="99">
        <f>M211/L211</f>
        <v>997.89864029666239</v>
      </c>
      <c r="O211" s="101">
        <f>L211-I211</f>
        <v>0</v>
      </c>
      <c r="P211" s="102">
        <f>N211-K211</f>
        <v>-202.10135970333761</v>
      </c>
      <c r="Q211" s="103">
        <f>N211/K211</f>
        <v>0.83158220024721863</v>
      </c>
      <c r="R211" s="276"/>
      <c r="S211" s="1">
        <v>0.91324074074074069</v>
      </c>
      <c r="T211" s="2">
        <v>0.9506944444444444</v>
      </c>
      <c r="U211" s="104">
        <v>77.733333333333235</v>
      </c>
      <c r="V211" s="105">
        <v>53.933333333333344</v>
      </c>
      <c r="W211" s="106"/>
      <c r="X211" s="107"/>
      <c r="Y211" s="261"/>
      <c r="Z211" s="262"/>
      <c r="AA211" s="111">
        <f>M211-J211</f>
        <v>-606.30407911001294</v>
      </c>
      <c r="AB211" s="103">
        <f>M211/J211</f>
        <v>0.83158220024721863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</v>
      </c>
      <c r="J225" s="138">
        <f t="shared" si="55"/>
        <v>3600</v>
      </c>
      <c r="K225" s="139">
        <f t="shared" ref="K225" si="56">J225/I225</f>
        <v>1200</v>
      </c>
      <c r="L225" s="137">
        <f t="shared" ref="L225:M225" si="57">AVERAGE(L209:L224)</f>
        <v>3</v>
      </c>
      <c r="M225" s="138">
        <f t="shared" si="57"/>
        <v>2985.5119898261196</v>
      </c>
      <c r="N225" s="139">
        <f t="shared" ref="N225:N230" si="58">M225/L225</f>
        <v>995.17066327537316</v>
      </c>
      <c r="O225" s="140">
        <f t="shared" ref="O225:O230" si="59">L225-I225</f>
        <v>0</v>
      </c>
      <c r="P225" s="141">
        <f t="shared" ref="P225:P230" si="60">N225-K225</f>
        <v>-204.82933672462684</v>
      </c>
      <c r="Q225" s="142">
        <f t="shared" ref="Q225:Q230" si="61">N225/K225</f>
        <v>0.82930888606281095</v>
      </c>
      <c r="R225" s="277"/>
      <c r="S225" s="143">
        <f>S209</f>
        <v>0.70846064814814813</v>
      </c>
      <c r="T225" s="144">
        <f>INDEX(T209:T224,COUNTA(T209:T224))</f>
        <v>0.9506944444444444</v>
      </c>
      <c r="U225" s="145"/>
      <c r="V225" s="156"/>
      <c r="W225" s="89"/>
      <c r="X225" s="91"/>
      <c r="Y225" s="264"/>
      <c r="Z225" s="265"/>
      <c r="AA225" s="157">
        <f t="shared" ref="AA225:AA230" si="62">M225-J225</f>
        <v>-614.48801017388041</v>
      </c>
      <c r="AB225" s="142">
        <f t="shared" ref="AB225:AB230" si="63">M225/J225</f>
        <v>0.82930888606281095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149</v>
      </c>
      <c r="D226" s="274"/>
      <c r="E226" s="158">
        <v>24.83</v>
      </c>
      <c r="F226" s="87">
        <v>784</v>
      </c>
      <c r="G226" s="159">
        <f t="shared" ref="G226:G230" si="64">E226*F226</f>
        <v>19466.719999999998</v>
      </c>
      <c r="H226" s="160">
        <v>2</v>
      </c>
      <c r="I226" s="161">
        <v>4</v>
      </c>
      <c r="J226" s="162">
        <v>3300</v>
      </c>
      <c r="K226" s="163">
        <f>J226/I226</f>
        <v>825</v>
      </c>
      <c r="L226" s="164">
        <v>4</v>
      </c>
      <c r="M226" s="162">
        <f>F226/V226*60</f>
        <v>2753.5609756097551</v>
      </c>
      <c r="N226" s="163">
        <f t="shared" si="58"/>
        <v>688.39024390243878</v>
      </c>
      <c r="O226" s="165">
        <f t="shared" si="59"/>
        <v>0</v>
      </c>
      <c r="P226" s="166">
        <f t="shared" si="60"/>
        <v>-136.60975609756122</v>
      </c>
      <c r="Q226" s="152">
        <f t="shared" si="61"/>
        <v>0.83441241685144096</v>
      </c>
      <c r="R226" s="275">
        <f>Q242</f>
        <v>0.83332504057359114</v>
      </c>
      <c r="S226" s="167">
        <v>0.70833333333333337</v>
      </c>
      <c r="T226" s="168">
        <v>0.7201967592592593</v>
      </c>
      <c r="U226" s="169"/>
      <c r="V226" s="170">
        <v>17.083333333333339</v>
      </c>
      <c r="W226" s="168"/>
      <c r="X226" s="171"/>
      <c r="Y226" s="278"/>
      <c r="Z226" s="279"/>
      <c r="AA226" s="174">
        <f t="shared" si="62"/>
        <v>-546.43902439024487</v>
      </c>
      <c r="AB226" s="152">
        <f t="shared" si="63"/>
        <v>0.83441241685144096</v>
      </c>
      <c r="AC226" s="266">
        <f>AB242</f>
        <v>0.83332504057359114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2314</v>
      </c>
      <c r="G227" s="95">
        <f t="shared" si="64"/>
        <v>42068.52</v>
      </c>
      <c r="H227" s="96"/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>F227/V227*60</f>
        <v>2986.87701685191</v>
      </c>
      <c r="N227" s="99">
        <f t="shared" si="58"/>
        <v>995.62567228396995</v>
      </c>
      <c r="O227" s="101">
        <f t="shared" si="59"/>
        <v>0</v>
      </c>
      <c r="P227" s="102">
        <f t="shared" si="60"/>
        <v>-204.37432771603005</v>
      </c>
      <c r="Q227" s="103">
        <f t="shared" si="61"/>
        <v>0.82968806023664166</v>
      </c>
      <c r="R227" s="276"/>
      <c r="S227" s="1">
        <v>0.73124999999999996</v>
      </c>
      <c r="T227" s="2">
        <v>0.76353009259259264</v>
      </c>
      <c r="U227" s="104">
        <v>15.916666666666544</v>
      </c>
      <c r="V227" s="105">
        <v>46.483333333333462</v>
      </c>
      <c r="W227" s="106"/>
      <c r="X227" s="113"/>
      <c r="Y227" s="261"/>
      <c r="Z227" s="262"/>
      <c r="AA227" s="175">
        <f t="shared" si="62"/>
        <v>-613.12298314809004</v>
      </c>
      <c r="AB227" s="103">
        <f t="shared" si="63"/>
        <v>0.82968806023664166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2017</v>
      </c>
      <c r="G228" s="95">
        <f t="shared" si="64"/>
        <v>50485.51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>F228/V228*60</f>
        <v>2740.0754716981046</v>
      </c>
      <c r="N228" s="99">
        <f t="shared" si="58"/>
        <v>685.01886792452615</v>
      </c>
      <c r="O228" s="101">
        <f t="shared" si="59"/>
        <v>0</v>
      </c>
      <c r="P228" s="102">
        <f t="shared" si="60"/>
        <v>-139.98113207547385</v>
      </c>
      <c r="Q228" s="103">
        <f t="shared" si="61"/>
        <v>0.83032590051457711</v>
      </c>
      <c r="R228" s="276"/>
      <c r="S228" s="1">
        <v>0.77499999999999991</v>
      </c>
      <c r="T228" s="2">
        <v>0.8056712962962963</v>
      </c>
      <c r="U228" s="104">
        <v>16.516666666666477</v>
      </c>
      <c r="V228" s="105">
        <v>44.166666666666799</v>
      </c>
      <c r="W228" s="106"/>
      <c r="X228" s="113"/>
      <c r="Y228" s="261"/>
      <c r="Z228" s="262"/>
      <c r="AA228" s="175">
        <f t="shared" si="62"/>
        <v>-559.92452830189541</v>
      </c>
      <c r="AB228" s="103">
        <f t="shared" si="63"/>
        <v>0.83032590051457711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2232</v>
      </c>
      <c r="G229" s="95">
        <f t="shared" si="64"/>
        <v>40577.760000000002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>F229/V229*60</f>
        <v>2510.9999999999891</v>
      </c>
      <c r="N229" s="99">
        <f t="shared" si="58"/>
        <v>627.74999999999727</v>
      </c>
      <c r="O229" s="101">
        <f t="shared" si="59"/>
        <v>0</v>
      </c>
      <c r="P229" s="102">
        <f t="shared" si="60"/>
        <v>-122.25000000000273</v>
      </c>
      <c r="Q229" s="103">
        <f t="shared" si="61"/>
        <v>0.83699999999999641</v>
      </c>
      <c r="R229" s="276"/>
      <c r="S229" s="1">
        <v>0.81874999999999987</v>
      </c>
      <c r="T229" s="2">
        <v>0.85578703703703707</v>
      </c>
      <c r="U229" s="104">
        <v>18.833333333333133</v>
      </c>
      <c r="V229" s="105">
        <v>53.33333333333357</v>
      </c>
      <c r="W229" s="106">
        <v>0.85578703703703707</v>
      </c>
      <c r="X229" s="107">
        <v>0.91249999999999976</v>
      </c>
      <c r="Y229" s="261"/>
      <c r="Z229" s="262"/>
      <c r="AA229" s="175">
        <f t="shared" si="62"/>
        <v>-489.00000000001091</v>
      </c>
      <c r="AB229" s="103">
        <f t="shared" si="63"/>
        <v>0.83699999999999641</v>
      </c>
      <c r="AC229" s="267"/>
    </row>
    <row r="230" spans="1:29" ht="15.75" customHeight="1">
      <c r="A230" s="281"/>
      <c r="B230" s="92" t="s">
        <v>117</v>
      </c>
      <c r="C230" s="259" t="s">
        <v>149</v>
      </c>
      <c r="D230" s="260"/>
      <c r="E230" s="93">
        <v>24.83</v>
      </c>
      <c r="F230" s="94">
        <v>1950</v>
      </c>
      <c r="G230" s="95">
        <f t="shared" si="64"/>
        <v>48418.5</v>
      </c>
      <c r="H230" s="113"/>
      <c r="I230" s="97">
        <v>4</v>
      </c>
      <c r="J230" s="98">
        <v>3300</v>
      </c>
      <c r="K230" s="99">
        <f t="shared" si="50"/>
        <v>825</v>
      </c>
      <c r="L230" s="114">
        <v>4</v>
      </c>
      <c r="M230" s="98">
        <f>F230/V230*60</f>
        <v>2758.3497053044962</v>
      </c>
      <c r="N230" s="99">
        <f t="shared" si="58"/>
        <v>689.58742632612405</v>
      </c>
      <c r="O230" s="101">
        <f t="shared" si="59"/>
        <v>0</v>
      </c>
      <c r="P230" s="102">
        <f t="shared" si="60"/>
        <v>-135.41257367387595</v>
      </c>
      <c r="Q230" s="103">
        <f t="shared" si="61"/>
        <v>0.83586354706196853</v>
      </c>
      <c r="R230" s="276"/>
      <c r="S230" s="1">
        <v>0.91249999999999976</v>
      </c>
      <c r="T230" s="2">
        <v>0.94195601851851851</v>
      </c>
      <c r="U230" s="104">
        <v>81.666666666666273</v>
      </c>
      <c r="V230" s="105">
        <v>42.416666666667012</v>
      </c>
      <c r="W230" s="106"/>
      <c r="X230" s="107"/>
      <c r="Y230" s="261"/>
      <c r="Z230" s="262"/>
      <c r="AA230" s="175">
        <f t="shared" si="62"/>
        <v>-541.65029469550382</v>
      </c>
      <c r="AB230" s="103">
        <f t="shared" si="63"/>
        <v>0.83586354706196853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5">AVERAGE(I226:I241)</f>
        <v>3.8</v>
      </c>
      <c r="J242" s="138">
        <f t="shared" si="65"/>
        <v>3300</v>
      </c>
      <c r="K242" s="139">
        <f t="shared" ref="K242" si="66">J242/I242</f>
        <v>868.42105263157896</v>
      </c>
      <c r="L242" s="137">
        <f t="shared" ref="L242:M242" si="67">AVERAGE(L226:L241)</f>
        <v>3.8</v>
      </c>
      <c r="M242" s="138">
        <f t="shared" si="67"/>
        <v>2749.9726338928508</v>
      </c>
      <c r="N242" s="139">
        <f>M242/L242</f>
        <v>723.67700891917127</v>
      </c>
      <c r="O242" s="140">
        <f>L242-I242</f>
        <v>0</v>
      </c>
      <c r="P242" s="141">
        <f>N242-K242</f>
        <v>-144.74404371240769</v>
      </c>
      <c r="Q242" s="142">
        <f>N242/K242</f>
        <v>0.83332504057359114</v>
      </c>
      <c r="R242" s="277"/>
      <c r="S242" s="143">
        <f>S226</f>
        <v>0.70833333333333337</v>
      </c>
      <c r="T242" s="144">
        <f>INDEX(T226:T241,COUNTA(T226:T241))</f>
        <v>0.94195601851851851</v>
      </c>
      <c r="U242" s="145"/>
      <c r="V242" s="156"/>
      <c r="W242" s="135"/>
      <c r="X242" s="139"/>
      <c r="Y242" s="264"/>
      <c r="Z242" s="265"/>
      <c r="AA242" s="177">
        <f>M242-J242</f>
        <v>-550.02736610714919</v>
      </c>
      <c r="AB242" s="142">
        <f>M242/J242</f>
        <v>0.83332504057359114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252" priority="1" operator="greaterThan">
      <formula>0</formula>
    </cfRule>
  </conditionalFormatting>
  <conditionalFormatting sqref="P5:P242 AA5:AA242">
    <cfRule type="cellIs" dxfId="251" priority="4" operator="lessThan">
      <formula>0</formula>
    </cfRule>
  </conditionalFormatting>
  <conditionalFormatting sqref="Q5:Q242 AB5:AB242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23 R5:R242 AC141:AC146">
    <cfRule type="cellIs" dxfId="248" priority="5" operator="lessThan">
      <formula>0.8</formula>
    </cfRule>
  </conditionalFormatting>
  <conditionalFormatting sqref="AC29:AC37">
    <cfRule type="cellIs" dxfId="247" priority="16" operator="lessThan">
      <formula>0.8</formula>
    </cfRule>
  </conditionalFormatting>
  <conditionalFormatting sqref="AC39:AC44">
    <cfRule type="cellIs" dxfId="246" priority="15" operator="lessThan">
      <formula>0.8</formula>
    </cfRule>
  </conditionalFormatting>
  <conditionalFormatting sqref="AC56">
    <cfRule type="cellIs" dxfId="245" priority="17" operator="lessThan">
      <formula>0.8</formula>
    </cfRule>
  </conditionalFormatting>
  <conditionalFormatting sqref="AC73:AC78">
    <cfRule type="cellIs" dxfId="244" priority="13" operator="lessThan">
      <formula>0.8</formula>
    </cfRule>
  </conditionalFormatting>
  <conditionalFormatting sqref="AC90">
    <cfRule type="cellIs" dxfId="243" priority="14" operator="lessThan">
      <formula>0.8</formula>
    </cfRule>
  </conditionalFormatting>
  <conditionalFormatting sqref="AC107">
    <cfRule type="cellIs" dxfId="242" priority="7" operator="lessThan">
      <formula>0.8</formula>
    </cfRule>
  </conditionalFormatting>
  <conditionalFormatting sqref="AC124:AC129">
    <cfRule type="cellIs" dxfId="241" priority="6" operator="lessThan">
      <formula>0.8</formula>
    </cfRule>
  </conditionalFormatting>
  <conditionalFormatting sqref="AC158:AC163">
    <cfRule type="cellIs" dxfId="240" priority="12" operator="lessThan">
      <formula>0.8</formula>
    </cfRule>
  </conditionalFormatting>
  <conditionalFormatting sqref="AC175">
    <cfRule type="cellIs" dxfId="239" priority="11" operator="lessThan">
      <formula>0.8</formula>
    </cfRule>
  </conditionalFormatting>
  <conditionalFormatting sqref="AC192">
    <cfRule type="cellIs" dxfId="238" priority="10" operator="lessThan">
      <formula>0.8</formula>
    </cfRule>
  </conditionalFormatting>
  <conditionalFormatting sqref="AC209">
    <cfRule type="cellIs" dxfId="237" priority="9" operator="lessThan">
      <formula>0.8</formula>
    </cfRule>
  </conditionalFormatting>
  <conditionalFormatting sqref="AC226:AC231">
    <cfRule type="cellIs" dxfId="236" priority="8" operator="lessThan">
      <formula>0.8</formula>
    </cfRule>
  </conditionalFormatting>
  <dataValidations count="1">
    <dataValidation type="list" allowBlank="1" showInputMessage="1" showErrorMessage="1" sqref="Y5:Z242" xr:uid="{B0216068-C39C-4147-94B3-A3BEFFA9B7D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8D7A-5968-4DB8-A2CF-755EDD382369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98247</v>
      </c>
      <c r="E1" s="77" t="s">
        <v>3</v>
      </c>
      <c r="F1" s="78">
        <f>SUM(G5:G157)</f>
        <v>4276509.2999999989</v>
      </c>
      <c r="G1" s="79" t="s">
        <v>74</v>
      </c>
      <c r="H1" s="80">
        <f>L21+L38+L55+L72+L89+L106+L123+L140+L157</f>
        <v>171.42121212121211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45877</v>
      </c>
      <c r="B2" s="325"/>
      <c r="C2" s="82" t="s">
        <v>35</v>
      </c>
      <c r="D2" s="83">
        <f>AVERAGE(N21,N38,N55,N72,N89,N106,N123,N140,N157)</f>
        <v>133.98103918339496</v>
      </c>
      <c r="E2" s="83" t="s">
        <v>81</v>
      </c>
      <c r="F2" s="84">
        <f>F1/D1</f>
        <v>43.528141317292118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3000</v>
      </c>
      <c r="G5" s="159">
        <f t="shared" ref="G5:G7" si="0">E5*F5</f>
        <v>59100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1057.786483839373</v>
      </c>
      <c r="N5" s="163">
        <f>M5/L5</f>
        <v>81.368191064567156</v>
      </c>
      <c r="O5" s="179">
        <f>L5-I5</f>
        <v>0</v>
      </c>
      <c r="P5" s="180">
        <f>N5-K5</f>
        <v>-10.93950124312515</v>
      </c>
      <c r="Q5" s="132">
        <f>N5/K5</f>
        <v>0.8814887365328109</v>
      </c>
      <c r="R5" s="276">
        <f>Q21</f>
        <v>0.85501023029026502</v>
      </c>
      <c r="S5" s="167">
        <v>0.25</v>
      </c>
      <c r="T5" s="168">
        <v>0.3681712962962963</v>
      </c>
      <c r="U5" s="169"/>
      <c r="V5" s="170">
        <v>170.16666666666669</v>
      </c>
      <c r="W5" s="87"/>
      <c r="X5" s="88"/>
      <c r="Y5" s="278"/>
      <c r="Z5" s="279"/>
      <c r="AA5" s="109">
        <f>M5-J5</f>
        <v>-142.21351616062702</v>
      </c>
      <c r="AB5" s="110">
        <f>M5/J5</f>
        <v>0.88148873653281079</v>
      </c>
      <c r="AC5" s="291">
        <f>AB21</f>
        <v>0.85501023029026502</v>
      </c>
    </row>
    <row r="6" spans="1:29" ht="15.75" customHeight="1">
      <c r="A6" s="270"/>
      <c r="B6" s="92" t="s">
        <v>180</v>
      </c>
      <c r="C6" s="285" t="s">
        <v>186</v>
      </c>
      <c r="D6" s="285"/>
      <c r="E6" s="93">
        <v>59.8</v>
      </c>
      <c r="F6" s="94">
        <v>759</v>
      </c>
      <c r="G6" s="95">
        <f t="shared" si="0"/>
        <v>45388.2</v>
      </c>
      <c r="H6" s="113"/>
      <c r="I6" s="97">
        <v>14</v>
      </c>
      <c r="J6" s="98">
        <v>2000</v>
      </c>
      <c r="K6" s="99">
        <f t="shared" ref="K6:K7" si="1">J6/I6</f>
        <v>142.85714285714286</v>
      </c>
      <c r="L6" s="114">
        <v>14</v>
      </c>
      <c r="M6" s="98">
        <f>F6/V6*60</f>
        <v>1651.9951632406326</v>
      </c>
      <c r="N6" s="99">
        <f>M6/L6</f>
        <v>117.99965451718803</v>
      </c>
      <c r="O6" s="101">
        <f>L6-I6</f>
        <v>0</v>
      </c>
      <c r="P6" s="102">
        <f>N6-K6</f>
        <v>-24.857488339954827</v>
      </c>
      <c r="Q6" s="103">
        <f>N6/K6</f>
        <v>0.82599758162031622</v>
      </c>
      <c r="R6" s="276"/>
      <c r="S6" s="1">
        <v>0.45655092592592594</v>
      </c>
      <c r="T6" s="2">
        <v>0.47569444444444442</v>
      </c>
      <c r="U6" s="104">
        <v>5.9833333333333627</v>
      </c>
      <c r="V6" s="105">
        <v>27.566666666666606</v>
      </c>
      <c r="W6" s="106">
        <v>0.47569444444444442</v>
      </c>
      <c r="X6" s="107">
        <v>0.5169907407407407</v>
      </c>
      <c r="Y6" s="261"/>
      <c r="Z6" s="262"/>
      <c r="AA6" s="111">
        <f>M6-J6</f>
        <v>-348.00483675936744</v>
      </c>
      <c r="AB6" s="112">
        <f>M6/J6</f>
        <v>0.82599758162031633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1557</v>
      </c>
      <c r="G7" s="115">
        <f t="shared" si="0"/>
        <v>46663.29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2249.2776886035317</v>
      </c>
      <c r="N7" s="99">
        <f>M7/L7</f>
        <v>112.46388443017659</v>
      </c>
      <c r="O7" s="101">
        <f>L7-I7</f>
        <v>0</v>
      </c>
      <c r="P7" s="102">
        <f>N7-K7</f>
        <v>-17.536115569823409</v>
      </c>
      <c r="Q7" s="103">
        <f>N7/K7</f>
        <v>0.86510680330905065</v>
      </c>
      <c r="R7" s="276"/>
      <c r="S7" s="117">
        <v>0.5169907407407407</v>
      </c>
      <c r="T7" s="118">
        <v>0.54583333333333328</v>
      </c>
      <c r="U7" s="104">
        <v>59.46666666666664</v>
      </c>
      <c r="V7" s="105">
        <v>41.533333333333324</v>
      </c>
      <c r="W7" s="106"/>
      <c r="X7" s="107"/>
      <c r="Y7" s="261"/>
      <c r="Z7" s="262"/>
      <c r="AA7" s="111">
        <f>M7-J7</f>
        <v>-350.72231139646829</v>
      </c>
      <c r="AB7" s="112">
        <f>M7/J7</f>
        <v>0.86510680330905065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15.666666666666666</v>
      </c>
      <c r="J21" s="138">
        <f t="shared" si="2"/>
        <v>1933.3333333333333</v>
      </c>
      <c r="K21" s="139">
        <f t="shared" ref="K21" si="3">J21/I21</f>
        <v>123.40425531914893</v>
      </c>
      <c r="L21" s="137">
        <f t="shared" ref="L21:M21" si="4">AVERAGE(L5:L20)</f>
        <v>15.666666666666666</v>
      </c>
      <c r="M21" s="138">
        <f t="shared" si="4"/>
        <v>1653.019778561179</v>
      </c>
      <c r="N21" s="139">
        <f t="shared" ref="N21:N26" si="5">M21/L21</f>
        <v>105.51190075922419</v>
      </c>
      <c r="O21" s="140">
        <f t="shared" ref="O21:O26" si="6">L21-I21</f>
        <v>0</v>
      </c>
      <c r="P21" s="141">
        <f t="shared" ref="P21:P26" si="7">N21-K21</f>
        <v>-17.89235455992474</v>
      </c>
      <c r="Q21" s="142">
        <f t="shared" ref="Q21:Q26" si="8">N21/K21</f>
        <v>0.85501023029026502</v>
      </c>
      <c r="R21" s="277"/>
      <c r="S21" s="143">
        <f>S5</f>
        <v>0.25</v>
      </c>
      <c r="T21" s="144">
        <f>INDEX(T5:T20,COUNTA(T5:T20))</f>
        <v>0.54583333333333328</v>
      </c>
      <c r="U21" s="145"/>
      <c r="V21" s="145"/>
      <c r="W21" s="146"/>
      <c r="X21" s="147"/>
      <c r="Y21" s="264"/>
      <c r="Z21" s="265"/>
      <c r="AA21" s="148">
        <f t="shared" ref="AA21:AA26" si="9">M21-J21</f>
        <v>-280.31355477215425</v>
      </c>
      <c r="AB21" s="149">
        <f t="shared" ref="AB21:AB26" si="10">M21/J21</f>
        <v>0.85501023029026502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2015</v>
      </c>
      <c r="G22" s="159">
        <f t="shared" ref="G22:G26" si="11">E22*F22</f>
        <v>144838.19999999998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1698.4312807305084</v>
      </c>
      <c r="N22" s="163">
        <f t="shared" si="5"/>
        <v>65.324280028096481</v>
      </c>
      <c r="O22" s="165">
        <f t="shared" si="6"/>
        <v>0</v>
      </c>
      <c r="P22" s="166">
        <f t="shared" si="7"/>
        <v>-11.598796894980438</v>
      </c>
      <c r="Q22" s="152">
        <f t="shared" si="8"/>
        <v>0.84921564036525432</v>
      </c>
      <c r="R22" s="275">
        <f>Q38</f>
        <v>0.81825940022083687</v>
      </c>
      <c r="S22" s="167">
        <v>0.29166666666666669</v>
      </c>
      <c r="T22" s="168">
        <v>0.34109953703703705</v>
      </c>
      <c r="U22" s="169"/>
      <c r="V22" s="170">
        <v>71.183333333333323</v>
      </c>
      <c r="W22" s="181"/>
      <c r="X22" s="163"/>
      <c r="Y22" s="278"/>
      <c r="Z22" s="279"/>
      <c r="AA22" s="109">
        <f t="shared" si="9"/>
        <v>-301.56871926949157</v>
      </c>
      <c r="AB22" s="152">
        <f t="shared" si="10"/>
        <v>0.84921564036525421</v>
      </c>
      <c r="AC22" s="347">
        <f>AB38</f>
        <v>0.84363178472380851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1085</v>
      </c>
      <c r="G23" s="95">
        <f t="shared" si="11"/>
        <v>56268.1</v>
      </c>
      <c r="H23" s="96"/>
      <c r="I23" s="97">
        <v>26</v>
      </c>
      <c r="J23" s="98">
        <v>2000</v>
      </c>
      <c r="K23" s="99">
        <f t="shared" ref="K23:K61" si="12">J23/I23</f>
        <v>76.92307692307692</v>
      </c>
      <c r="L23" s="100">
        <v>27</v>
      </c>
      <c r="M23" s="98">
        <f>F23/V23*60</f>
        <v>1652.2842639593905</v>
      </c>
      <c r="N23" s="99">
        <f t="shared" si="5"/>
        <v>61.195713479977428</v>
      </c>
      <c r="O23" s="101">
        <f t="shared" si="6"/>
        <v>1</v>
      </c>
      <c r="P23" s="102">
        <f t="shared" si="7"/>
        <v>-15.727363443099492</v>
      </c>
      <c r="Q23" s="103">
        <f t="shared" si="8"/>
        <v>0.79554427523970661</v>
      </c>
      <c r="R23" s="276"/>
      <c r="S23" s="1">
        <v>0.34722222222222221</v>
      </c>
      <c r="T23" s="2">
        <v>0.37458333333333332</v>
      </c>
      <c r="U23" s="104">
        <v>8.8166666666666327</v>
      </c>
      <c r="V23" s="105">
        <v>39.400000000000006</v>
      </c>
      <c r="W23" s="106"/>
      <c r="X23" s="107"/>
      <c r="Y23" s="261" t="s">
        <v>236</v>
      </c>
      <c r="Z23" s="262"/>
      <c r="AA23" s="111">
        <f t="shared" si="9"/>
        <v>-347.7157360406095</v>
      </c>
      <c r="AB23" s="103">
        <f t="shared" si="10"/>
        <v>0.82614213197969522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3178</v>
      </c>
      <c r="G24" s="95">
        <f t="shared" si="11"/>
        <v>180415.06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27</v>
      </c>
      <c r="M24" s="98">
        <f>F24/V24*60</f>
        <v>1737.4031890660599</v>
      </c>
      <c r="N24" s="99">
        <f t="shared" si="5"/>
        <v>64.348266261705916</v>
      </c>
      <c r="O24" s="101">
        <f t="shared" si="6"/>
        <v>1</v>
      </c>
      <c r="P24" s="102">
        <f t="shared" si="7"/>
        <v>-12.574810661371004</v>
      </c>
      <c r="Q24" s="103">
        <f t="shared" si="8"/>
        <v>0.83652746140217693</v>
      </c>
      <c r="R24" s="276"/>
      <c r="S24" s="1">
        <v>0.37864583333333335</v>
      </c>
      <c r="T24" s="2">
        <v>0.4548611111111111</v>
      </c>
      <c r="U24" s="104">
        <v>5.8500000000000352</v>
      </c>
      <c r="V24" s="105">
        <v>109.74999999999997</v>
      </c>
      <c r="W24" s="106"/>
      <c r="X24" s="107"/>
      <c r="Y24" s="261" t="s">
        <v>236</v>
      </c>
      <c r="Z24" s="262"/>
      <c r="AA24" s="111">
        <f t="shared" si="9"/>
        <v>-262.59681093394011</v>
      </c>
      <c r="AB24" s="103">
        <f t="shared" si="10"/>
        <v>0.86870159453302997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57.3</v>
      </c>
      <c r="F25" s="94">
        <v>1845</v>
      </c>
      <c r="G25" s="95">
        <f t="shared" si="11"/>
        <v>105718.5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27</v>
      </c>
      <c r="M25" s="98">
        <f>F25/V25*60</f>
        <v>1670.9433962264138</v>
      </c>
      <c r="N25" s="99">
        <f t="shared" si="5"/>
        <v>61.886792452830143</v>
      </c>
      <c r="O25" s="101">
        <f t="shared" si="6"/>
        <v>1</v>
      </c>
      <c r="P25" s="102">
        <f t="shared" si="7"/>
        <v>-15.036284470246777</v>
      </c>
      <c r="Q25" s="103">
        <f t="shared" si="8"/>
        <v>0.80452830188679192</v>
      </c>
      <c r="R25" s="276"/>
      <c r="S25" s="1">
        <v>0.4611689814814815</v>
      </c>
      <c r="T25" s="2">
        <v>0.50717592592592597</v>
      </c>
      <c r="U25" s="104">
        <v>9.0833333333333677</v>
      </c>
      <c r="V25" s="105">
        <v>66.250000000000043</v>
      </c>
      <c r="W25" s="106">
        <v>0.50717592592592597</v>
      </c>
      <c r="X25" s="107">
        <v>0.54861111111111105</v>
      </c>
      <c r="Y25" s="261" t="s">
        <v>236</v>
      </c>
      <c r="Z25" s="262"/>
      <c r="AA25" s="111">
        <f t="shared" si="9"/>
        <v>-329.05660377358618</v>
      </c>
      <c r="AB25" s="103">
        <f t="shared" si="10"/>
        <v>0.83547169811320687</v>
      </c>
      <c r="AC25" s="293"/>
    </row>
    <row r="26" spans="1:43" ht="15.75" customHeight="1">
      <c r="A26" s="281"/>
      <c r="B26" s="92" t="s">
        <v>176</v>
      </c>
      <c r="C26" s="285" t="s">
        <v>238</v>
      </c>
      <c r="D26" s="285"/>
      <c r="E26" s="93">
        <v>57.3</v>
      </c>
      <c r="F26" s="94">
        <v>2241</v>
      </c>
      <c r="G26" s="95">
        <f t="shared" si="11"/>
        <v>128409.29999999999</v>
      </c>
      <c r="H26" s="113"/>
      <c r="I26" s="97">
        <v>25</v>
      </c>
      <c r="J26" s="98">
        <v>2000</v>
      </c>
      <c r="K26" s="99">
        <f t="shared" si="12"/>
        <v>80</v>
      </c>
      <c r="L26" s="114">
        <v>26</v>
      </c>
      <c r="M26" s="98">
        <f>F26/V26*60</f>
        <v>1677.255717255714</v>
      </c>
      <c r="N26" s="99">
        <f t="shared" si="5"/>
        <v>64.509835279065925</v>
      </c>
      <c r="O26" s="101">
        <f t="shared" si="6"/>
        <v>1</v>
      </c>
      <c r="P26" s="102">
        <f t="shared" si="7"/>
        <v>-15.490164720934075</v>
      </c>
      <c r="Q26" s="103">
        <f t="shared" si="8"/>
        <v>0.80637294098832402</v>
      </c>
      <c r="R26" s="276"/>
      <c r="S26" s="1">
        <v>0.54861111111111105</v>
      </c>
      <c r="T26" s="2">
        <v>0.60428240740740746</v>
      </c>
      <c r="U26" s="104">
        <v>59.666666666666508</v>
      </c>
      <c r="V26" s="105">
        <v>80.166666666666828</v>
      </c>
      <c r="W26" s="106"/>
      <c r="X26" s="107"/>
      <c r="Y26" s="261" t="s">
        <v>236</v>
      </c>
      <c r="Z26" s="262"/>
      <c r="AA26" s="111">
        <f t="shared" si="9"/>
        <v>-322.74428274428601</v>
      </c>
      <c r="AB26" s="103">
        <f t="shared" si="10"/>
        <v>0.83862785862785705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25.8</v>
      </c>
      <c r="J38" s="138">
        <f t="shared" si="13"/>
        <v>2000</v>
      </c>
      <c r="K38" s="139">
        <f t="shared" ref="K38" si="14">J38/I38</f>
        <v>77.519379844961236</v>
      </c>
      <c r="L38" s="137">
        <f t="shared" ref="L38:M38" si="15">AVERAGE(L22:L37)</f>
        <v>26.6</v>
      </c>
      <c r="M38" s="138">
        <f t="shared" si="15"/>
        <v>1687.2635694476171</v>
      </c>
      <c r="N38" s="139">
        <f t="shared" ref="N38:N43" si="16">M38/L38</f>
        <v>63.43096125742921</v>
      </c>
      <c r="O38" s="140">
        <f t="shared" ref="O38:O43" si="17">L38-I38</f>
        <v>0.80000000000000071</v>
      </c>
      <c r="P38" s="141">
        <f t="shared" ref="P38:P43" si="18">N38-K38</f>
        <v>-14.088418587532026</v>
      </c>
      <c r="Q38" s="142">
        <f t="shared" ref="Q38:Q43" si="19">N38/K38</f>
        <v>0.81825940022083687</v>
      </c>
      <c r="R38" s="277"/>
      <c r="S38" s="143">
        <f>S22</f>
        <v>0.29166666666666669</v>
      </c>
      <c r="T38" s="144">
        <f>INDEX(T22:T37,COUNTA(T22:T37))</f>
        <v>0.60428240740740746</v>
      </c>
      <c r="U38" s="145"/>
      <c r="V38" s="156"/>
      <c r="W38" s="135"/>
      <c r="X38" s="139"/>
      <c r="Y38" s="264"/>
      <c r="Z38" s="265"/>
      <c r="AA38" s="157">
        <f t="shared" ref="AA38:AA43" si="20">M38-J38</f>
        <v>-312.7364305523829</v>
      </c>
      <c r="AB38" s="142">
        <f t="shared" ref="AB38:AB43" si="21">M38/J38</f>
        <v>0.84363178472380851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2252</v>
      </c>
      <c r="G39" s="159">
        <f t="shared" ref="G39:G43" si="22">E39*F39</f>
        <v>111519.04000000001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1708.9376053962901</v>
      </c>
      <c r="N39" s="163">
        <f t="shared" si="16"/>
        <v>71.20573355817875</v>
      </c>
      <c r="O39" s="165">
        <f t="shared" si="17"/>
        <v>0</v>
      </c>
      <c r="P39" s="166">
        <f t="shared" si="18"/>
        <v>-12.127599775154579</v>
      </c>
      <c r="Q39" s="152">
        <f t="shared" si="19"/>
        <v>0.85446880269814507</v>
      </c>
      <c r="R39" s="275">
        <f>Q55</f>
        <v>0.85216398811843153</v>
      </c>
      <c r="S39" s="167">
        <v>0.29166666666666669</v>
      </c>
      <c r="T39" s="168">
        <v>0.34657407407407409</v>
      </c>
      <c r="U39" s="169"/>
      <c r="V39" s="170">
        <v>79.066666666666663</v>
      </c>
      <c r="W39" s="87"/>
      <c r="X39" s="88"/>
      <c r="Y39" s="278"/>
      <c r="Z39" s="279"/>
      <c r="AA39" s="109">
        <f t="shared" si="20"/>
        <v>-291.06239460370989</v>
      </c>
      <c r="AB39" s="152">
        <f t="shared" si="21"/>
        <v>0.85446880269814507</v>
      </c>
      <c r="AC39" s="347">
        <f>AB55</f>
        <v>0.85216398811843141</v>
      </c>
    </row>
    <row r="40" spans="1:29" ht="15.75" customHeight="1">
      <c r="A40" s="270"/>
      <c r="B40" s="153" t="s">
        <v>169</v>
      </c>
      <c r="C40" s="259" t="s">
        <v>187</v>
      </c>
      <c r="D40" s="260"/>
      <c r="E40" s="93">
        <v>51.82</v>
      </c>
      <c r="F40" s="104">
        <v>2171</v>
      </c>
      <c r="G40" s="95">
        <f t="shared" si="22"/>
        <v>112501.22</v>
      </c>
      <c r="H40" s="96"/>
      <c r="I40" s="100">
        <v>23</v>
      </c>
      <c r="J40" s="98">
        <v>1800</v>
      </c>
      <c r="K40" s="99">
        <f t="shared" si="12"/>
        <v>78.260869565217391</v>
      </c>
      <c r="L40" s="100">
        <v>23</v>
      </c>
      <c r="M40" s="98">
        <f>F40/V40*60</f>
        <v>1533.9744847890097</v>
      </c>
      <c r="N40" s="99">
        <f t="shared" si="16"/>
        <v>66.694542816913469</v>
      </c>
      <c r="O40" s="101">
        <f t="shared" si="17"/>
        <v>0</v>
      </c>
      <c r="P40" s="102">
        <f t="shared" si="18"/>
        <v>-11.566326748303922</v>
      </c>
      <c r="Q40" s="103">
        <f t="shared" si="19"/>
        <v>0.85220804710500542</v>
      </c>
      <c r="R40" s="276"/>
      <c r="S40" s="1">
        <v>0.35005787037037039</v>
      </c>
      <c r="T40" s="2">
        <v>0.40902777777777777</v>
      </c>
      <c r="U40" s="104">
        <v>5.0166666666666782</v>
      </c>
      <c r="V40" s="105">
        <v>84.916666666666615</v>
      </c>
      <c r="W40" s="106"/>
      <c r="X40" s="107"/>
      <c r="Y40" s="261"/>
      <c r="Z40" s="262"/>
      <c r="AA40" s="111">
        <f t="shared" si="20"/>
        <v>-266.02551521099031</v>
      </c>
      <c r="AB40" s="103">
        <f t="shared" si="21"/>
        <v>0.85220804710500542</v>
      </c>
      <c r="AC40" s="293"/>
    </row>
    <row r="41" spans="1:29" ht="15.75" customHeight="1">
      <c r="A41" s="270"/>
      <c r="B41" s="153" t="s">
        <v>180</v>
      </c>
      <c r="C41" s="259" t="s">
        <v>197</v>
      </c>
      <c r="D41" s="260"/>
      <c r="E41" s="93">
        <v>77.34</v>
      </c>
      <c r="F41" s="104">
        <v>2013</v>
      </c>
      <c r="G41" s="95">
        <f t="shared" si="22"/>
        <v>155685.42000000001</v>
      </c>
      <c r="H41" s="96"/>
      <c r="I41" s="100">
        <v>25</v>
      </c>
      <c r="J41" s="98">
        <v>2000</v>
      </c>
      <c r="K41" s="99">
        <f t="shared" si="12"/>
        <v>80</v>
      </c>
      <c r="L41" s="100">
        <v>25</v>
      </c>
      <c r="M41" s="98">
        <f>F41/V41*60</f>
        <v>1697.142857142856</v>
      </c>
      <c r="N41" s="99">
        <f t="shared" si="16"/>
        <v>67.885714285714243</v>
      </c>
      <c r="O41" s="101">
        <f t="shared" si="17"/>
        <v>0</v>
      </c>
      <c r="P41" s="102">
        <f t="shared" si="18"/>
        <v>-12.114285714285757</v>
      </c>
      <c r="Q41" s="103">
        <f t="shared" si="19"/>
        <v>0.84857142857142809</v>
      </c>
      <c r="R41" s="276"/>
      <c r="S41" s="1">
        <v>0.41319444444444442</v>
      </c>
      <c r="T41" s="2">
        <v>0.46261574074074074</v>
      </c>
      <c r="U41" s="104">
        <v>5.9999999999999787</v>
      </c>
      <c r="V41" s="105">
        <v>71.166666666666714</v>
      </c>
      <c r="W41" s="106">
        <v>0.46261574074074074</v>
      </c>
      <c r="X41" s="107">
        <v>0.50208333333333333</v>
      </c>
      <c r="Y41" s="261"/>
      <c r="Z41" s="262"/>
      <c r="AA41" s="111">
        <f t="shared" si="20"/>
        <v>-302.85714285714403</v>
      </c>
      <c r="AB41" s="103">
        <f t="shared" si="21"/>
        <v>0.84857142857142798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1585</v>
      </c>
      <c r="G42" s="95">
        <f t="shared" si="22"/>
        <v>94053.900000000009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1692.6727973894972</v>
      </c>
      <c r="N42" s="99">
        <f t="shared" si="16"/>
        <v>70.528033224562378</v>
      </c>
      <c r="O42" s="101">
        <f t="shared" si="17"/>
        <v>0</v>
      </c>
      <c r="P42" s="102">
        <f t="shared" si="18"/>
        <v>-12.80530010877095</v>
      </c>
      <c r="Q42" s="103">
        <f t="shared" si="19"/>
        <v>0.84633639869474864</v>
      </c>
      <c r="R42" s="276"/>
      <c r="S42" s="1">
        <v>0.50208333333333333</v>
      </c>
      <c r="T42" s="2">
        <v>0.54109953703703706</v>
      </c>
      <c r="U42" s="104">
        <v>56.833333333333314</v>
      </c>
      <c r="V42" s="105">
        <v>56.18333333333338</v>
      </c>
      <c r="W42" s="106"/>
      <c r="X42" s="107"/>
      <c r="Y42" s="261"/>
      <c r="Z42" s="262"/>
      <c r="AA42" s="111">
        <f t="shared" si="20"/>
        <v>-307.32720261050281</v>
      </c>
      <c r="AB42" s="103">
        <f t="shared" si="21"/>
        <v>0.84633639869474864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2888</v>
      </c>
      <c r="G43" s="95">
        <f t="shared" si="22"/>
        <v>169438.96</v>
      </c>
      <c r="H43" s="113"/>
      <c r="I43" s="114">
        <v>25</v>
      </c>
      <c r="J43" s="98">
        <v>2000</v>
      </c>
      <c r="K43" s="99">
        <f t="shared" si="12"/>
        <v>80</v>
      </c>
      <c r="L43" s="114">
        <v>25</v>
      </c>
      <c r="M43" s="98">
        <f>F43/V43*60</f>
        <v>1718.4793388429755</v>
      </c>
      <c r="N43" s="99">
        <f t="shared" si="16"/>
        <v>68.739173553719013</v>
      </c>
      <c r="O43" s="101">
        <f t="shared" si="17"/>
        <v>0</v>
      </c>
      <c r="P43" s="102">
        <f t="shared" si="18"/>
        <v>-11.260826446280987</v>
      </c>
      <c r="Q43" s="103">
        <f t="shared" si="19"/>
        <v>0.85923966942148766</v>
      </c>
      <c r="R43" s="276"/>
      <c r="S43" s="1">
        <v>0.54600694444444442</v>
      </c>
      <c r="T43" s="2">
        <v>0.61603009259259256</v>
      </c>
      <c r="U43" s="104">
        <v>7.0666666666665989</v>
      </c>
      <c r="V43" s="105">
        <v>100.83333333333331</v>
      </c>
      <c r="W43" s="106"/>
      <c r="X43" s="107"/>
      <c r="Y43" s="261"/>
      <c r="Z43" s="262"/>
      <c r="AA43" s="111">
        <f t="shared" si="20"/>
        <v>-281.52066115702451</v>
      </c>
      <c r="AB43" s="103">
        <f t="shared" si="21"/>
        <v>0.85923966942148777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24.2</v>
      </c>
      <c r="J55" s="138">
        <f t="shared" si="23"/>
        <v>1960</v>
      </c>
      <c r="K55" s="139">
        <f t="shared" ref="K55" si="24">J55/I55</f>
        <v>80.991735537190081</v>
      </c>
      <c r="L55" s="137">
        <f t="shared" ref="L55:M55" si="25">AVERAGE(L39:L54)</f>
        <v>24.2</v>
      </c>
      <c r="M55" s="138">
        <f t="shared" si="25"/>
        <v>1670.2414167121256</v>
      </c>
      <c r="N55" s="139">
        <f t="shared" ref="N55:N61" si="26">M55/L55</f>
        <v>69.018240360005194</v>
      </c>
      <c r="O55" s="140">
        <f t="shared" ref="O55:O61" si="27">L55-I55</f>
        <v>0</v>
      </c>
      <c r="P55" s="141">
        <f t="shared" ref="P55:P61" si="28">N55-K55</f>
        <v>-11.973495177184887</v>
      </c>
      <c r="Q55" s="142">
        <f t="shared" ref="Q55:Q61" si="29">N55/K55</f>
        <v>0.85216398811843153</v>
      </c>
      <c r="R55" s="277"/>
      <c r="S55" s="143">
        <f>S39</f>
        <v>0.29166666666666669</v>
      </c>
      <c r="T55" s="144">
        <f>INDEX(T39:T54,COUNTA(T39:T54))</f>
        <v>0.61603009259259256</v>
      </c>
      <c r="U55" s="145"/>
      <c r="V55" s="156"/>
      <c r="W55" s="188"/>
      <c r="X55" s="189"/>
      <c r="Y55" s="264"/>
      <c r="Z55" s="265"/>
      <c r="AA55" s="157">
        <f t="shared" ref="AA55:AA61" si="30">M55-J55</f>
        <v>-289.75858328787444</v>
      </c>
      <c r="AB55" s="142">
        <f t="shared" ref="AB55:AB61" si="31">M55/J55</f>
        <v>0.85216398811843141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1291</v>
      </c>
      <c r="G56" s="159">
        <f t="shared" ref="G56:G61" si="32">E56*F56</f>
        <v>76633.759999999995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3">F56/V56*60</f>
        <v>1694.3492526430894</v>
      </c>
      <c r="N56" s="163">
        <f t="shared" si="26"/>
        <v>73.667358810569098</v>
      </c>
      <c r="O56" s="165">
        <f t="shared" si="27"/>
        <v>0</v>
      </c>
      <c r="P56" s="166">
        <f t="shared" si="28"/>
        <v>-13.289162928561339</v>
      </c>
      <c r="Q56" s="152">
        <f t="shared" si="29"/>
        <v>0.84717462632154461</v>
      </c>
      <c r="R56" s="275">
        <f>Q72</f>
        <v>0.84118926380859671</v>
      </c>
      <c r="S56" s="167">
        <v>0.2918634259259259</v>
      </c>
      <c r="T56" s="168">
        <v>0.32361111111111113</v>
      </c>
      <c r="U56" s="169"/>
      <c r="V56" s="170">
        <v>45.716666666666725</v>
      </c>
      <c r="W56" s="168"/>
      <c r="X56" s="171"/>
      <c r="Y56" s="278"/>
      <c r="Z56" s="279"/>
      <c r="AA56" s="109">
        <f t="shared" si="30"/>
        <v>-305.65074735691064</v>
      </c>
      <c r="AB56" s="152">
        <f t="shared" si="31"/>
        <v>0.84717462632154472</v>
      </c>
      <c r="AC56" s="266">
        <f>AB72</f>
        <v>0.84732933142763767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1140</v>
      </c>
      <c r="G57" s="95">
        <f t="shared" si="32"/>
        <v>117226.2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1686.806411837237</v>
      </c>
      <c r="N57" s="99">
        <f t="shared" si="26"/>
        <v>88.779284833538782</v>
      </c>
      <c r="O57" s="101">
        <f t="shared" si="27"/>
        <v>0</v>
      </c>
      <c r="P57" s="102">
        <f t="shared" si="28"/>
        <v>-16.483873061198054</v>
      </c>
      <c r="Q57" s="103">
        <f t="shared" si="29"/>
        <v>0.8434032059186185</v>
      </c>
      <c r="R57" s="276"/>
      <c r="S57" s="1">
        <v>0.32739583333333333</v>
      </c>
      <c r="T57" s="2">
        <v>0.35555555555555557</v>
      </c>
      <c r="U57" s="104">
        <v>5.4499999999999726</v>
      </c>
      <c r="V57" s="105">
        <v>40.550000000000026</v>
      </c>
      <c r="W57" s="106"/>
      <c r="X57" s="107"/>
      <c r="Y57" s="261"/>
      <c r="Z57" s="262"/>
      <c r="AA57" s="111">
        <f t="shared" si="30"/>
        <v>-313.19358816276304</v>
      </c>
      <c r="AB57" s="103">
        <f t="shared" si="31"/>
        <v>0.8434032059186185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1441</v>
      </c>
      <c r="G58" s="95">
        <f t="shared" si="32"/>
        <v>68260.17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1672.3404255319147</v>
      </c>
      <c r="N58" s="99">
        <f t="shared" si="26"/>
        <v>79.635258358662597</v>
      </c>
      <c r="O58" s="101">
        <f t="shared" si="27"/>
        <v>0</v>
      </c>
      <c r="P58" s="102">
        <f t="shared" si="28"/>
        <v>-15.602836879432644</v>
      </c>
      <c r="Q58" s="103">
        <f t="shared" si="29"/>
        <v>0.83617021276595727</v>
      </c>
      <c r="R58" s="276"/>
      <c r="S58" s="1">
        <v>0.35854166666666665</v>
      </c>
      <c r="T58" s="2">
        <v>0.39444444444444443</v>
      </c>
      <c r="U58" s="104">
        <v>4.2999999999999527</v>
      </c>
      <c r="V58" s="105">
        <v>51.70000000000001</v>
      </c>
      <c r="W58" s="106"/>
      <c r="X58" s="107"/>
      <c r="Y58" s="261"/>
      <c r="Z58" s="262"/>
      <c r="AA58" s="111">
        <f t="shared" si="30"/>
        <v>-327.65957446808534</v>
      </c>
      <c r="AB58" s="103">
        <f t="shared" si="31"/>
        <v>0.83617021276595738</v>
      </c>
      <c r="AC58" s="267"/>
    </row>
    <row r="59" spans="1:29" ht="15.75" customHeight="1">
      <c r="A59" s="281"/>
      <c r="B59" s="153" t="s">
        <v>176</v>
      </c>
      <c r="C59" s="259" t="s">
        <v>177</v>
      </c>
      <c r="D59" s="260"/>
      <c r="E59" s="93">
        <v>56.43</v>
      </c>
      <c r="F59" s="94">
        <v>1825</v>
      </c>
      <c r="G59" s="95">
        <f t="shared" si="32"/>
        <v>102984.75</v>
      </c>
      <c r="H59" s="96"/>
      <c r="I59" s="97">
        <v>24</v>
      </c>
      <c r="J59" s="98">
        <v>2000</v>
      </c>
      <c r="K59" s="99">
        <f t="shared" si="12"/>
        <v>83.333333333333329</v>
      </c>
      <c r="L59" s="100">
        <v>25</v>
      </c>
      <c r="M59" s="98">
        <f t="shared" si="33"/>
        <v>1690.6845084920226</v>
      </c>
      <c r="N59" s="99">
        <f t="shared" si="26"/>
        <v>67.627380339680897</v>
      </c>
      <c r="O59" s="101">
        <f t="shared" si="27"/>
        <v>1</v>
      </c>
      <c r="P59" s="102">
        <f t="shared" si="28"/>
        <v>-15.705952993652431</v>
      </c>
      <c r="Q59" s="103">
        <f t="shared" si="29"/>
        <v>0.8115285640761708</v>
      </c>
      <c r="R59" s="276"/>
      <c r="S59" s="1">
        <v>0.39946759259259257</v>
      </c>
      <c r="T59" s="2">
        <v>0.44444444444444442</v>
      </c>
      <c r="U59" s="104">
        <v>7.2333333333333183</v>
      </c>
      <c r="V59" s="105">
        <v>64.766666666666666</v>
      </c>
      <c r="W59" s="106"/>
      <c r="X59" s="107"/>
      <c r="Y59" s="261" t="s">
        <v>236</v>
      </c>
      <c r="Z59" s="262"/>
      <c r="AA59" s="111">
        <f t="shared" si="30"/>
        <v>-309.31549150797741</v>
      </c>
      <c r="AB59" s="103">
        <f t="shared" si="31"/>
        <v>0.84534225424601128</v>
      </c>
      <c r="AC59" s="267"/>
    </row>
    <row r="60" spans="1:29" ht="15.75" customHeight="1">
      <c r="A60" s="281"/>
      <c r="B60" s="153" t="s">
        <v>180</v>
      </c>
      <c r="C60" s="259" t="s">
        <v>196</v>
      </c>
      <c r="D60" s="260"/>
      <c r="E60" s="93">
        <v>53.37</v>
      </c>
      <c r="F60" s="94">
        <v>971</v>
      </c>
      <c r="G60" s="95">
        <f t="shared" si="32"/>
        <v>51822.27</v>
      </c>
      <c r="H60" s="113"/>
      <c r="I60" s="97">
        <v>25</v>
      </c>
      <c r="J60" s="98">
        <v>2000</v>
      </c>
      <c r="K60" s="99">
        <f t="shared" si="12"/>
        <v>80</v>
      </c>
      <c r="L60" s="114">
        <v>25</v>
      </c>
      <c r="M60" s="98">
        <f t="shared" si="33"/>
        <v>1683.0043331728455</v>
      </c>
      <c r="N60" s="99">
        <f t="shared" si="26"/>
        <v>67.320173326913817</v>
      </c>
      <c r="O60" s="101">
        <f t="shared" si="27"/>
        <v>0</v>
      </c>
      <c r="P60" s="102">
        <f t="shared" si="28"/>
        <v>-12.679826673086183</v>
      </c>
      <c r="Q60" s="103">
        <f t="shared" si="29"/>
        <v>0.84150216658642274</v>
      </c>
      <c r="R60" s="276"/>
      <c r="S60" s="1">
        <v>0.45166666666666666</v>
      </c>
      <c r="T60" s="2">
        <v>0.47570601851851851</v>
      </c>
      <c r="U60" s="104">
        <v>10.400000000000027</v>
      </c>
      <c r="V60" s="105">
        <v>34.616666666666667</v>
      </c>
      <c r="W60" s="106">
        <v>0.47570601851851851</v>
      </c>
      <c r="X60" s="107">
        <v>0.51545138888888886</v>
      </c>
      <c r="Y60" s="261"/>
      <c r="Z60" s="262"/>
      <c r="AA60" s="111">
        <f t="shared" si="30"/>
        <v>-316.99566682715454</v>
      </c>
      <c r="AB60" s="103">
        <f t="shared" si="31"/>
        <v>0.84150216658642274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4085</v>
      </c>
      <c r="G61" s="115">
        <f t="shared" si="32"/>
        <v>243139.20000000001</v>
      </c>
      <c r="H61" s="116"/>
      <c r="I61" s="97">
        <v>25</v>
      </c>
      <c r="J61" s="98">
        <v>2000</v>
      </c>
      <c r="K61" s="99">
        <f t="shared" si="12"/>
        <v>80</v>
      </c>
      <c r="L61" s="100">
        <v>25</v>
      </c>
      <c r="M61" s="98">
        <f t="shared" si="33"/>
        <v>1740.7670454545444</v>
      </c>
      <c r="N61" s="99">
        <f t="shared" si="26"/>
        <v>69.63068181818177</v>
      </c>
      <c r="O61" s="101">
        <f t="shared" si="27"/>
        <v>0</v>
      </c>
      <c r="P61" s="102">
        <f t="shared" si="28"/>
        <v>-10.36931818181823</v>
      </c>
      <c r="Q61" s="103">
        <f t="shared" si="29"/>
        <v>0.87038352272727215</v>
      </c>
      <c r="R61" s="276"/>
      <c r="S61" s="1">
        <v>0.51545138888888886</v>
      </c>
      <c r="T61" s="2">
        <v>0.61322916666666671</v>
      </c>
      <c r="U61" s="104">
        <v>57.233333333333299</v>
      </c>
      <c r="V61" s="105">
        <v>140.8000000000001</v>
      </c>
      <c r="W61" s="106"/>
      <c r="X61" s="107"/>
      <c r="Y61" s="261"/>
      <c r="Z61" s="262"/>
      <c r="AA61" s="111">
        <f t="shared" si="30"/>
        <v>-259.23295454545564</v>
      </c>
      <c r="AB61" s="103">
        <f t="shared" si="31"/>
        <v>0.87038352272727215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22.833333333333332</v>
      </c>
      <c r="J72" s="138">
        <f t="shared" si="34"/>
        <v>2000</v>
      </c>
      <c r="K72" s="139">
        <f t="shared" ref="K72" si="35">J72/I72</f>
        <v>87.591240875912419</v>
      </c>
      <c r="L72" s="137">
        <f t="shared" ref="L72:M72" si="36">AVERAGE(L56:L71)</f>
        <v>23</v>
      </c>
      <c r="M72" s="138">
        <f t="shared" si="36"/>
        <v>1694.6586628552752</v>
      </c>
      <c r="N72" s="139">
        <f t="shared" ref="N72:N83" si="37">M72/L72</f>
        <v>73.68081142849023</v>
      </c>
      <c r="O72" s="140">
        <f t="shared" ref="O72:O83" si="38">L72-I72</f>
        <v>0.16666666666666785</v>
      </c>
      <c r="P72" s="141">
        <f t="shared" ref="P72:P83" si="39">N72-K72</f>
        <v>-13.910429447422189</v>
      </c>
      <c r="Q72" s="142">
        <f t="shared" ref="Q72:Q83" si="40">N72/K72</f>
        <v>0.84118926380859671</v>
      </c>
      <c r="R72" s="277"/>
      <c r="S72" s="143">
        <f>S56</f>
        <v>0.2918634259259259</v>
      </c>
      <c r="T72" s="144">
        <f>INDEX(T56:T71,COUNTA(T56:T71))</f>
        <v>0.61322916666666671</v>
      </c>
      <c r="U72" s="145"/>
      <c r="V72" s="156"/>
      <c r="W72" s="135"/>
      <c r="X72" s="139"/>
      <c r="Y72" s="264"/>
      <c r="Z72" s="265"/>
      <c r="AA72" s="157">
        <f t="shared" ref="AA72:AA83" si="41">M72-J72</f>
        <v>-305.34133714472478</v>
      </c>
      <c r="AB72" s="142">
        <f t="shared" ref="AB72:AB83" si="42">M72/J72</f>
        <v>0.84732933142763767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3408</v>
      </c>
      <c r="G73" s="159">
        <f t="shared" ref="G73:G83" si="43">E73*F73</f>
        <v>129299.51999999999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3" si="44">F73/V73*60</f>
        <v>2999.7066014669922</v>
      </c>
      <c r="N73" s="163">
        <f t="shared" si="37"/>
        <v>142.84317149842821</v>
      </c>
      <c r="O73" s="165">
        <f t="shared" si="38"/>
        <v>0</v>
      </c>
      <c r="P73" s="166">
        <f t="shared" si="39"/>
        <v>-28.585399930143211</v>
      </c>
      <c r="Q73" s="152">
        <f t="shared" si="40"/>
        <v>0.83325183374083123</v>
      </c>
      <c r="R73" s="275">
        <f>Q89</f>
        <v>0.84987807808178994</v>
      </c>
      <c r="S73" s="167">
        <v>0.16666666666666666</v>
      </c>
      <c r="T73" s="168">
        <v>0.21400462962962963</v>
      </c>
      <c r="U73" s="169"/>
      <c r="V73" s="170">
        <v>68.166666666666671</v>
      </c>
      <c r="W73" s="168"/>
      <c r="X73" s="171"/>
      <c r="Y73" s="278"/>
      <c r="Z73" s="279"/>
      <c r="AA73" s="109">
        <f t="shared" si="41"/>
        <v>-600.2933985330078</v>
      </c>
      <c r="AB73" s="152">
        <f t="shared" si="42"/>
        <v>0.83325183374083112</v>
      </c>
      <c r="AC73" s="266">
        <f>AB89</f>
        <v>0.84987807808178983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648</v>
      </c>
      <c r="G74" s="95">
        <f t="shared" si="43"/>
        <v>24688.799999999999</v>
      </c>
      <c r="H74" s="96"/>
      <c r="I74" s="97">
        <v>21</v>
      </c>
      <c r="J74" s="98">
        <v>3600</v>
      </c>
      <c r="K74" s="99">
        <f t="shared" ref="K74:K110" si="45">J74/I74</f>
        <v>171.42857142857142</v>
      </c>
      <c r="L74" s="100">
        <v>21</v>
      </c>
      <c r="M74" s="98">
        <f t="shared" si="44"/>
        <v>2883.5599505562327</v>
      </c>
      <c r="N74" s="99">
        <f t="shared" si="37"/>
        <v>137.31237859791585</v>
      </c>
      <c r="O74" s="101">
        <f t="shared" si="38"/>
        <v>0</v>
      </c>
      <c r="P74" s="102">
        <f t="shared" si="39"/>
        <v>-34.116192830655564</v>
      </c>
      <c r="Q74" s="103">
        <f t="shared" si="40"/>
        <v>0.80098887515450923</v>
      </c>
      <c r="R74" s="276"/>
      <c r="S74" s="1">
        <v>0.21805555555555553</v>
      </c>
      <c r="T74" s="2">
        <v>0.22741898148148149</v>
      </c>
      <c r="U74" s="104">
        <v>5.8333333333332993</v>
      </c>
      <c r="V74" s="105">
        <v>13.483333333333377</v>
      </c>
      <c r="W74" s="106"/>
      <c r="X74" s="107"/>
      <c r="Y74" s="261"/>
      <c r="Z74" s="262"/>
      <c r="AA74" s="111">
        <f t="shared" si="41"/>
        <v>-716.44004944376729</v>
      </c>
      <c r="AB74" s="103">
        <f t="shared" si="42"/>
        <v>0.80098887515450912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3214</v>
      </c>
      <c r="G75" s="95">
        <f t="shared" si="43"/>
        <v>103040.84000000001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2991.3133402275084</v>
      </c>
      <c r="N75" s="99">
        <f t="shared" si="37"/>
        <v>142.44349239178612</v>
      </c>
      <c r="O75" s="101">
        <f t="shared" si="38"/>
        <v>0</v>
      </c>
      <c r="P75" s="102">
        <f t="shared" si="39"/>
        <v>-28.985079036785294</v>
      </c>
      <c r="Q75" s="103">
        <f t="shared" si="40"/>
        <v>0.83092037228541915</v>
      </c>
      <c r="R75" s="276"/>
      <c r="S75" s="1">
        <v>0.23263888888888887</v>
      </c>
      <c r="T75" s="2">
        <v>0.27740740740740738</v>
      </c>
      <c r="U75" s="104">
        <v>7.5166666666666293</v>
      </c>
      <c r="V75" s="105">
        <v>64.466666666666654</v>
      </c>
      <c r="W75" s="106"/>
      <c r="X75" s="107"/>
      <c r="Y75" s="261"/>
      <c r="Z75" s="262"/>
      <c r="AA75" s="111">
        <f t="shared" si="41"/>
        <v>-608.68665977249157</v>
      </c>
      <c r="AB75" s="103">
        <f t="shared" si="42"/>
        <v>0.83092037228541904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3797</v>
      </c>
      <c r="G76" s="95">
        <f t="shared" si="43"/>
        <v>107417.12999999999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2996.3174046470804</v>
      </c>
      <c r="N76" s="99">
        <f t="shared" si="37"/>
        <v>157.70091603405686</v>
      </c>
      <c r="O76" s="101">
        <f t="shared" si="38"/>
        <v>0</v>
      </c>
      <c r="P76" s="102">
        <f t="shared" si="39"/>
        <v>-31.772768176469469</v>
      </c>
      <c r="Q76" s="103">
        <f t="shared" si="40"/>
        <v>0.83231039017974451</v>
      </c>
      <c r="R76" s="276"/>
      <c r="S76" s="1">
        <v>0.28194444444444439</v>
      </c>
      <c r="T76" s="2">
        <v>0.33474537037037039</v>
      </c>
      <c r="U76" s="104">
        <v>6.5333333333332888</v>
      </c>
      <c r="V76" s="105">
        <v>76.033333333333445</v>
      </c>
      <c r="W76" s="106"/>
      <c r="X76" s="107"/>
      <c r="Y76" s="261"/>
      <c r="Z76" s="262"/>
      <c r="AA76" s="191">
        <f t="shared" si="41"/>
        <v>-603.68259535291963</v>
      </c>
      <c r="AB76" s="192">
        <f t="shared" si="42"/>
        <v>0.83231039017974451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2199</v>
      </c>
      <c r="G77" s="95">
        <f t="shared" si="43"/>
        <v>85739.010000000009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2983.9427063701373</v>
      </c>
      <c r="N77" s="99">
        <f t="shared" si="37"/>
        <v>157.04961612474406</v>
      </c>
      <c r="O77" s="101">
        <f t="shared" si="38"/>
        <v>0</v>
      </c>
      <c r="P77" s="102">
        <f t="shared" si="39"/>
        <v>-32.424068085782267</v>
      </c>
      <c r="Q77" s="103">
        <f t="shared" si="40"/>
        <v>0.82887297399170468</v>
      </c>
      <c r="R77" s="276"/>
      <c r="S77" s="1">
        <v>0.34097222222222212</v>
      </c>
      <c r="T77" s="2">
        <v>0.37167824074074074</v>
      </c>
      <c r="U77" s="104">
        <v>8.9666666666664963</v>
      </c>
      <c r="V77" s="105">
        <v>44.216666666666811</v>
      </c>
      <c r="W77" s="106"/>
      <c r="X77" s="107"/>
      <c r="Y77" s="261"/>
      <c r="Z77" s="262"/>
      <c r="AA77" s="191">
        <f t="shared" si="41"/>
        <v>-616.05729362986267</v>
      </c>
      <c r="AB77" s="192">
        <f t="shared" si="42"/>
        <v>0.82887297399170479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2861</v>
      </c>
      <c r="G78" s="115">
        <f t="shared" si="43"/>
        <v>89463.47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2998.4279475982448</v>
      </c>
      <c r="N78" s="99">
        <f t="shared" si="37"/>
        <v>157.81199724201289</v>
      </c>
      <c r="O78" s="101">
        <f t="shared" si="38"/>
        <v>0</v>
      </c>
      <c r="P78" s="102">
        <f t="shared" si="39"/>
        <v>-31.661686968513436</v>
      </c>
      <c r="Q78" s="103">
        <f t="shared" si="40"/>
        <v>0.83289665211062358</v>
      </c>
      <c r="R78" s="276"/>
      <c r="S78" s="1">
        <v>0.37708333333333321</v>
      </c>
      <c r="T78" s="2">
        <v>0.41684027777777777</v>
      </c>
      <c r="U78" s="104">
        <v>7.7833333333331645</v>
      </c>
      <c r="V78" s="105">
        <v>57.250000000000156</v>
      </c>
      <c r="W78" s="106"/>
      <c r="X78" s="107"/>
      <c r="Y78" s="261"/>
      <c r="Z78" s="262"/>
      <c r="AA78" s="191">
        <f t="shared" si="41"/>
        <v>-601.57205240175517</v>
      </c>
      <c r="AB78" s="192">
        <f t="shared" si="42"/>
        <v>0.83289665211062358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1180</v>
      </c>
      <c r="G79" s="115">
        <f t="shared" si="43"/>
        <v>51459.8</v>
      </c>
      <c r="H79" s="119"/>
      <c r="I79" s="97">
        <v>22</v>
      </c>
      <c r="J79" s="98">
        <v>3600</v>
      </c>
      <c r="K79" s="99">
        <f t="shared" si="45"/>
        <v>163.63636363636363</v>
      </c>
      <c r="L79" s="114">
        <v>22</v>
      </c>
      <c r="M79" s="98">
        <f t="shared" si="44"/>
        <v>3137.3707533234806</v>
      </c>
      <c r="N79" s="99">
        <f t="shared" si="37"/>
        <v>142.60776151470367</v>
      </c>
      <c r="O79" s="120">
        <f t="shared" si="38"/>
        <v>0</v>
      </c>
      <c r="P79" s="121">
        <f t="shared" si="39"/>
        <v>-21.028602121659958</v>
      </c>
      <c r="Q79" s="122">
        <f t="shared" si="40"/>
        <v>0.87149187592318911</v>
      </c>
      <c r="R79" s="276"/>
      <c r="S79" s="1">
        <v>0.42113425925925924</v>
      </c>
      <c r="T79" s="2">
        <v>0.43680555555555556</v>
      </c>
      <c r="U79" s="104">
        <v>6.183333333333314</v>
      </c>
      <c r="V79" s="105">
        <v>22.566666666666706</v>
      </c>
      <c r="W79" s="106">
        <v>0.43680555555555556</v>
      </c>
      <c r="X79" s="107">
        <v>0.47787037037037039</v>
      </c>
      <c r="Y79" s="261"/>
      <c r="Z79" s="262"/>
      <c r="AA79" s="191">
        <f t="shared" si="41"/>
        <v>-462.62924667651941</v>
      </c>
      <c r="AB79" s="192">
        <f t="shared" si="42"/>
        <v>0.871491875923189</v>
      </c>
      <c r="AC79" s="267"/>
    </row>
    <row r="80" spans="1:29" ht="15.75" customHeight="1">
      <c r="A80" s="271"/>
      <c r="B80" s="92" t="s">
        <v>189</v>
      </c>
      <c r="C80" s="285" t="s">
        <v>206</v>
      </c>
      <c r="D80" s="285"/>
      <c r="E80" s="93">
        <v>36.86</v>
      </c>
      <c r="F80" s="98">
        <v>2845</v>
      </c>
      <c r="G80" s="115">
        <f t="shared" si="43"/>
        <v>104866.7</v>
      </c>
      <c r="H80" s="119"/>
      <c r="I80" s="97">
        <v>21</v>
      </c>
      <c r="J80" s="98">
        <v>3600</v>
      </c>
      <c r="K80" s="99">
        <f t="shared" si="45"/>
        <v>171.42857142857142</v>
      </c>
      <c r="L80" s="114">
        <v>21</v>
      </c>
      <c r="M80" s="98">
        <f t="shared" si="44"/>
        <v>3168.9356435643626</v>
      </c>
      <c r="N80" s="99">
        <f t="shared" si="37"/>
        <v>150.90169731258871</v>
      </c>
      <c r="O80" s="120">
        <f t="shared" si="38"/>
        <v>0</v>
      </c>
      <c r="P80" s="121">
        <f t="shared" si="39"/>
        <v>-20.526874115982707</v>
      </c>
      <c r="Q80" s="122">
        <f t="shared" si="40"/>
        <v>0.88025990099010087</v>
      </c>
      <c r="R80" s="276"/>
      <c r="S80" s="1">
        <v>0.47787037037037039</v>
      </c>
      <c r="T80" s="2">
        <v>0.51527777777777772</v>
      </c>
      <c r="U80" s="104">
        <v>59.133333333333354</v>
      </c>
      <c r="V80" s="105">
        <v>53.866666666666561</v>
      </c>
      <c r="W80" s="106"/>
      <c r="X80" s="107"/>
      <c r="Y80" s="261"/>
      <c r="Z80" s="262"/>
      <c r="AA80" s="191">
        <f t="shared" si="41"/>
        <v>-431.06435643563736</v>
      </c>
      <c r="AB80" s="192">
        <f t="shared" si="42"/>
        <v>0.88025990099010076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1660</v>
      </c>
      <c r="G81" s="115">
        <f t="shared" si="43"/>
        <v>63080</v>
      </c>
      <c r="H81" s="119">
        <v>2</v>
      </c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3155.2270327349597</v>
      </c>
      <c r="N81" s="99">
        <f t="shared" si="37"/>
        <v>150.24890632071236</v>
      </c>
      <c r="O81" s="120">
        <f t="shared" si="38"/>
        <v>0</v>
      </c>
      <c r="P81" s="121">
        <f t="shared" si="39"/>
        <v>-21.179665107859051</v>
      </c>
      <c r="Q81" s="122">
        <f t="shared" si="40"/>
        <v>0.87645195353748884</v>
      </c>
      <c r="R81" s="276"/>
      <c r="S81" s="1">
        <v>0.51905092592592594</v>
      </c>
      <c r="T81" s="2">
        <v>0.54097222222222219</v>
      </c>
      <c r="U81" s="104">
        <v>5.4333333333334366</v>
      </c>
      <c r="V81" s="105">
        <v>31.566666666666592</v>
      </c>
      <c r="W81" s="106"/>
      <c r="X81" s="107"/>
      <c r="Y81" s="261"/>
      <c r="Z81" s="262"/>
      <c r="AA81" s="191">
        <f t="shared" si="41"/>
        <v>-444.77296726504028</v>
      </c>
      <c r="AB81" s="192">
        <f t="shared" si="42"/>
        <v>0.87645195353748884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4444</v>
      </c>
      <c r="G82" s="115">
        <f t="shared" si="43"/>
        <v>171671.72</v>
      </c>
      <c r="H82" s="119"/>
      <c r="I82" s="97">
        <v>20</v>
      </c>
      <c r="J82" s="98">
        <v>3600</v>
      </c>
      <c r="K82" s="99">
        <f t="shared" si="45"/>
        <v>180</v>
      </c>
      <c r="L82" s="114">
        <v>20</v>
      </c>
      <c r="M82" s="98">
        <f t="shared" si="44"/>
        <v>3171.1397423191243</v>
      </c>
      <c r="N82" s="99">
        <f t="shared" si="37"/>
        <v>158.55698711595622</v>
      </c>
      <c r="O82" s="120">
        <f t="shared" si="38"/>
        <v>0</v>
      </c>
      <c r="P82" s="121">
        <f t="shared" si="39"/>
        <v>-21.443012884043782</v>
      </c>
      <c r="Q82" s="122">
        <f t="shared" si="40"/>
        <v>0.88087215064420121</v>
      </c>
      <c r="R82" s="276"/>
      <c r="S82" s="1">
        <v>0.54652777777777772</v>
      </c>
      <c r="T82" s="2">
        <v>0.60491898148148149</v>
      </c>
      <c r="U82" s="104">
        <v>7.9999999999999716</v>
      </c>
      <c r="V82" s="105">
        <v>84.083333333333428</v>
      </c>
      <c r="W82" s="106"/>
      <c r="X82" s="107"/>
      <c r="Y82" s="261"/>
      <c r="Z82" s="262"/>
      <c r="AA82" s="191">
        <f t="shared" si="41"/>
        <v>-428.86025768087575</v>
      </c>
      <c r="AB82" s="192">
        <f t="shared" si="42"/>
        <v>0.88087215064420121</v>
      </c>
      <c r="AC82" s="267"/>
    </row>
    <row r="83" spans="1:29" ht="15.75" customHeight="1">
      <c r="A83" s="271"/>
      <c r="B83" s="92" t="s">
        <v>189</v>
      </c>
      <c r="C83" s="285" t="s">
        <v>209</v>
      </c>
      <c r="D83" s="285"/>
      <c r="E83" s="93">
        <v>38</v>
      </c>
      <c r="F83" s="98">
        <v>4120</v>
      </c>
      <c r="G83" s="115">
        <f t="shared" si="43"/>
        <v>156560</v>
      </c>
      <c r="H83" s="119"/>
      <c r="I83" s="97">
        <v>21</v>
      </c>
      <c r="J83" s="98">
        <v>3600</v>
      </c>
      <c r="K83" s="99">
        <f t="shared" si="45"/>
        <v>171.42857142857142</v>
      </c>
      <c r="L83" s="114">
        <v>21</v>
      </c>
      <c r="M83" s="98">
        <f t="shared" si="44"/>
        <v>3169.2307692307609</v>
      </c>
      <c r="N83" s="99">
        <f t="shared" si="37"/>
        <v>150.91575091575052</v>
      </c>
      <c r="O83" s="120">
        <f t="shared" si="38"/>
        <v>0</v>
      </c>
      <c r="P83" s="121">
        <f t="shared" si="39"/>
        <v>-20.512820512820895</v>
      </c>
      <c r="Q83" s="122">
        <f t="shared" si="40"/>
        <v>0.8803418803418781</v>
      </c>
      <c r="R83" s="276"/>
      <c r="S83" s="1">
        <v>0.60902777777777761</v>
      </c>
      <c r="T83" s="2">
        <v>0.66319444444444442</v>
      </c>
      <c r="U83" s="104">
        <v>5.9166666666664192</v>
      </c>
      <c r="V83" s="105">
        <v>78.000000000000199</v>
      </c>
      <c r="W83" s="106"/>
      <c r="X83" s="107"/>
      <c r="Y83" s="261"/>
      <c r="Z83" s="262"/>
      <c r="AA83" s="191">
        <f t="shared" si="41"/>
        <v>-430.76923076923913</v>
      </c>
      <c r="AB83" s="192">
        <f t="shared" si="42"/>
        <v>0.88034188034187799</v>
      </c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20.454545454545453</v>
      </c>
      <c r="J89" s="138">
        <f t="shared" si="46"/>
        <v>3600</v>
      </c>
      <c r="K89" s="139">
        <f t="shared" ref="K89" si="47">J89/I89</f>
        <v>176</v>
      </c>
      <c r="L89" s="137">
        <f t="shared" ref="L89:M89" si="48">AVERAGE(L73:L88)</f>
        <v>20.454545454545453</v>
      </c>
      <c r="M89" s="138">
        <f t="shared" si="48"/>
        <v>3059.5610810944436</v>
      </c>
      <c r="N89" s="139">
        <f t="shared" ref="N89:N95" si="49">M89/L89</f>
        <v>149.57854174239503</v>
      </c>
      <c r="O89" s="140">
        <f t="shared" ref="O89:O95" si="50">L89-I89</f>
        <v>0</v>
      </c>
      <c r="P89" s="141">
        <f t="shared" ref="P89:P95" si="51">N89-K89</f>
        <v>-26.421458257604968</v>
      </c>
      <c r="Q89" s="142">
        <f t="shared" ref="Q89:Q95" si="52">N89/K89</f>
        <v>0.84987807808178994</v>
      </c>
      <c r="R89" s="277"/>
      <c r="S89" s="143">
        <f>S73</f>
        <v>0.16666666666666666</v>
      </c>
      <c r="T89" s="144">
        <f>INDEX(T73:T88,COUNTA(T73:T88))</f>
        <v>0.66319444444444442</v>
      </c>
      <c r="U89" s="145"/>
      <c r="V89" s="156"/>
      <c r="W89" s="135"/>
      <c r="X89" s="139"/>
      <c r="Y89" s="264"/>
      <c r="Z89" s="265"/>
      <c r="AA89" s="157">
        <f t="shared" ref="AA89:AA95" si="53">M89-J89</f>
        <v>-540.43891890555642</v>
      </c>
      <c r="AB89" s="142">
        <f t="shared" ref="AB89:AB95" si="54">M89/J89</f>
        <v>0.84987807808178983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3785</v>
      </c>
      <c r="G90" s="159">
        <f t="shared" ref="G90:G95" si="55">E90*F90</f>
        <v>135616.54999999999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5" si="56">F90/V90*60</f>
        <v>2841.7101147028152</v>
      </c>
      <c r="N90" s="163">
        <f t="shared" si="49"/>
        <v>236.80917622523461</v>
      </c>
      <c r="O90" s="165">
        <f t="shared" si="50"/>
        <v>0</v>
      </c>
      <c r="P90" s="166">
        <f t="shared" si="51"/>
        <v>-35.940823774765391</v>
      </c>
      <c r="Q90" s="152">
        <f t="shared" si="52"/>
        <v>0.86822796049581896</v>
      </c>
      <c r="R90" s="275">
        <f>Q106</f>
        <v>0.84795255269372682</v>
      </c>
      <c r="S90" s="167">
        <v>0.16681712962962963</v>
      </c>
      <c r="T90" s="168">
        <v>0.22231481481481483</v>
      </c>
      <c r="U90" s="169"/>
      <c r="V90" s="170">
        <v>79.916666666666671</v>
      </c>
      <c r="W90" s="173"/>
      <c r="X90" s="151"/>
      <c r="Y90" s="278"/>
      <c r="Z90" s="279"/>
      <c r="AA90" s="109">
        <f t="shared" si="53"/>
        <v>-431.28988529718481</v>
      </c>
      <c r="AB90" s="152">
        <f t="shared" si="54"/>
        <v>0.86822796049581885</v>
      </c>
      <c r="AC90" s="266">
        <f>AB106</f>
        <v>0.84795255269372671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2634</v>
      </c>
      <c r="G91" s="95">
        <f t="shared" si="55"/>
        <v>95903.939999999988</v>
      </c>
      <c r="H91" s="96"/>
      <c r="I91" s="97">
        <v>11</v>
      </c>
      <c r="J91" s="98">
        <v>3273</v>
      </c>
      <c r="K91" s="99">
        <f t="shared" si="45"/>
        <v>297.54545454545456</v>
      </c>
      <c r="L91" s="100">
        <v>11</v>
      </c>
      <c r="M91" s="98">
        <f t="shared" si="56"/>
        <v>2801.2998522895118</v>
      </c>
      <c r="N91" s="99">
        <f t="shared" si="49"/>
        <v>254.66362293541016</v>
      </c>
      <c r="O91" s="101">
        <f t="shared" si="50"/>
        <v>0</v>
      </c>
      <c r="P91" s="102">
        <f t="shared" si="51"/>
        <v>-42.881831610044401</v>
      </c>
      <c r="Q91" s="103">
        <f t="shared" si="52"/>
        <v>0.85588140919325129</v>
      </c>
      <c r="R91" s="276"/>
      <c r="S91" s="1">
        <v>0.22569444444444445</v>
      </c>
      <c r="T91" s="2">
        <v>0.2648726851851852</v>
      </c>
      <c r="U91" s="104">
        <v>4.8666666666666547</v>
      </c>
      <c r="V91" s="105">
        <v>56.416666666666679</v>
      </c>
      <c r="W91" s="106"/>
      <c r="X91" s="107"/>
      <c r="Y91" s="261"/>
      <c r="Z91" s="262"/>
      <c r="AA91" s="111">
        <f t="shared" si="53"/>
        <v>-471.70014771048818</v>
      </c>
      <c r="AB91" s="103">
        <f t="shared" si="54"/>
        <v>0.8558814091932514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30.6</v>
      </c>
      <c r="F92" s="94">
        <v>3633</v>
      </c>
      <c r="G92" s="95">
        <f t="shared" si="55"/>
        <v>111169.8</v>
      </c>
      <c r="H92" s="96"/>
      <c r="I92" s="97">
        <v>6</v>
      </c>
      <c r="J92" s="98">
        <v>2600</v>
      </c>
      <c r="K92" s="99">
        <f t="shared" si="45"/>
        <v>433.33333333333331</v>
      </c>
      <c r="L92" s="100">
        <v>6</v>
      </c>
      <c r="M92" s="98">
        <f t="shared" si="56"/>
        <v>2183.4390651085141</v>
      </c>
      <c r="N92" s="99">
        <f t="shared" si="49"/>
        <v>363.906510851419</v>
      </c>
      <c r="O92" s="101">
        <f t="shared" si="50"/>
        <v>0</v>
      </c>
      <c r="P92" s="102">
        <f t="shared" si="51"/>
        <v>-69.426822481914314</v>
      </c>
      <c r="Q92" s="103">
        <f t="shared" si="52"/>
        <v>0.83978425581096694</v>
      </c>
      <c r="R92" s="276"/>
      <c r="S92" s="1">
        <v>0.30706018518518519</v>
      </c>
      <c r="T92" s="2">
        <v>0.37638888888888888</v>
      </c>
      <c r="U92" s="104">
        <v>6.9999999999999751</v>
      </c>
      <c r="V92" s="105">
        <v>99.833333333333329</v>
      </c>
      <c r="W92" s="106"/>
      <c r="X92" s="107"/>
      <c r="Y92" s="261"/>
      <c r="Z92" s="262"/>
      <c r="AA92" s="111">
        <f t="shared" si="53"/>
        <v>-416.56093489148589</v>
      </c>
      <c r="AB92" s="103">
        <f t="shared" si="54"/>
        <v>0.83978425581096694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26.63</v>
      </c>
      <c r="F93" s="94">
        <v>3078</v>
      </c>
      <c r="G93" s="95">
        <f t="shared" si="55"/>
        <v>81967.14</v>
      </c>
      <c r="H93" s="113"/>
      <c r="I93" s="97">
        <v>9</v>
      </c>
      <c r="J93" s="98">
        <v>2600</v>
      </c>
      <c r="K93" s="99">
        <f t="shared" si="45"/>
        <v>288.88888888888891</v>
      </c>
      <c r="L93" s="114">
        <v>9</v>
      </c>
      <c r="M93" s="98">
        <f t="shared" si="56"/>
        <v>2179.1150442477883</v>
      </c>
      <c r="N93" s="99">
        <f t="shared" si="49"/>
        <v>242.12389380530982</v>
      </c>
      <c r="O93" s="101">
        <f t="shared" si="50"/>
        <v>0</v>
      </c>
      <c r="P93" s="102">
        <f t="shared" si="51"/>
        <v>-46.764995083579095</v>
      </c>
      <c r="Q93" s="103">
        <f t="shared" si="52"/>
        <v>0.83812117086453397</v>
      </c>
      <c r="R93" s="276"/>
      <c r="S93" s="1">
        <v>0.38072916666666667</v>
      </c>
      <c r="T93" s="2">
        <v>0.43958333333333333</v>
      </c>
      <c r="U93" s="104">
        <v>6.2500000000000178</v>
      </c>
      <c r="V93" s="105">
        <v>84.749999999999972</v>
      </c>
      <c r="W93" s="106">
        <v>0.43958333333333333</v>
      </c>
      <c r="X93" s="107">
        <v>0.47916666666666663</v>
      </c>
      <c r="Y93" s="261"/>
      <c r="Z93" s="262"/>
      <c r="AA93" s="111">
        <f t="shared" si="53"/>
        <v>-420.88495575221168</v>
      </c>
      <c r="AB93" s="103">
        <f t="shared" si="54"/>
        <v>0.83812117086453397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1494</v>
      </c>
      <c r="G94" s="115">
        <f t="shared" si="55"/>
        <v>51139.619999999995</v>
      </c>
      <c r="H94" s="116"/>
      <c r="I94" s="97">
        <v>16</v>
      </c>
      <c r="J94" s="98">
        <v>3000</v>
      </c>
      <c r="K94" s="99">
        <f t="shared" si="45"/>
        <v>187.5</v>
      </c>
      <c r="L94" s="100">
        <v>16</v>
      </c>
      <c r="M94" s="98">
        <f t="shared" si="56"/>
        <v>2526.2564584311885</v>
      </c>
      <c r="N94" s="99">
        <f t="shared" si="49"/>
        <v>157.89102865194928</v>
      </c>
      <c r="O94" s="101">
        <f t="shared" si="50"/>
        <v>0</v>
      </c>
      <c r="P94" s="102">
        <f t="shared" si="51"/>
        <v>-29.608971348050716</v>
      </c>
      <c r="Q94" s="103">
        <f t="shared" si="52"/>
        <v>0.84208548614372947</v>
      </c>
      <c r="R94" s="276"/>
      <c r="S94" s="1">
        <v>0.47916666666666663</v>
      </c>
      <c r="T94" s="2">
        <v>0.50380787037037034</v>
      </c>
      <c r="U94" s="104">
        <v>56.999999999999957</v>
      </c>
      <c r="V94" s="105">
        <v>35.483333333333334</v>
      </c>
      <c r="W94" s="106"/>
      <c r="X94" s="107"/>
      <c r="Y94" s="261"/>
      <c r="Z94" s="262"/>
      <c r="AA94" s="111">
        <f t="shared" si="53"/>
        <v>-473.74354156881145</v>
      </c>
      <c r="AB94" s="103">
        <f t="shared" si="54"/>
        <v>0.84208548614372947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1179</v>
      </c>
      <c r="G95" s="115">
        <f t="shared" si="55"/>
        <v>40993.83</v>
      </c>
      <c r="H95" s="119"/>
      <c r="I95" s="97">
        <v>11</v>
      </c>
      <c r="J95" s="98">
        <v>3000</v>
      </c>
      <c r="K95" s="99">
        <f t="shared" si="45"/>
        <v>272.72727272727275</v>
      </c>
      <c r="L95" s="114">
        <v>11</v>
      </c>
      <c r="M95" s="98">
        <f t="shared" si="56"/>
        <v>2515.9454653230564</v>
      </c>
      <c r="N95" s="99">
        <f t="shared" si="49"/>
        <v>228.72231502936876</v>
      </c>
      <c r="O95" s="120">
        <f t="shared" si="50"/>
        <v>0</v>
      </c>
      <c r="P95" s="121">
        <f t="shared" si="51"/>
        <v>-44.00495769790399</v>
      </c>
      <c r="Q95" s="122">
        <f t="shared" si="52"/>
        <v>0.83864848844101869</v>
      </c>
      <c r="R95" s="276"/>
      <c r="S95" s="1">
        <v>0.50902777777777775</v>
      </c>
      <c r="T95" s="2">
        <v>0.52855324074074073</v>
      </c>
      <c r="U95" s="104">
        <v>7.5166666666666693</v>
      </c>
      <c r="V95" s="105">
        <v>28.116666666666692</v>
      </c>
      <c r="W95" s="106"/>
      <c r="X95" s="107"/>
      <c r="Y95" s="261"/>
      <c r="Z95" s="262"/>
      <c r="AA95" s="111">
        <f t="shared" si="53"/>
        <v>-484.0545346769436</v>
      </c>
      <c r="AB95" s="103">
        <f t="shared" si="54"/>
        <v>0.8386484884410188</v>
      </c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7">AVERAGE(I90:I105)</f>
        <v>10.833333333333334</v>
      </c>
      <c r="J106" s="138">
        <f t="shared" si="57"/>
        <v>2957.6666666666665</v>
      </c>
      <c r="K106" s="139">
        <f t="shared" ref="K106" si="58">J106/I106</f>
        <v>273.01538461538456</v>
      </c>
      <c r="L106" s="137">
        <f t="shared" ref="L106:M106" si="59">AVERAGE(L90:L105)</f>
        <v>10.833333333333334</v>
      </c>
      <c r="M106" s="138">
        <f t="shared" si="59"/>
        <v>2507.9610000171456</v>
      </c>
      <c r="N106" s="139">
        <f>M106/L106</f>
        <v>231.50409230927497</v>
      </c>
      <c r="O106" s="140">
        <f>L106-I106</f>
        <v>0</v>
      </c>
      <c r="P106" s="141">
        <f>N106-K106</f>
        <v>-41.511292306109596</v>
      </c>
      <c r="Q106" s="142">
        <f>N106/K106</f>
        <v>0.84795255269372682</v>
      </c>
      <c r="R106" s="277"/>
      <c r="S106" s="143">
        <f>S90</f>
        <v>0.16681712962962963</v>
      </c>
      <c r="T106" s="144">
        <f>INDEX(T90:T105,COUNTA(T90:T105))</f>
        <v>0.52855324074074073</v>
      </c>
      <c r="U106" s="145"/>
      <c r="V106" s="156"/>
      <c r="W106" s="135"/>
      <c r="X106" s="139"/>
      <c r="Y106" s="264"/>
      <c r="Z106" s="265"/>
      <c r="AA106" s="157">
        <f>M106-J106</f>
        <v>-449.70566664952094</v>
      </c>
      <c r="AB106" s="142">
        <f>M106/J106</f>
        <v>0.84795255269372671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885</v>
      </c>
      <c r="G107" s="159">
        <f t="shared" ref="G107:G110" si="60">E107*F107</f>
        <v>23567.55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2096.0526315789398</v>
      </c>
      <c r="N107" s="163">
        <f>M107/L107</f>
        <v>349.34210526315661</v>
      </c>
      <c r="O107" s="165">
        <f>L107-I107</f>
        <v>0</v>
      </c>
      <c r="P107" s="166">
        <f>N107-K107</f>
        <v>-83.991228070176703</v>
      </c>
      <c r="Q107" s="152">
        <f>N107/K107</f>
        <v>0.80617408906882293</v>
      </c>
      <c r="R107" s="275">
        <f>Q123</f>
        <v>0.83082611237436232</v>
      </c>
      <c r="S107" s="193">
        <v>0.32361111111111107</v>
      </c>
      <c r="T107" s="194">
        <v>0.34120370370370373</v>
      </c>
      <c r="U107" s="169"/>
      <c r="V107" s="170">
        <v>25.333333333333428</v>
      </c>
      <c r="W107" s="168"/>
      <c r="X107" s="171"/>
      <c r="Y107" s="278"/>
      <c r="Z107" s="279"/>
      <c r="AA107" s="109">
        <f>M107-J107</f>
        <v>-503.94736842106022</v>
      </c>
      <c r="AB107" s="152">
        <f>M107/J107</f>
        <v>0.80617408906882304</v>
      </c>
      <c r="AC107" s="266">
        <f>AB123</f>
        <v>0.83082611237436232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1284</v>
      </c>
      <c r="G108" s="95">
        <f t="shared" si="60"/>
        <v>31753.32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2171.1601690934658</v>
      </c>
      <c r="N108" s="99">
        <f>M108/L108</f>
        <v>361.86002818224432</v>
      </c>
      <c r="O108" s="101">
        <f>L108-I108</f>
        <v>0</v>
      </c>
      <c r="P108" s="102">
        <f>N108-K108</f>
        <v>-71.473305151088994</v>
      </c>
      <c r="Q108" s="103">
        <f>N108/K108</f>
        <v>0.83506160349748693</v>
      </c>
      <c r="R108" s="276"/>
      <c r="S108" s="1">
        <v>0.34652777777777771</v>
      </c>
      <c r="T108" s="2">
        <v>0.37116898148148147</v>
      </c>
      <c r="U108" s="104">
        <v>7.6666666666665328</v>
      </c>
      <c r="V108" s="105">
        <v>35.48333333333342</v>
      </c>
      <c r="W108" s="106"/>
      <c r="X108" s="113"/>
      <c r="Y108" s="261"/>
      <c r="Z108" s="262"/>
      <c r="AA108" s="111">
        <f>M108-J108</f>
        <v>-428.83983090653419</v>
      </c>
      <c r="AB108" s="103">
        <f>M108/J108</f>
        <v>0.83506160349748682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985</v>
      </c>
      <c r="G109" s="95">
        <f t="shared" si="60"/>
        <v>24565.9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2168.8073394495327</v>
      </c>
      <c r="N109" s="99">
        <f>M109/L109</f>
        <v>361.46788990825547</v>
      </c>
      <c r="O109" s="101">
        <f>L109-I109</f>
        <v>0</v>
      </c>
      <c r="P109" s="102">
        <f>N109-K109</f>
        <v>-71.865443425077842</v>
      </c>
      <c r="Q109" s="103">
        <f>N109/K109</f>
        <v>0.83415666901905117</v>
      </c>
      <c r="R109" s="276"/>
      <c r="S109" s="1">
        <v>0.37638888888888883</v>
      </c>
      <c r="T109" s="2">
        <v>0.39531250000000001</v>
      </c>
      <c r="U109" s="104">
        <v>7.5166666666665893</v>
      </c>
      <c r="V109" s="105">
        <v>27.250000000000103</v>
      </c>
      <c r="W109" s="106"/>
      <c r="X109" s="107"/>
      <c r="Y109" s="261"/>
      <c r="Z109" s="262"/>
      <c r="AA109" s="111">
        <f>M109-J109</f>
        <v>-431.19266055046728</v>
      </c>
      <c r="AB109" s="103">
        <f>M109/J109</f>
        <v>0.83415666901905106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2572</v>
      </c>
      <c r="G110" s="95">
        <f t="shared" si="60"/>
        <v>63605.56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2204.5714285714289</v>
      </c>
      <c r="N110" s="99">
        <f>M110/L110</f>
        <v>367.4285714285715</v>
      </c>
      <c r="O110" s="101">
        <f>L110-I110</f>
        <v>0</v>
      </c>
      <c r="P110" s="102">
        <f>N110-K110</f>
        <v>-65.904761904761813</v>
      </c>
      <c r="Q110" s="103">
        <f>N110/K110</f>
        <v>0.84791208791208816</v>
      </c>
      <c r="R110" s="276"/>
      <c r="S110" s="1">
        <v>0.39930555555555558</v>
      </c>
      <c r="T110" s="2">
        <v>0.44791666666666669</v>
      </c>
      <c r="U110" s="104">
        <v>5.7500000000000195</v>
      </c>
      <c r="V110" s="105">
        <v>69.999999999999986</v>
      </c>
      <c r="W110" s="106"/>
      <c r="X110" s="113"/>
      <c r="Y110" s="261"/>
      <c r="Z110" s="262"/>
      <c r="AA110" s="111">
        <f>M110-J110</f>
        <v>-395.4285714285711</v>
      </c>
      <c r="AB110" s="103">
        <f>M110/J110</f>
        <v>0.84791208791208805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2160.1478921733419</v>
      </c>
      <c r="N123" s="139">
        <f>M123/L123</f>
        <v>360.024648695557</v>
      </c>
      <c r="O123" s="140">
        <f>L123-I123</f>
        <v>0</v>
      </c>
      <c r="P123" s="141">
        <f>N123-K123</f>
        <v>-73.30868463777631</v>
      </c>
      <c r="Q123" s="142">
        <f>N123/K123</f>
        <v>0.83082611237436232</v>
      </c>
      <c r="R123" s="277"/>
      <c r="S123" s="143">
        <f>S107</f>
        <v>0.32361111111111107</v>
      </c>
      <c r="T123" s="144">
        <f>INDEX(T107:T122,COUNTA(T107:T122))</f>
        <v>0.44791666666666669</v>
      </c>
      <c r="U123" s="145"/>
      <c r="V123" s="156"/>
      <c r="W123" s="135"/>
      <c r="X123" s="139"/>
      <c r="Y123" s="264"/>
      <c r="Z123" s="265"/>
      <c r="AA123" s="157">
        <f>M123-J123</f>
        <v>-439.85210782665808</v>
      </c>
      <c r="AB123" s="142">
        <f>M123/J123</f>
        <v>0.83082611237436232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1163</v>
      </c>
      <c r="G124" s="159">
        <f t="shared" ref="G124:G126" si="64">E124*F124</f>
        <v>58045.329999999994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1691.6363636363681</v>
      </c>
      <c r="N124" s="163">
        <f>M124/L124</f>
        <v>65.062937062937237</v>
      </c>
      <c r="O124" s="165">
        <f>L124-I124</f>
        <v>0</v>
      </c>
      <c r="P124" s="166">
        <f>N124-K124</f>
        <v>-11.860139860139682</v>
      </c>
      <c r="Q124" s="152">
        <f>N124/K124</f>
        <v>0.84581818181818413</v>
      </c>
      <c r="R124" s="275">
        <f>Q140</f>
        <v>0.85004572190749983</v>
      </c>
      <c r="S124" s="167">
        <v>0.70833333333333337</v>
      </c>
      <c r="T124" s="168">
        <v>0.73697916666666663</v>
      </c>
      <c r="U124" s="169"/>
      <c r="V124" s="170">
        <v>41.249999999999893</v>
      </c>
      <c r="W124" s="168"/>
      <c r="X124" s="171"/>
      <c r="Y124" s="278"/>
      <c r="Z124" s="279"/>
      <c r="AA124" s="109">
        <f>M124-J124</f>
        <v>-308.36363636363194</v>
      </c>
      <c r="AB124" s="152">
        <f>M124/J124</f>
        <v>0.84581818181818402</v>
      </c>
      <c r="AC124" s="266">
        <f>AB140</f>
        <v>0.85004572190749983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1854</v>
      </c>
      <c r="G125" s="95">
        <f t="shared" si="64"/>
        <v>105288.66</v>
      </c>
      <c r="H125" s="96"/>
      <c r="I125" s="97">
        <v>23</v>
      </c>
      <c r="J125" s="98">
        <v>2000</v>
      </c>
      <c r="K125" s="99">
        <f t="shared" ref="K125:K126" si="65">J125/I125</f>
        <v>86.956521739130437</v>
      </c>
      <c r="L125" s="100">
        <v>23</v>
      </c>
      <c r="M125" s="98">
        <f>F125/V125*60</f>
        <v>1709.1933418693984</v>
      </c>
      <c r="N125" s="99">
        <f>M125/L125</f>
        <v>74.312753994321668</v>
      </c>
      <c r="O125" s="101">
        <f>L125-I125</f>
        <v>0</v>
      </c>
      <c r="P125" s="102">
        <f>N125-K125</f>
        <v>-12.64376774480877</v>
      </c>
      <c r="Q125" s="103">
        <f>N125/K125</f>
        <v>0.85459667093469915</v>
      </c>
      <c r="R125" s="276"/>
      <c r="S125" s="1">
        <v>0.7416666666666667</v>
      </c>
      <c r="T125" s="2">
        <v>0.78686342592592595</v>
      </c>
      <c r="U125" s="104">
        <v>6.7500000000000959</v>
      </c>
      <c r="V125" s="105">
        <v>65.083333333333329</v>
      </c>
      <c r="W125" s="106"/>
      <c r="X125" s="107"/>
      <c r="Y125" s="261"/>
      <c r="Z125" s="262"/>
      <c r="AA125" s="111">
        <f>M125-J125</f>
        <v>-290.80665813060159</v>
      </c>
      <c r="AB125" s="103">
        <f>M125/J125</f>
        <v>0.85459667093469915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1445</v>
      </c>
      <c r="G126" s="95">
        <f t="shared" si="64"/>
        <v>82177.149999999994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1699.4446259392328</v>
      </c>
      <c r="N126" s="99">
        <f>M126/L126</f>
        <v>73.888896779966643</v>
      </c>
      <c r="O126" s="101">
        <f>L126-I126</f>
        <v>0</v>
      </c>
      <c r="P126" s="102">
        <f>N126-K126</f>
        <v>-13.067624959163794</v>
      </c>
      <c r="Q126" s="103">
        <f>N126/K126</f>
        <v>0.84972231296961642</v>
      </c>
      <c r="R126" s="276"/>
      <c r="S126" s="1">
        <v>0.79166666666666663</v>
      </c>
      <c r="T126" s="2">
        <v>0.82709490740740743</v>
      </c>
      <c r="U126" s="104">
        <v>6.9166666666665755</v>
      </c>
      <c r="V126" s="105">
        <v>51.016666666666751</v>
      </c>
      <c r="W126" s="106"/>
      <c r="X126" s="107"/>
      <c r="Y126" s="261"/>
      <c r="Z126" s="262"/>
      <c r="AA126" s="111">
        <f>M126-J126</f>
        <v>-300.55537406076724</v>
      </c>
      <c r="AB126" s="103">
        <f>M126/J126</f>
        <v>0.84972231296961642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24</v>
      </c>
      <c r="J140" s="138">
        <f t="shared" si="66"/>
        <v>2000</v>
      </c>
      <c r="K140" s="139">
        <f t="shared" ref="K140" si="67">J140/I140</f>
        <v>83.333333333333329</v>
      </c>
      <c r="L140" s="137">
        <f t="shared" ref="L140:M140" si="68">AVERAGE(L124:L139)</f>
        <v>24</v>
      </c>
      <c r="M140" s="138">
        <f t="shared" si="68"/>
        <v>1700.0914438149996</v>
      </c>
      <c r="N140" s="139">
        <f>M140/L140</f>
        <v>70.837143492291645</v>
      </c>
      <c r="O140" s="140">
        <f>L140-I140</f>
        <v>0</v>
      </c>
      <c r="P140" s="141">
        <f>N140-K140</f>
        <v>-12.496189841041684</v>
      </c>
      <c r="Q140" s="142">
        <f>N140/K140</f>
        <v>0.85004572190749983</v>
      </c>
      <c r="R140" s="277"/>
      <c r="S140" s="143">
        <f>S124</f>
        <v>0.70833333333333337</v>
      </c>
      <c r="T140" s="144">
        <f>INDEX(T124:T139,COUNTA(T124:T139))</f>
        <v>0.82709490740740743</v>
      </c>
      <c r="U140" s="145"/>
      <c r="V140" s="156"/>
      <c r="W140" s="135"/>
      <c r="X140" s="139"/>
      <c r="Y140" s="264"/>
      <c r="Z140" s="265"/>
      <c r="AA140" s="157">
        <f>M140-J140</f>
        <v>-299.90855618500041</v>
      </c>
      <c r="AB140" s="142">
        <f>M140/J140</f>
        <v>0.85004572190749983</v>
      </c>
      <c r="AC140" s="268"/>
    </row>
    <row r="141" spans="1:29" ht="15.75" customHeight="1">
      <c r="A141" s="269" t="s">
        <v>233</v>
      </c>
      <c r="B141" s="183" t="s">
        <v>176</v>
      </c>
      <c r="C141" s="273" t="s">
        <v>225</v>
      </c>
      <c r="D141" s="274"/>
      <c r="E141" s="158">
        <v>44.3</v>
      </c>
      <c r="F141" s="169">
        <v>1682</v>
      </c>
      <c r="G141" s="159">
        <f t="shared" ref="G141:G143" si="69">E141*F141</f>
        <v>74512.599999999991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1702.333427045266</v>
      </c>
      <c r="N141" s="163">
        <f>M141/L141</f>
        <v>100.13726041442742</v>
      </c>
      <c r="O141" s="165">
        <f>L141-I141</f>
        <v>0</v>
      </c>
      <c r="P141" s="166">
        <f>N141-K141</f>
        <v>-17.50979840910199</v>
      </c>
      <c r="Q141" s="152">
        <f>N141/K141</f>
        <v>0.85116671352263307</v>
      </c>
      <c r="R141" s="275">
        <f>Q157</f>
        <v>0.84984446359416455</v>
      </c>
      <c r="S141" s="167">
        <v>0.70833333333333337</v>
      </c>
      <c r="T141" s="168">
        <v>0.74950231481481477</v>
      </c>
      <c r="U141" s="169"/>
      <c r="V141" s="170">
        <v>59.283333333333218</v>
      </c>
      <c r="W141" s="87"/>
      <c r="X141" s="88"/>
      <c r="Y141" s="278"/>
      <c r="Z141" s="279"/>
      <c r="AA141" s="109">
        <f>M141-J141</f>
        <v>-297.66657295473397</v>
      </c>
      <c r="AB141" s="152">
        <f>M141/J141</f>
        <v>0.85116671352263307</v>
      </c>
      <c r="AC141" s="347">
        <f>AB157</f>
        <v>0.84984446359416466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104">
        <v>946</v>
      </c>
      <c r="G142" s="95">
        <f t="shared" si="69"/>
        <v>47933.82</v>
      </c>
      <c r="H142" s="96"/>
      <c r="I142" s="97">
        <v>22</v>
      </c>
      <c r="J142" s="98">
        <v>2000</v>
      </c>
      <c r="K142" s="99">
        <f t="shared" ref="K142:K143" si="70">J142/I142</f>
        <v>90.909090909090907</v>
      </c>
      <c r="L142" s="100">
        <v>22</v>
      </c>
      <c r="M142" s="98">
        <f>F142/V142*60</f>
        <v>1692.6441351888657</v>
      </c>
      <c r="N142" s="99">
        <f>M142/L142</f>
        <v>76.938369781312076</v>
      </c>
      <c r="O142" s="101">
        <f>L142-I142</f>
        <v>0</v>
      </c>
      <c r="P142" s="102">
        <f>N142-K142</f>
        <v>-13.97072112777883</v>
      </c>
      <c r="Q142" s="103">
        <f>N142/K142</f>
        <v>0.84632206759443285</v>
      </c>
      <c r="R142" s="276"/>
      <c r="S142" s="1">
        <v>0.7537962962962963</v>
      </c>
      <c r="T142" s="2">
        <v>0.77708333333333335</v>
      </c>
      <c r="U142" s="104">
        <v>6.183333333333394</v>
      </c>
      <c r="V142" s="105">
        <v>33.533333333333353</v>
      </c>
      <c r="W142" s="106"/>
      <c r="X142" s="107"/>
      <c r="Y142" s="261"/>
      <c r="Z142" s="262"/>
      <c r="AA142" s="111">
        <f>M142-J142</f>
        <v>-307.35586481113432</v>
      </c>
      <c r="AB142" s="103">
        <f>M142/J142</f>
        <v>0.84632206759443285</v>
      </c>
      <c r="AC142" s="293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104">
        <v>1910</v>
      </c>
      <c r="G143" s="95">
        <f t="shared" si="69"/>
        <v>90916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1704.0892193308562</v>
      </c>
      <c r="N143" s="99">
        <f>M143/L143</f>
        <v>74.090835623080707</v>
      </c>
      <c r="O143" s="101">
        <f>L143-I143</f>
        <v>0</v>
      </c>
      <c r="P143" s="102">
        <f>N143-K143</f>
        <v>-12.86568611604973</v>
      </c>
      <c r="Q143" s="103">
        <f>N143/K143</f>
        <v>0.85204460966542805</v>
      </c>
      <c r="R143" s="276"/>
      <c r="S143" s="1">
        <v>0.77986111111111112</v>
      </c>
      <c r="T143" s="2">
        <v>0.82656249999999998</v>
      </c>
      <c r="U143" s="104">
        <v>3.9999999999999858</v>
      </c>
      <c r="V143" s="105">
        <v>67.249999999999957</v>
      </c>
      <c r="W143" s="106"/>
      <c r="X143" s="107"/>
      <c r="Y143" s="261"/>
      <c r="Z143" s="262"/>
      <c r="AA143" s="111">
        <f>M143-J143</f>
        <v>-295.91078066914383</v>
      </c>
      <c r="AB143" s="103">
        <f>M143/J143</f>
        <v>0.85204460966542805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20.666666666666668</v>
      </c>
      <c r="J157" s="138">
        <f t="shared" si="71"/>
        <v>2000</v>
      </c>
      <c r="K157" s="139">
        <f t="shared" ref="K157" si="72">J157/I157</f>
        <v>96.774193548387089</v>
      </c>
      <c r="L157" s="137">
        <f t="shared" ref="L157:M157" si="73">AVERAGE(L141:L156)</f>
        <v>20.666666666666668</v>
      </c>
      <c r="M157" s="138">
        <f t="shared" si="73"/>
        <v>1699.6889271883292</v>
      </c>
      <c r="N157" s="139">
        <f>M157/L157</f>
        <v>82.243012605886889</v>
      </c>
      <c r="O157" s="140">
        <f>L157-I157</f>
        <v>0</v>
      </c>
      <c r="P157" s="141">
        <f>N157-K157</f>
        <v>-14.5311809425002</v>
      </c>
      <c r="Q157" s="142">
        <f>N157/K157</f>
        <v>0.84984446359416455</v>
      </c>
      <c r="R157" s="277"/>
      <c r="S157" s="143">
        <f>S141</f>
        <v>0.70833333333333337</v>
      </c>
      <c r="T157" s="144">
        <f>INDEX(T141:T156,COUNTA(T141:T156))</f>
        <v>0.82656249999999998</v>
      </c>
      <c r="U157" s="145"/>
      <c r="V157" s="156"/>
      <c r="W157" s="188"/>
      <c r="X157" s="189"/>
      <c r="Y157" s="264"/>
      <c r="Z157" s="265"/>
      <c r="AA157" s="157">
        <f>M157-J157</f>
        <v>-300.31107281167078</v>
      </c>
      <c r="AB157" s="142">
        <f>M157/J157</f>
        <v>0.84984446359416466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35" priority="2" operator="greaterThan">
      <formula>0</formula>
    </cfRule>
  </conditionalFormatting>
  <conditionalFormatting sqref="P5:P157 AA5:AA157">
    <cfRule type="cellIs" dxfId="234" priority="5" operator="lessThan">
      <formula>0</formula>
    </cfRule>
  </conditionalFormatting>
  <conditionalFormatting sqref="Q5:Q157 AB5:AB157">
    <cfRule type="cellIs" dxfId="233" priority="3" operator="greaterThan">
      <formula>1</formula>
    </cfRule>
    <cfRule type="cellIs" dxfId="232" priority="4" operator="lessThan">
      <formula>0.8</formula>
    </cfRule>
  </conditionalFormatting>
  <conditionalFormatting sqref="R5:R157 AC124:AC141">
    <cfRule type="cellIs" dxfId="231" priority="6" operator="lessThan">
      <formula>0.8</formula>
    </cfRule>
  </conditionalFormatting>
  <conditionalFormatting sqref="AC5:AC22 AC56:AC91">
    <cfRule type="cellIs" dxfId="230" priority="8" operator="lessThan">
      <formula>0.8</formula>
    </cfRule>
  </conditionalFormatting>
  <conditionalFormatting sqref="AC39">
    <cfRule type="cellIs" dxfId="229" priority="11" operator="lessThan">
      <formula>0.8</formula>
    </cfRule>
  </conditionalFormatting>
  <conditionalFormatting sqref="AC54">
    <cfRule type="cellIs" dxfId="228" priority="10" operator="lessThan">
      <formula>0.8</formula>
    </cfRule>
  </conditionalFormatting>
  <conditionalFormatting sqref="AC97:AC105">
    <cfRule type="cellIs" dxfId="227" priority="9" operator="lessThan">
      <formula>0.8</formula>
    </cfRule>
  </conditionalFormatting>
  <conditionalFormatting sqref="AC107:AC112">
    <cfRule type="cellIs" dxfId="226" priority="7" operator="lessThan">
      <formula>0.8</formula>
    </cfRule>
  </conditionalFormatting>
  <conditionalFormatting sqref="AC156">
    <cfRule type="cellIs" dxfId="225" priority="1" operator="lessThan">
      <formula>0.8</formula>
    </cfRule>
  </conditionalFormatting>
  <dataValidations count="1">
    <dataValidation type="list" allowBlank="1" showInputMessage="1" showErrorMessage="1" sqref="Y5:Z157" xr:uid="{14CA3BCF-6447-465A-BA1F-C9BA44C4BD7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765-047C-4C57-88DE-CF7AF575D415}">
  <sheetPr>
    <tabColor theme="9" tint="0.59999389629810485"/>
  </sheetPr>
  <dimension ref="B1:AR36"/>
  <sheetViews>
    <sheetView zoomScale="70" zoomScaleNormal="70" workbookViewId="0">
      <selection activeCell="Q16" sqref="Q1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243</v>
      </c>
      <c r="D3" s="248"/>
      <c r="E3" s="7" t="s">
        <v>2</v>
      </c>
      <c r="F3" s="249">
        <f>'0807(18度C)'!D1+'0807(4度C)'!D1</f>
        <v>235184</v>
      </c>
      <c r="G3" s="250"/>
      <c r="H3" s="7" t="s">
        <v>3</v>
      </c>
      <c r="I3" s="251">
        <f>'0807(18度C)'!F1+'0807(4度C)'!F1</f>
        <v>7555343.1300000008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498.60960815286563</v>
      </c>
      <c r="F6" s="226" t="e">
        <f>AVERAGE(#REF!,D13:K13)</f>
        <v>#REF!</v>
      </c>
      <c r="G6" s="227">
        <f>AVERAGE(D13:K13)</f>
        <v>180.31725129755245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752.82393899204237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420.63763445456993</v>
      </c>
      <c r="F7" s="230" t="e">
        <f>AVERAGE(#REF!,D14:K14)</f>
        <v>#REF!</v>
      </c>
      <c r="G7" s="217">
        <f>AVERAGE(D14:K14)</f>
        <v>151.67705621716982</v>
      </c>
      <c r="H7" s="218"/>
      <c r="I7" s="217">
        <f>AVERAGE(L14:O14)</f>
        <v>76.632790852597708</v>
      </c>
      <c r="J7" s="218"/>
      <c r="K7" s="217">
        <f>AVERAGE(D28:O28)</f>
        <v>581.07920783431598</v>
      </c>
      <c r="L7" s="218"/>
      <c r="M7" s="217">
        <f>AVERAGE(P28:X28)</f>
        <v>635.17115909253232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0.84558484025296077</v>
      </c>
      <c r="F8" s="222" t="e">
        <f>AVERAGE(D15:K15,#REF!)</f>
        <v>#REF!</v>
      </c>
      <c r="G8" s="223">
        <f>AVERAGE(D15:K15)</f>
        <v>0.84387775469137183</v>
      </c>
      <c r="H8" s="224"/>
      <c r="I8" s="223">
        <f>AVERAGE(L15:O15)</f>
        <v>0.85097570279834878</v>
      </c>
      <c r="J8" s="224"/>
      <c r="K8" s="223">
        <f>AVERAGE(D29:O29)</f>
        <v>0.8451034071531236</v>
      </c>
      <c r="L8" s="224"/>
      <c r="M8" s="223">
        <f>AVERAGE(P29:X29)</f>
        <v>0.84642139669280214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78.431372549019613</v>
      </c>
      <c r="F13" s="24">
        <v>89.090909090909093</v>
      </c>
      <c r="G13" s="24">
        <v>86.956521739130437</v>
      </c>
      <c r="H13" s="24">
        <v>172.69372693726936</v>
      </c>
      <c r="I13" s="24">
        <v>286.56338028169012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>
        <v>96.774193548387089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100.20662854254218</v>
      </c>
      <c r="E14" s="28">
        <v>63.878048187721561</v>
      </c>
      <c r="F14" s="28">
        <v>75.538116872557239</v>
      </c>
      <c r="G14" s="28">
        <v>73.762321356637145</v>
      </c>
      <c r="H14" s="28">
        <v>147.51628889966386</v>
      </c>
      <c r="I14" s="28">
        <v>241.6231915538776</v>
      </c>
      <c r="J14" s="28" t="s">
        <v>37</v>
      </c>
      <c r="K14" s="55">
        <v>359.21479810718915</v>
      </c>
      <c r="L14" s="27" t="s">
        <v>37</v>
      </c>
      <c r="M14" s="67">
        <v>70.924236785806798</v>
      </c>
      <c r="N14" s="28">
        <v>82.341344919388632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0.87021545839576098</v>
      </c>
      <c r="E15" s="32">
        <f t="shared" si="0"/>
        <v>0.8144451143934498</v>
      </c>
      <c r="F15" s="32">
        <f t="shared" si="0"/>
        <v>0.8478768220389078</v>
      </c>
      <c r="G15" s="32">
        <f t="shared" si="0"/>
        <v>0.84826669560132717</v>
      </c>
      <c r="H15" s="32">
        <f t="shared" si="0"/>
        <v>0.85420757033779726</v>
      </c>
      <c r="I15" s="32">
        <f t="shared" si="0"/>
        <v>0.84317539567115463</v>
      </c>
      <c r="J15" s="32" t="s">
        <v>37</v>
      </c>
      <c r="K15" s="56">
        <f t="shared" ref="K15:N15" si="1">K14/K13</f>
        <v>0.82895722640120573</v>
      </c>
      <c r="L15" s="31" t="s">
        <v>37</v>
      </c>
      <c r="M15" s="68">
        <f t="shared" si="1"/>
        <v>0.85109084142968161</v>
      </c>
      <c r="N15" s="32">
        <f t="shared" si="1"/>
        <v>0.85086056416701594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0.16666666666666666</v>
      </c>
      <c r="F16" s="2">
        <v>0.25</v>
      </c>
      <c r="G16" s="2">
        <v>0.25006944444444446</v>
      </c>
      <c r="H16" s="2">
        <v>0.16666666666666666</v>
      </c>
      <c r="I16" s="2">
        <v>0.16666666666666666</v>
      </c>
      <c r="J16" s="2" t="s">
        <v>37</v>
      </c>
      <c r="K16" s="3">
        <v>0.3340277777777777</v>
      </c>
      <c r="L16" s="1" t="s">
        <v>37</v>
      </c>
      <c r="M16" s="69">
        <v>0.70861111111111108</v>
      </c>
      <c r="N16" s="2">
        <v>0.70862268518518523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0.56666666666666654</v>
      </c>
      <c r="E17" s="2">
        <v>0.63402777777777775</v>
      </c>
      <c r="F17" s="2">
        <v>0.62083333333333313</v>
      </c>
      <c r="G17" s="2">
        <v>0.67047453703703708</v>
      </c>
      <c r="H17" s="2">
        <v>0.70728009259259261</v>
      </c>
      <c r="I17" s="2">
        <v>0.60347222222222219</v>
      </c>
      <c r="J17" s="2" t="s">
        <v>37</v>
      </c>
      <c r="K17" s="3">
        <v>0.48819444444444432</v>
      </c>
      <c r="L17" s="1" t="s">
        <v>37</v>
      </c>
      <c r="M17" s="69">
        <v>0.82994212962962965</v>
      </c>
      <c r="N17" s="2">
        <v>0.83078703703703705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26.333333333333332</v>
      </c>
      <c r="F18" s="35">
        <v>22</v>
      </c>
      <c r="G18" s="35">
        <v>23</v>
      </c>
      <c r="H18" s="35">
        <v>20.846153846153847</v>
      </c>
      <c r="I18" s="35">
        <v>10.142857142857142</v>
      </c>
      <c r="J18" s="35" t="s">
        <v>37</v>
      </c>
      <c r="K18" s="57">
        <v>6</v>
      </c>
      <c r="L18" s="34" t="s">
        <v>37</v>
      </c>
      <c r="M18" s="70">
        <v>24</v>
      </c>
      <c r="N18" s="35">
        <v>20.666666666666668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761.53846153846155</v>
      </c>
      <c r="W27" s="24">
        <v>1050</v>
      </c>
      <c r="X27" s="25">
        <v>1035</v>
      </c>
    </row>
    <row r="28" spans="2:44" ht="39.6" customHeight="1">
      <c r="B28" s="205"/>
      <c r="C28" s="26" t="s">
        <v>38</v>
      </c>
      <c r="D28" s="28">
        <v>192.84890267097046</v>
      </c>
      <c r="E28" s="28" t="s">
        <v>37</v>
      </c>
      <c r="F28" s="28" t="s">
        <v>37</v>
      </c>
      <c r="G28" s="28">
        <v>232.81181534654723</v>
      </c>
      <c r="H28" s="28">
        <v>354.96086452827234</v>
      </c>
      <c r="I28" s="28" t="s">
        <v>37</v>
      </c>
      <c r="J28" s="28">
        <v>589.95935931149882</v>
      </c>
      <c r="K28" s="28">
        <v>934.21342134213273</v>
      </c>
      <c r="L28" s="28" t="s">
        <v>37</v>
      </c>
      <c r="M28" s="28">
        <v>641.34743429632829</v>
      </c>
      <c r="N28" s="28">
        <v>999.46697372718506</v>
      </c>
      <c r="O28" s="28">
        <v>703.02489145159291</v>
      </c>
      <c r="P28" s="27">
        <v>191.96788819305817</v>
      </c>
      <c r="Q28" s="28" t="s">
        <v>37</v>
      </c>
      <c r="R28" s="28" t="s">
        <v>37</v>
      </c>
      <c r="S28" s="28">
        <v>599.52229299363012</v>
      </c>
      <c r="T28" s="28">
        <v>641.56744501450476</v>
      </c>
      <c r="U28" s="28" t="s">
        <v>37</v>
      </c>
      <c r="V28" s="28">
        <v>643.78511240976582</v>
      </c>
      <c r="W28" s="28">
        <v>875.69381101836188</v>
      </c>
      <c r="X28" s="29">
        <v>858.49040492587278</v>
      </c>
    </row>
    <row r="29" spans="2:44" ht="40.15" customHeight="1">
      <c r="B29" s="205"/>
      <c r="C29" s="30" t="s">
        <v>39</v>
      </c>
      <c r="D29" s="32">
        <f>D28/D27</f>
        <v>0.85274774561561117</v>
      </c>
      <c r="E29" s="32" t="s">
        <v>37</v>
      </c>
      <c r="F29" s="32" t="s">
        <v>37</v>
      </c>
      <c r="G29" s="32">
        <f>G28/G27</f>
        <v>0.8536433229373398</v>
      </c>
      <c r="H29" s="32">
        <f>H28/H27</f>
        <v>0.81914045660370538</v>
      </c>
      <c r="I29" s="32" t="s">
        <v>37</v>
      </c>
      <c r="J29" s="32">
        <f>J28/J27</f>
        <v>0.87401386564666494</v>
      </c>
      <c r="K29" s="32">
        <f>K28/K27</f>
        <v>0.84928492849284798</v>
      </c>
      <c r="L29" s="32" t="s">
        <v>37</v>
      </c>
      <c r="M29" s="32">
        <f>M28/M27</f>
        <v>0.84217339857093609</v>
      </c>
      <c r="N29" s="32">
        <f>N28/N27</f>
        <v>0.83288914477265419</v>
      </c>
      <c r="O29" s="32">
        <f>O28/O27</f>
        <v>0.83693439458522967</v>
      </c>
      <c r="P29" s="31">
        <f>P28/P27</f>
        <v>0.84696010308819214</v>
      </c>
      <c r="Q29" s="32" t="s">
        <v>37</v>
      </c>
      <c r="R29" s="32" t="s">
        <v>37</v>
      </c>
      <c r="S29" s="32">
        <f>S28/S27</f>
        <v>0.88818117480537795</v>
      </c>
      <c r="T29" s="32">
        <f>T28/T27</f>
        <v>0.83455927806764851</v>
      </c>
      <c r="U29" s="32" t="s">
        <v>37</v>
      </c>
      <c r="V29" s="32">
        <f>V28/V27</f>
        <v>0.84537439003302584</v>
      </c>
      <c r="W29" s="32">
        <f>W28/W27</f>
        <v>0.83399410573177324</v>
      </c>
      <c r="X29" s="33">
        <f>X28/X27</f>
        <v>0.82945932843079495</v>
      </c>
    </row>
    <row r="30" spans="2:44" ht="17.25" customHeight="1">
      <c r="B30" s="206" t="s">
        <v>40</v>
      </c>
      <c r="C30" s="15" t="s">
        <v>41</v>
      </c>
      <c r="D30" s="2">
        <v>0.38362268518518516</v>
      </c>
      <c r="E30" s="2" t="s">
        <v>37</v>
      </c>
      <c r="F30" s="2" t="s">
        <v>37</v>
      </c>
      <c r="G30" s="2">
        <v>0.2994560185185185</v>
      </c>
      <c r="H30" s="2">
        <v>0.25005787037037036</v>
      </c>
      <c r="I30" s="2" t="s">
        <v>37</v>
      </c>
      <c r="J30" s="2">
        <v>0.25</v>
      </c>
      <c r="K30" s="2">
        <v>0.35138888888888886</v>
      </c>
      <c r="L30" s="2" t="s">
        <v>37</v>
      </c>
      <c r="M30" s="2">
        <v>0.25008101851851849</v>
      </c>
      <c r="N30" s="2">
        <v>0.2502314814814815</v>
      </c>
      <c r="O30" s="2">
        <v>0.25</v>
      </c>
      <c r="P30" s="1">
        <v>0.70841435185185186</v>
      </c>
      <c r="Q30" s="2" t="s">
        <v>37</v>
      </c>
      <c r="R30" s="2" t="s">
        <v>37</v>
      </c>
      <c r="S30" s="2">
        <v>0.70847222222222217</v>
      </c>
      <c r="T30" s="2">
        <v>0.70853009259259259</v>
      </c>
      <c r="U30" s="2" t="s">
        <v>37</v>
      </c>
      <c r="V30" s="2">
        <v>0.70833333333333337</v>
      </c>
      <c r="W30" s="2">
        <v>0.70833333333333337</v>
      </c>
      <c r="X30" s="4">
        <v>0.70834490740740741</v>
      </c>
    </row>
    <row r="31" spans="2:44" ht="17.25" customHeight="1">
      <c r="B31" s="203"/>
      <c r="C31" s="15" t="s">
        <v>42</v>
      </c>
      <c r="D31" s="2">
        <v>0.48472222222222222</v>
      </c>
      <c r="E31" s="2" t="s">
        <v>37</v>
      </c>
      <c r="F31" s="2" t="s">
        <v>37</v>
      </c>
      <c r="G31" s="2">
        <v>0.34027777777777779</v>
      </c>
      <c r="H31" s="2">
        <v>0.3162152777777778</v>
      </c>
      <c r="I31" s="2" t="s">
        <v>37</v>
      </c>
      <c r="J31" s="2">
        <v>0.34682870370370372</v>
      </c>
      <c r="K31" s="2">
        <v>0.38295138888888891</v>
      </c>
      <c r="L31" s="2" t="s">
        <v>37</v>
      </c>
      <c r="M31" s="2">
        <v>0.41491898148148149</v>
      </c>
      <c r="N31" s="2">
        <v>0.4548611111111111</v>
      </c>
      <c r="O31" s="2">
        <v>0.4550925925925926</v>
      </c>
      <c r="P31" s="1">
        <v>0.85366898148148151</v>
      </c>
      <c r="Q31" s="2" t="s">
        <v>37</v>
      </c>
      <c r="R31" s="2" t="s">
        <v>37</v>
      </c>
      <c r="S31" s="2">
        <v>0.86111111111111116</v>
      </c>
      <c r="T31" s="2">
        <v>0.86458333333333337</v>
      </c>
      <c r="U31" s="2" t="s">
        <v>37</v>
      </c>
      <c r="V31" s="2">
        <v>0.90138888888888891</v>
      </c>
      <c r="W31" s="2">
        <v>0.96527777777777779</v>
      </c>
      <c r="X31" s="4">
        <v>0.97986111111111074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4.333333333333333</v>
      </c>
      <c r="W32" s="35">
        <v>3.3333333333333335</v>
      </c>
      <c r="X32" s="36">
        <v>3.3333333333333335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BE3F-9C15-4C08-9BFA-1F5A1C5BF091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40" sqref="Y40:Z40"/>
      <selection pane="bottomLeft" activeCell="Y40" sqref="Y40:Z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116063</v>
      </c>
      <c r="E1" s="77" t="s">
        <v>3</v>
      </c>
      <c r="F1" s="78">
        <f>SUM(G5:G242)</f>
        <v>2298771.29</v>
      </c>
      <c r="G1" s="79" t="s">
        <v>74</v>
      </c>
      <c r="H1" s="80">
        <f>L21+L38+L55+L72+L89+L106+L123+L140+L157+L174+L191+L208+L225+L242</f>
        <v>81.916666666666657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45876</v>
      </c>
      <c r="B2" s="325"/>
      <c r="C2" s="82" t="s">
        <v>35</v>
      </c>
      <c r="D2" s="83">
        <f>AVERAGE(N21,N38,N55,N72,N89,N106,N123,N140,N157,N174,N191,N208,N225,N242)</f>
        <v>604.26147265926579</v>
      </c>
      <c r="E2" s="83" t="s">
        <v>81</v>
      </c>
      <c r="F2" s="84">
        <f>F1/D1</f>
        <v>19.806237043674557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2121</v>
      </c>
      <c r="G5" s="95">
        <f t="shared" ref="G5:G7" si="0">E5*F5</f>
        <v>63311.850000000006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2791.8098720292464</v>
      </c>
      <c r="N5" s="99">
        <f>M5/L5</f>
        <v>164.22411011936742</v>
      </c>
      <c r="O5" s="101">
        <f>L5-I5</f>
        <v>0</v>
      </c>
      <c r="P5" s="102">
        <f>N5-K5</f>
        <v>-28.30530164533846</v>
      </c>
      <c r="Q5" s="103">
        <f>N5/K5</f>
        <v>0.85298193462549532</v>
      </c>
      <c r="R5" s="276">
        <f>Q21</f>
        <v>0.85274774561561117</v>
      </c>
      <c r="S5" s="1">
        <v>0.38362268518518516</v>
      </c>
      <c r="T5" s="2">
        <v>0.4152777777777778</v>
      </c>
      <c r="U5" s="104">
        <v>5.2333333333333254</v>
      </c>
      <c r="V5" s="105">
        <v>45.5833333333334</v>
      </c>
      <c r="W5" s="106"/>
      <c r="X5" s="107"/>
      <c r="Y5" s="278"/>
      <c r="Z5" s="279"/>
      <c r="AA5" s="109">
        <f>M5-J5</f>
        <v>-481.19012797075357</v>
      </c>
      <c r="AB5" s="110">
        <f>M5/J5</f>
        <v>0.85298193462549543</v>
      </c>
      <c r="AC5" s="291">
        <f>AB21</f>
        <v>0.85274774561561117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2205</v>
      </c>
      <c r="G6" s="95">
        <f t="shared" si="0"/>
        <v>65091.6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2795.0704225352056</v>
      </c>
      <c r="N6" s="99">
        <f>M6/L6</f>
        <v>164.41590720795327</v>
      </c>
      <c r="O6" s="101">
        <f>L6-I6</f>
        <v>0</v>
      </c>
      <c r="P6" s="102">
        <f>N6-K6</f>
        <v>-28.113504556752616</v>
      </c>
      <c r="Q6" s="103">
        <f>N6/K6</f>
        <v>0.85397813093040198</v>
      </c>
      <c r="R6" s="276"/>
      <c r="S6" s="1">
        <v>0.4194444444444444</v>
      </c>
      <c r="T6" s="2">
        <v>0.45231481481481484</v>
      </c>
      <c r="U6" s="104">
        <v>5.9999999999998987</v>
      </c>
      <c r="V6" s="105">
        <v>47.333333333333428</v>
      </c>
      <c r="W6" s="106"/>
      <c r="X6" s="107"/>
      <c r="Y6" s="261"/>
      <c r="Z6" s="262"/>
      <c r="AA6" s="111">
        <f>M6-J6</f>
        <v>-477.92957746479442</v>
      </c>
      <c r="AB6" s="112">
        <f>M6/J6</f>
        <v>0.85397813093040198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1473</v>
      </c>
      <c r="G7" s="95">
        <f t="shared" si="0"/>
        <v>31831.53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2127.0758122743673</v>
      </c>
      <c r="N7" s="99">
        <f>M7/L7</f>
        <v>354.51263537906124</v>
      </c>
      <c r="O7" s="101">
        <f>L7-I7</f>
        <v>0</v>
      </c>
      <c r="P7" s="102">
        <f>N7-K7</f>
        <v>-62.154031287605449</v>
      </c>
      <c r="Q7" s="103">
        <f>N7/K7</f>
        <v>0.85083032490974697</v>
      </c>
      <c r="R7" s="276"/>
      <c r="S7" s="1">
        <v>0.45586805555555554</v>
      </c>
      <c r="T7" s="2">
        <v>0.48472222222222222</v>
      </c>
      <c r="U7" s="104">
        <v>5.1166666666666138</v>
      </c>
      <c r="V7" s="105">
        <v>41.550000000000018</v>
      </c>
      <c r="W7" s="106">
        <v>0.48472222222222222</v>
      </c>
      <c r="X7" s="107">
        <v>0.52361111111111103</v>
      </c>
      <c r="Y7" s="261"/>
      <c r="Z7" s="262"/>
      <c r="AA7" s="111">
        <f>M7-J7</f>
        <v>-372.92418772563269</v>
      </c>
      <c r="AB7" s="112">
        <f>M7/J7</f>
        <v>0.85083032490974697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2571.3187022796064</v>
      </c>
      <c r="N21" s="139">
        <f>M21/L21</f>
        <v>192.84890267097046</v>
      </c>
      <c r="O21" s="140">
        <f>L21-I21</f>
        <v>0</v>
      </c>
      <c r="P21" s="141">
        <f>N21-K21</f>
        <v>-33.301097329029545</v>
      </c>
      <c r="Q21" s="142">
        <f>N21/K21</f>
        <v>0.85274774561561117</v>
      </c>
      <c r="R21" s="277"/>
      <c r="S21" s="143">
        <f>S5</f>
        <v>0.38362268518518516</v>
      </c>
      <c r="T21" s="144">
        <f>INDEX(T5:T20,COUNTA(T5:T20))</f>
        <v>0.48472222222222222</v>
      </c>
      <c r="U21" s="145"/>
      <c r="V21" s="145"/>
      <c r="W21" s="146"/>
      <c r="X21" s="147"/>
      <c r="Y21" s="264"/>
      <c r="Z21" s="265"/>
      <c r="AA21" s="148">
        <f>M21-J21</f>
        <v>-444.01463105372704</v>
      </c>
      <c r="AB21" s="149">
        <f>M21/J21</f>
        <v>0.85274774561561117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2509</v>
      </c>
      <c r="G22" s="95">
        <f t="shared" ref="G22" si="5">E22*F22</f>
        <v>64330.76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2560.9299688120195</v>
      </c>
      <c r="N22" s="99">
        <f>M22/L22</f>
        <v>232.81181534654723</v>
      </c>
      <c r="O22" s="101">
        <f>L22-I22</f>
        <v>0</v>
      </c>
      <c r="P22" s="102">
        <f>N22-K22</f>
        <v>-39.915457380725513</v>
      </c>
      <c r="Q22" s="103">
        <f>N22/K22</f>
        <v>0.8536433229373398</v>
      </c>
      <c r="R22" s="275">
        <f>Q38</f>
        <v>0.8536433229373398</v>
      </c>
      <c r="S22" s="1">
        <v>0.2994560185185185</v>
      </c>
      <c r="T22" s="2">
        <v>0.34027777777777779</v>
      </c>
      <c r="U22" s="104">
        <v>6.9333333333332714</v>
      </c>
      <c r="V22" s="105">
        <v>58.783333333333381</v>
      </c>
      <c r="W22" s="173"/>
      <c r="X22" s="151"/>
      <c r="Y22" s="278"/>
      <c r="Z22" s="279"/>
      <c r="AA22" s="109">
        <f>M22-J22</f>
        <v>-439.07003118798048</v>
      </c>
      <c r="AB22" s="152">
        <f>M22/J22</f>
        <v>0.8536433229373398</v>
      </c>
      <c r="AC22" s="266">
        <f>AB38</f>
        <v>0.8536433229373398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2560.9299688120195</v>
      </c>
      <c r="N38" s="139">
        <f>M38/L38</f>
        <v>232.81181534654723</v>
      </c>
      <c r="O38" s="140">
        <f>L38-I38</f>
        <v>0</v>
      </c>
      <c r="P38" s="141">
        <f>N38-K38</f>
        <v>-39.915457380725513</v>
      </c>
      <c r="Q38" s="142">
        <f>N38/K38</f>
        <v>0.8536433229373398</v>
      </c>
      <c r="R38" s="277"/>
      <c r="S38" s="143">
        <f>S22</f>
        <v>0.2994560185185185</v>
      </c>
      <c r="T38" s="144">
        <f>INDEX(T22:T37,COUNTA(T22:T37))</f>
        <v>0.34027777777777779</v>
      </c>
      <c r="U38" s="145"/>
      <c r="V38" s="156"/>
      <c r="W38" s="135"/>
      <c r="X38" s="139"/>
      <c r="Y38" s="264"/>
      <c r="Z38" s="265"/>
      <c r="AA38" s="157">
        <f>M38-J38</f>
        <v>-439.07003118798048</v>
      </c>
      <c r="AB38" s="142">
        <f>M38/J38</f>
        <v>0.8536433229373398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1071</v>
      </c>
      <c r="G39" s="159">
        <f t="shared" ref="G39:G41" si="9">E39*F39</f>
        <v>15058.26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2147.9665738161571</v>
      </c>
      <c r="N39" s="163">
        <f>M39/L39</f>
        <v>357.99442896935949</v>
      </c>
      <c r="O39" s="165">
        <f>L39-I39</f>
        <v>0</v>
      </c>
      <c r="P39" s="166">
        <f>N39-K39</f>
        <v>-75.338904363973825</v>
      </c>
      <c r="Q39" s="152">
        <f>N39/K39</f>
        <v>0.82614098992929119</v>
      </c>
      <c r="R39" s="275">
        <f>Q55</f>
        <v>0.81914045660370538</v>
      </c>
      <c r="S39" s="167">
        <v>0.25005787037037036</v>
      </c>
      <c r="T39" s="168">
        <v>0.27083333333333331</v>
      </c>
      <c r="U39" s="169"/>
      <c r="V39" s="170">
        <v>29.916666666666654</v>
      </c>
      <c r="W39" s="168"/>
      <c r="X39" s="171"/>
      <c r="Y39" s="278"/>
      <c r="Z39" s="279"/>
      <c r="AA39" s="109">
        <f>M39-J39</f>
        <v>-452.03342618384295</v>
      </c>
      <c r="AB39" s="152">
        <f>M39/J39</f>
        <v>0.82614098992929119</v>
      </c>
      <c r="AC39" s="266">
        <f>AB55</f>
        <v>0.81914045660370538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1211</v>
      </c>
      <c r="G40" s="95">
        <f t="shared" si="9"/>
        <v>17934.91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2156.0830860534134</v>
      </c>
      <c r="N40" s="99">
        <f>M40/L40</f>
        <v>359.34718100890223</v>
      </c>
      <c r="O40" s="101">
        <f>L40-I40</f>
        <v>0</v>
      </c>
      <c r="P40" s="102">
        <f>N40-K40</f>
        <v>-73.986152324431089</v>
      </c>
      <c r="Q40" s="103">
        <f>N40/K40</f>
        <v>0.829262725405159</v>
      </c>
      <c r="R40" s="276"/>
      <c r="S40" s="1">
        <v>0.27451388888888889</v>
      </c>
      <c r="T40" s="2">
        <v>0.29791666666666666</v>
      </c>
      <c r="U40" s="104">
        <v>5.3000000000000291</v>
      </c>
      <c r="V40" s="105">
        <v>33.699999999999989</v>
      </c>
      <c r="W40" s="106"/>
      <c r="X40" s="113"/>
      <c r="Y40" s="261"/>
      <c r="Z40" s="262"/>
      <c r="AA40" s="111">
        <f>M40-J40</f>
        <v>-443.91691394658665</v>
      </c>
      <c r="AB40" s="103">
        <f>M40/J40</f>
        <v>0.829262725405159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742</v>
      </c>
      <c r="G41" s="95">
        <f t="shared" si="9"/>
        <v>13259.54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2085.2459016393309</v>
      </c>
      <c r="N41" s="99">
        <f>M41/L41</f>
        <v>347.54098360655513</v>
      </c>
      <c r="O41" s="101">
        <f>L41-I41</f>
        <v>0</v>
      </c>
      <c r="P41" s="102">
        <f>N41-K41</f>
        <v>-85.792349726778184</v>
      </c>
      <c r="Q41" s="103">
        <f>N41/K41</f>
        <v>0.80201765447666573</v>
      </c>
      <c r="R41" s="276"/>
      <c r="S41" s="1">
        <v>0.30138888888888882</v>
      </c>
      <c r="T41" s="2">
        <v>0.3162152777777778</v>
      </c>
      <c r="U41" s="104">
        <v>4.9999999999999023</v>
      </c>
      <c r="V41" s="105">
        <v>21.35000000000014</v>
      </c>
      <c r="W41" s="106"/>
      <c r="X41" s="113"/>
      <c r="Y41" s="261"/>
      <c r="Z41" s="262"/>
      <c r="AA41" s="111">
        <f>M41-J41</f>
        <v>-514.7540983606691</v>
      </c>
      <c r="AB41" s="103">
        <f>M41/J41</f>
        <v>0.80201765447666573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2129.7651871696339</v>
      </c>
      <c r="N55" s="139">
        <f>M55/L55</f>
        <v>354.96086452827234</v>
      </c>
      <c r="O55" s="140">
        <f>L55-I55</f>
        <v>0</v>
      </c>
      <c r="P55" s="141">
        <f>N55-K55</f>
        <v>-78.372468805060976</v>
      </c>
      <c r="Q55" s="142">
        <f>N55/K55</f>
        <v>0.81914045660370538</v>
      </c>
      <c r="R55" s="277"/>
      <c r="S55" s="143">
        <f>S39</f>
        <v>0.25005787037037036</v>
      </c>
      <c r="T55" s="144">
        <f>INDEX(T39:T54,COUNTA(T39:T54))</f>
        <v>0.3162152777777778</v>
      </c>
      <c r="U55" s="145"/>
      <c r="V55" s="156"/>
      <c r="W55" s="135"/>
      <c r="X55" s="139"/>
      <c r="Y55" s="264"/>
      <c r="Z55" s="265"/>
      <c r="AA55" s="157">
        <f>M55-J55</f>
        <v>-470.23481283036608</v>
      </c>
      <c r="AB55" s="142">
        <f>M55/J55</f>
        <v>0.81914045660370538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5484</v>
      </c>
      <c r="G56" s="159">
        <f t="shared" ref="G56" si="14">E56*F56</f>
        <v>76940.51999999999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2359.8374372459953</v>
      </c>
      <c r="N56" s="163">
        <f>M56/L56</f>
        <v>589.95935931149882</v>
      </c>
      <c r="O56" s="165">
        <f>L56-I56</f>
        <v>0</v>
      </c>
      <c r="P56" s="166">
        <f>N56-K56</f>
        <v>-85.040640688501185</v>
      </c>
      <c r="Q56" s="152">
        <f>N56/K56</f>
        <v>0.87401386564666494</v>
      </c>
      <c r="R56" s="275">
        <f>Q72</f>
        <v>0.87401386564666494</v>
      </c>
      <c r="S56" s="167">
        <v>0.25</v>
      </c>
      <c r="T56" s="168">
        <v>0.34682870370370372</v>
      </c>
      <c r="U56" s="169"/>
      <c r="V56" s="170">
        <v>139.43333333333337</v>
      </c>
      <c r="W56" s="173"/>
      <c r="X56" s="151"/>
      <c r="Y56" s="278"/>
      <c r="Z56" s="279"/>
      <c r="AA56" s="109">
        <f>M56-J56</f>
        <v>-340.16256275400474</v>
      </c>
      <c r="AB56" s="152">
        <f>M56/J56</f>
        <v>0.87401386564666494</v>
      </c>
      <c r="AC56" s="266">
        <f>AB72</f>
        <v>0.87401386564666494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2359.8374372459953</v>
      </c>
      <c r="N72" s="139">
        <f>M72/L72</f>
        <v>589.95935931149882</v>
      </c>
      <c r="O72" s="140">
        <f>L72-I72</f>
        <v>0</v>
      </c>
      <c r="P72" s="141">
        <f>N72-K72</f>
        <v>-85.040640688501185</v>
      </c>
      <c r="Q72" s="142">
        <f>N72/K72</f>
        <v>0.87401386564666494</v>
      </c>
      <c r="R72" s="277"/>
      <c r="S72" s="143">
        <f>S56</f>
        <v>0.25</v>
      </c>
      <c r="T72" s="144">
        <f>INDEX(T56:T71,COUNTA(T56:T71))</f>
        <v>0.34682870370370372</v>
      </c>
      <c r="U72" s="145"/>
      <c r="V72" s="156"/>
      <c r="W72" s="89"/>
      <c r="X72" s="91"/>
      <c r="Y72" s="264"/>
      <c r="Z72" s="265"/>
      <c r="AA72" s="157">
        <f>M72-J72</f>
        <v>-340.16256275400474</v>
      </c>
      <c r="AB72" s="142">
        <f>M72/J72</f>
        <v>0.87401386564666494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2123</v>
      </c>
      <c r="G73" s="159">
        <f t="shared" ref="G73" si="18">E73*F73</f>
        <v>45538.35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2802.6402640263982</v>
      </c>
      <c r="N73" s="163">
        <f>M73/L73</f>
        <v>934.21342134213273</v>
      </c>
      <c r="O73" s="165">
        <f>L73-I73</f>
        <v>0</v>
      </c>
      <c r="P73" s="166">
        <f>N73-K73</f>
        <v>-165.78657865786727</v>
      </c>
      <c r="Q73" s="152">
        <f>N73/K73</f>
        <v>0.84928492849284798</v>
      </c>
      <c r="R73" s="275">
        <f>Q89</f>
        <v>0.84928492849284798</v>
      </c>
      <c r="S73" s="167">
        <v>0.35138888888888886</v>
      </c>
      <c r="T73" s="168">
        <v>0.38295138888888891</v>
      </c>
      <c r="U73" s="169"/>
      <c r="V73" s="170">
        <v>45.450000000000074</v>
      </c>
      <c r="W73" s="168"/>
      <c r="X73" s="171"/>
      <c r="Y73" s="278"/>
      <c r="Z73" s="279"/>
      <c r="AA73" s="109">
        <f>M73-J73</f>
        <v>-497.3597359736018</v>
      </c>
      <c r="AB73" s="152">
        <f>M73/J73</f>
        <v>0.84928492849284798</v>
      </c>
      <c r="AC73" s="266">
        <f>AB89</f>
        <v>0.84928492849284798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2802.6402640263982</v>
      </c>
      <c r="N89" s="139">
        <f>M89/L89</f>
        <v>934.21342134213273</v>
      </c>
      <c r="O89" s="140">
        <f>L89-I89</f>
        <v>0</v>
      </c>
      <c r="P89" s="141">
        <f>N89-K89</f>
        <v>-165.78657865786727</v>
      </c>
      <c r="Q89" s="142">
        <f>N89/K89</f>
        <v>0.84928492849284798</v>
      </c>
      <c r="R89" s="277"/>
      <c r="S89" s="143">
        <f>S73</f>
        <v>0.35138888888888886</v>
      </c>
      <c r="T89" s="144">
        <f>INDEX(T73:T88,COUNTA(T73:T88))</f>
        <v>0.38295138888888891</v>
      </c>
      <c r="U89" s="145"/>
      <c r="V89" s="156"/>
      <c r="W89" s="135"/>
      <c r="X89" s="139"/>
      <c r="Y89" s="264"/>
      <c r="Z89" s="265"/>
      <c r="AA89" s="157">
        <f>M89-J89</f>
        <v>-497.3597359736018</v>
      </c>
      <c r="AB89" s="142">
        <f>M89/J89</f>
        <v>0.84928492849284798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1590</v>
      </c>
      <c r="G90" s="159">
        <f t="shared" ref="G90:G92" si="22">E90*F90</f>
        <v>35425.200000000004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2734.8303870042946</v>
      </c>
      <c r="N90" s="163">
        <f>M90/L90</f>
        <v>546.96607740085892</v>
      </c>
      <c r="O90" s="165">
        <f>L90-I90</f>
        <v>0</v>
      </c>
      <c r="P90" s="166">
        <f>N90-K90</f>
        <v>-113.03392259914108</v>
      </c>
      <c r="Q90" s="152">
        <f>N90/K90</f>
        <v>0.82873648091039231</v>
      </c>
      <c r="R90" s="275">
        <f>Q106</f>
        <v>0.84217339857093609</v>
      </c>
      <c r="S90" s="167">
        <v>0.25008101851851849</v>
      </c>
      <c r="T90" s="168">
        <v>0.27430555555555558</v>
      </c>
      <c r="U90" s="169"/>
      <c r="V90" s="170">
        <v>34.883333333333404</v>
      </c>
      <c r="W90" s="173"/>
      <c r="X90" s="151"/>
      <c r="Y90" s="278"/>
      <c r="Z90" s="279"/>
      <c r="AA90" s="109">
        <f>M90-J90</f>
        <v>-565.16961299570539</v>
      </c>
      <c r="AB90" s="152">
        <f>M90/J90</f>
        <v>0.82873648091039231</v>
      </c>
      <c r="AC90" s="266">
        <f>AB106</f>
        <v>0.84217339857093598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3352</v>
      </c>
      <c r="G91" s="95">
        <f t="shared" si="22"/>
        <v>59967.28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2780.4608294930872</v>
      </c>
      <c r="N91" s="99">
        <f>M91/L91</f>
        <v>695.1152073732718</v>
      </c>
      <c r="O91" s="101">
        <f>L91-I91</f>
        <v>0</v>
      </c>
      <c r="P91" s="102">
        <f>N91-K91</f>
        <v>-129.8847926267282</v>
      </c>
      <c r="Q91" s="103">
        <f>N91/K91</f>
        <v>0.84256388772517798</v>
      </c>
      <c r="R91" s="276"/>
      <c r="S91" s="1">
        <v>0.27916666666666667</v>
      </c>
      <c r="T91" s="2">
        <v>0.32939814814814816</v>
      </c>
      <c r="U91" s="104">
        <v>6.9999999999999751</v>
      </c>
      <c r="V91" s="105">
        <v>72.333333333333343</v>
      </c>
      <c r="W91" s="106"/>
      <c r="X91" s="107"/>
      <c r="Y91" s="261"/>
      <c r="Z91" s="262"/>
      <c r="AA91" s="111">
        <f>M91-J91</f>
        <v>-519.5391705069128</v>
      </c>
      <c r="AB91" s="103">
        <f>M91/J91</f>
        <v>0.84256388772517798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5432</v>
      </c>
      <c r="G92" s="95">
        <f t="shared" si="22"/>
        <v>90497.12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2822.2254293548845</v>
      </c>
      <c r="N92" s="99">
        <f>M92/L92</f>
        <v>705.55635733872111</v>
      </c>
      <c r="O92" s="101">
        <f>L92-I92</f>
        <v>0</v>
      </c>
      <c r="P92" s="102">
        <f>N92-K92</f>
        <v>-119.44364266127889</v>
      </c>
      <c r="Q92" s="103">
        <f>N92/K92</f>
        <v>0.85521982707723776</v>
      </c>
      <c r="R92" s="276"/>
      <c r="S92" s="1">
        <v>0.3347222222222222</v>
      </c>
      <c r="T92" s="2">
        <v>0.41491898148148149</v>
      </c>
      <c r="U92" s="104">
        <v>7.6666666666666128</v>
      </c>
      <c r="V92" s="105">
        <v>115.48333333333338</v>
      </c>
      <c r="W92" s="106"/>
      <c r="X92" s="107"/>
      <c r="Y92" s="261"/>
      <c r="Z92" s="262"/>
      <c r="AA92" s="111">
        <f>M92-J92</f>
        <v>-477.77457064511555</v>
      </c>
      <c r="AB92" s="103">
        <f>M92/J92</f>
        <v>0.85521982707723776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2779.1722152840889</v>
      </c>
      <c r="N106" s="139">
        <f>M106/L106</f>
        <v>641.34743429632829</v>
      </c>
      <c r="O106" s="140">
        <f>L106-I106</f>
        <v>0</v>
      </c>
      <c r="P106" s="141">
        <f>N106-K106</f>
        <v>-120.19102724213326</v>
      </c>
      <c r="Q106" s="142">
        <f>N106/K106</f>
        <v>0.84217339857093609</v>
      </c>
      <c r="R106" s="277"/>
      <c r="S106" s="143">
        <f>S90</f>
        <v>0.25008101851851849</v>
      </c>
      <c r="T106" s="144">
        <f>INDEX(T90:T105,COUNTA(T90:T105))</f>
        <v>0.41491898148148149</v>
      </c>
      <c r="U106" s="145"/>
      <c r="V106" s="156"/>
      <c r="W106" s="89"/>
      <c r="X106" s="91"/>
      <c r="Y106" s="264"/>
      <c r="Z106" s="265"/>
      <c r="AA106" s="157">
        <f>M106-J106</f>
        <v>-520.82778471591109</v>
      </c>
      <c r="AB106" s="142">
        <f>M106/J106</f>
        <v>0.84217339857093598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2928</v>
      </c>
      <c r="G107" s="159">
        <f t="shared" ref="G107:G109" si="27">E107*F107</f>
        <v>53231.040000000001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2994.5454545454545</v>
      </c>
      <c r="N107" s="163">
        <f>M107/L107</f>
        <v>998.18181818181813</v>
      </c>
      <c r="O107" s="165">
        <f>L107-I107</f>
        <v>0</v>
      </c>
      <c r="P107" s="166">
        <f>N107-K107</f>
        <v>-201.81818181818187</v>
      </c>
      <c r="Q107" s="152">
        <f>N107/K107</f>
        <v>0.83181818181818179</v>
      </c>
      <c r="R107" s="275">
        <f>Q123</f>
        <v>0.83288914477265419</v>
      </c>
      <c r="S107" s="167">
        <v>0.2502314814814815</v>
      </c>
      <c r="T107" s="168">
        <v>0.29097222222222224</v>
      </c>
      <c r="U107" s="169"/>
      <c r="V107" s="170">
        <v>58.666666666666671</v>
      </c>
      <c r="W107" s="173"/>
      <c r="X107" s="151"/>
      <c r="Y107" s="278"/>
      <c r="Z107" s="279"/>
      <c r="AA107" s="109">
        <f>M107-J107</f>
        <v>-605.4545454545455</v>
      </c>
      <c r="AB107" s="152">
        <f>M107/J107</f>
        <v>0.83181818181818179</v>
      </c>
      <c r="AC107" s="266">
        <f>AB123</f>
        <v>0.83288914477265419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3020</v>
      </c>
      <c r="G108" s="95">
        <f t="shared" si="27"/>
        <v>54903.6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2996.692392502754</v>
      </c>
      <c r="N108" s="99">
        <f>M108/L108</f>
        <v>998.89746416758464</v>
      </c>
      <c r="O108" s="101">
        <f>L108-I108</f>
        <v>0</v>
      </c>
      <c r="P108" s="102">
        <f>N108-K108</f>
        <v>-201.10253583241536</v>
      </c>
      <c r="Q108" s="103">
        <f>N108/K108</f>
        <v>0.83241455347298721</v>
      </c>
      <c r="R108" s="276"/>
      <c r="S108" s="1">
        <v>0.3034722222222222</v>
      </c>
      <c r="T108" s="2">
        <v>0.34546296296296297</v>
      </c>
      <c r="U108" s="104">
        <v>17.999999999999936</v>
      </c>
      <c r="V108" s="105">
        <v>60.466666666666711</v>
      </c>
      <c r="W108" s="106"/>
      <c r="X108" s="107"/>
      <c r="Y108" s="261"/>
      <c r="Z108" s="262"/>
      <c r="AA108" s="111">
        <f>M108-J108</f>
        <v>-603.30760749724595</v>
      </c>
      <c r="AB108" s="103">
        <f>M108/J108</f>
        <v>0.83241455347298721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6945</v>
      </c>
      <c r="G109" s="95">
        <f t="shared" si="27"/>
        <v>99174.599999999991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3003.9649164964558</v>
      </c>
      <c r="N109" s="99">
        <f>M109/L109</f>
        <v>1001.321638832152</v>
      </c>
      <c r="O109" s="101">
        <f>L109-I109</f>
        <v>0</v>
      </c>
      <c r="P109" s="102">
        <f>N109-K109</f>
        <v>-198.67836116784804</v>
      </c>
      <c r="Q109" s="103">
        <f>N109/K109</f>
        <v>0.83443469902679335</v>
      </c>
      <c r="R109" s="276"/>
      <c r="S109" s="1">
        <v>0.35853009259259261</v>
      </c>
      <c r="T109" s="2">
        <v>0.4548611111111111</v>
      </c>
      <c r="U109" s="104">
        <v>18.816666666666677</v>
      </c>
      <c r="V109" s="105">
        <v>138.71666666666664</v>
      </c>
      <c r="W109" s="106"/>
      <c r="X109" s="107"/>
      <c r="Y109" s="261"/>
      <c r="Z109" s="262"/>
      <c r="AA109" s="111">
        <f>M109-J109</f>
        <v>-596.03508350354423</v>
      </c>
      <c r="AB109" s="103">
        <f>M109/J109</f>
        <v>0.83443469902679324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2998.4009211815551</v>
      </c>
      <c r="N123" s="139">
        <f>M123/L123</f>
        <v>999.46697372718506</v>
      </c>
      <c r="O123" s="140">
        <f>L123-I123</f>
        <v>0</v>
      </c>
      <c r="P123" s="141">
        <f>N123-K123</f>
        <v>-200.53302627281494</v>
      </c>
      <c r="Q123" s="142">
        <f>N123/K123</f>
        <v>0.83288914477265419</v>
      </c>
      <c r="R123" s="277"/>
      <c r="S123" s="143">
        <f>S107</f>
        <v>0.2502314814814815</v>
      </c>
      <c r="T123" s="144">
        <f>INDEX(T107:T122,COUNTA(T107:T122))</f>
        <v>0.4548611111111111</v>
      </c>
      <c r="U123" s="145"/>
      <c r="V123" s="156"/>
      <c r="W123" s="89"/>
      <c r="X123" s="91"/>
      <c r="Y123" s="264"/>
      <c r="Z123" s="265"/>
      <c r="AA123" s="157">
        <f>M123-J123</f>
        <v>-601.59907881844492</v>
      </c>
      <c r="AB123" s="142">
        <f>M123/J123</f>
        <v>0.83288914477265419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2583</v>
      </c>
      <c r="G124" s="159">
        <f t="shared" ref="G124:G127" si="32">E124*F124</f>
        <v>64135.889999999992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2751.1242603550299</v>
      </c>
      <c r="N124" s="163">
        <f>M124/L124</f>
        <v>687.78106508875749</v>
      </c>
      <c r="O124" s="165">
        <f>L124-I124</f>
        <v>0</v>
      </c>
      <c r="P124" s="166">
        <f>N124-K124</f>
        <v>-137.21893491124251</v>
      </c>
      <c r="Q124" s="152">
        <f>N124/K124</f>
        <v>0.83367401828940302</v>
      </c>
      <c r="R124" s="275">
        <f>Q140</f>
        <v>0.83693439458522967</v>
      </c>
      <c r="S124" s="167">
        <v>0.25</v>
      </c>
      <c r="T124" s="168">
        <v>0.28912037037037036</v>
      </c>
      <c r="U124" s="169"/>
      <c r="V124" s="170">
        <v>56.333333333333321</v>
      </c>
      <c r="W124" s="168"/>
      <c r="X124" s="171"/>
      <c r="Y124" s="278"/>
      <c r="Z124" s="279"/>
      <c r="AA124" s="109">
        <f>M124-J124</f>
        <v>-548.87573964497005</v>
      </c>
      <c r="AB124" s="152">
        <f>M124/J124</f>
        <v>0.83367401828940302</v>
      </c>
      <c r="AC124" s="266">
        <f>AB140</f>
        <v>0.83693439458522967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2170</v>
      </c>
      <c r="G125" s="95">
        <f t="shared" si="32"/>
        <v>54315.100000000006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2745.8699472759226</v>
      </c>
      <c r="N125" s="99">
        <f>M125/L125</f>
        <v>686.46748681898066</v>
      </c>
      <c r="O125" s="101">
        <f>L125-I125</f>
        <v>0</v>
      </c>
      <c r="P125" s="102">
        <f>N125-K125</f>
        <v>-138.53251318101934</v>
      </c>
      <c r="Q125" s="103">
        <f>N125/K125</f>
        <v>0.83208180220482508</v>
      </c>
      <c r="R125" s="276"/>
      <c r="S125" s="1">
        <v>0.30208333333333331</v>
      </c>
      <c r="T125" s="2">
        <v>0.33501157407407406</v>
      </c>
      <c r="U125" s="104">
        <v>18.666666666666654</v>
      </c>
      <c r="V125" s="105">
        <v>47.416666666666671</v>
      </c>
      <c r="W125" s="106"/>
      <c r="X125" s="113"/>
      <c r="Y125" s="261"/>
      <c r="Z125" s="262"/>
      <c r="AA125" s="111">
        <f>M125-J125</f>
        <v>-554.13005272407736</v>
      </c>
      <c r="AB125" s="103">
        <f>M125/J125</f>
        <v>0.83208180220482508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4016</v>
      </c>
      <c r="G126" s="95">
        <f t="shared" si="32"/>
        <v>120480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2529.7637795275582</v>
      </c>
      <c r="N126" s="99">
        <f>M126/L126</f>
        <v>843.25459317585273</v>
      </c>
      <c r="O126" s="101">
        <f>L126-I126</f>
        <v>0</v>
      </c>
      <c r="P126" s="102">
        <f>N126-K126</f>
        <v>-156.74540682414727</v>
      </c>
      <c r="Q126" s="103">
        <f>N126/K126</f>
        <v>0.84325459317585272</v>
      </c>
      <c r="R126" s="276"/>
      <c r="S126" s="1">
        <v>0.34791666666666665</v>
      </c>
      <c r="T126" s="2">
        <v>0.4140625</v>
      </c>
      <c r="U126" s="104">
        <v>18.583333333333336</v>
      </c>
      <c r="V126" s="105">
        <v>95.250000000000028</v>
      </c>
      <c r="W126" s="106"/>
      <c r="X126" s="113"/>
      <c r="Y126" s="261"/>
      <c r="Z126" s="262"/>
      <c r="AA126" s="111">
        <f>M126-J126</f>
        <v>-470.2362204724418</v>
      </c>
      <c r="AB126" s="103">
        <f>M126/J126</f>
        <v>0.84325459317585272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1819</v>
      </c>
      <c r="G127" s="95">
        <f t="shared" si="32"/>
        <v>50768.29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2518.6153846153829</v>
      </c>
      <c r="N127" s="99">
        <f>M127/L127</f>
        <v>629.65384615384573</v>
      </c>
      <c r="O127" s="101">
        <f>L127-I127</f>
        <v>0</v>
      </c>
      <c r="P127" s="102">
        <f>N127-K127</f>
        <v>-120.34615384615427</v>
      </c>
      <c r="Q127" s="103">
        <f>N127/K127</f>
        <v>0.83953846153846101</v>
      </c>
      <c r="R127" s="276"/>
      <c r="S127" s="1">
        <v>0.42499999999999999</v>
      </c>
      <c r="T127" s="2">
        <v>0.4550925925925926</v>
      </c>
      <c r="U127" s="104">
        <v>15.749999999999984</v>
      </c>
      <c r="V127" s="105">
        <v>43.333333333333364</v>
      </c>
      <c r="W127" s="106"/>
      <c r="X127" s="107"/>
      <c r="Y127" s="261"/>
      <c r="Z127" s="262"/>
      <c r="AA127" s="111">
        <f>M127-J127</f>
        <v>-481.38461538461706</v>
      </c>
      <c r="AB127" s="103">
        <f>M127/J127</f>
        <v>0.83953846153846101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2636.3433429434735</v>
      </c>
      <c r="N140" s="139">
        <f>M140/L140</f>
        <v>703.02489145159291</v>
      </c>
      <c r="O140" s="140">
        <f>L140-I140</f>
        <v>0</v>
      </c>
      <c r="P140" s="141">
        <f>N140-K140</f>
        <v>-136.97510854840709</v>
      </c>
      <c r="Q140" s="142">
        <f>N140/K140</f>
        <v>0.83693439458522967</v>
      </c>
      <c r="R140" s="277"/>
      <c r="S140" s="143">
        <f>S124</f>
        <v>0.25</v>
      </c>
      <c r="T140" s="144">
        <f>INDEX(T124:T139,COUNTA(T124:T139))</f>
        <v>0.4550925925925926</v>
      </c>
      <c r="U140" s="145"/>
      <c r="V140" s="156"/>
      <c r="W140" s="135"/>
      <c r="X140" s="139"/>
      <c r="Y140" s="264"/>
      <c r="Z140" s="265"/>
      <c r="AA140" s="157">
        <f>M140-J140</f>
        <v>-513.65665705652646</v>
      </c>
      <c r="AB140" s="142">
        <f>M140/J140</f>
        <v>0.83693439458522967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2228</v>
      </c>
      <c r="G141" s="159">
        <f t="shared" ref="G141:G144" si="36">E141*F141</f>
        <v>65770.559999999998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2791.7855899756341</v>
      </c>
      <c r="N141" s="163">
        <f>M141/L141</f>
        <v>164.22268176327259</v>
      </c>
      <c r="O141" s="165">
        <f>L141-I141</f>
        <v>0</v>
      </c>
      <c r="P141" s="166">
        <f>N141-K141</f>
        <v>-28.306730001433294</v>
      </c>
      <c r="Q141" s="152">
        <f>N141/K141</f>
        <v>0.85297451572735539</v>
      </c>
      <c r="R141" s="275">
        <f>Q157</f>
        <v>0.84696010308819214</v>
      </c>
      <c r="S141" s="167">
        <v>0.70841435185185186</v>
      </c>
      <c r="T141" s="168">
        <v>0.7416666666666667</v>
      </c>
      <c r="U141" s="169"/>
      <c r="V141" s="170">
        <v>47.883333333333354</v>
      </c>
      <c r="W141" s="168"/>
      <c r="X141" s="171"/>
      <c r="Y141" s="278"/>
      <c r="Z141" s="279"/>
      <c r="AA141" s="109">
        <f>M141-J141</f>
        <v>-481.21441002436586</v>
      </c>
      <c r="AB141" s="152">
        <f>M141/J141</f>
        <v>0.85297451572735539</v>
      </c>
      <c r="AC141" s="266">
        <f>AB157</f>
        <v>0.84696010308819214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2312</v>
      </c>
      <c r="G142" s="95">
        <f t="shared" si="36"/>
        <v>69013.2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2792.0831935592091</v>
      </c>
      <c r="N142" s="99">
        <f>M142/L142</f>
        <v>164.24018785642406</v>
      </c>
      <c r="O142" s="101">
        <f>L142-I142</f>
        <v>0</v>
      </c>
      <c r="P142" s="102">
        <f>N142-K142</f>
        <v>-28.289223908281826</v>
      </c>
      <c r="Q142" s="103">
        <f>N142/K142</f>
        <v>0.85306544257843231</v>
      </c>
      <c r="R142" s="276"/>
      <c r="S142" s="1">
        <v>0.74674768518518519</v>
      </c>
      <c r="T142" s="2">
        <v>0.78125</v>
      </c>
      <c r="U142" s="104">
        <v>7.316666666666638</v>
      </c>
      <c r="V142" s="105">
        <v>49.683333333333323</v>
      </c>
      <c r="W142" s="106"/>
      <c r="X142" s="113"/>
      <c r="Y142" s="261"/>
      <c r="Z142" s="262"/>
      <c r="AA142" s="111">
        <f>M142-J142</f>
        <v>-480.91680644079088</v>
      </c>
      <c r="AB142" s="103">
        <f>M142/J142</f>
        <v>0.85306544257843231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1826</v>
      </c>
      <c r="G143" s="95">
        <f t="shared" si="36"/>
        <v>52168.82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2990.7188353048209</v>
      </c>
      <c r="N143" s="99">
        <f>M143/L143</f>
        <v>230.05529502344777</v>
      </c>
      <c r="O143" s="101">
        <f>L143-I143</f>
        <v>0</v>
      </c>
      <c r="P143" s="102">
        <f>N143-K143</f>
        <v>-46.867781899629136</v>
      </c>
      <c r="Q143" s="103">
        <f>N143/K143</f>
        <v>0.83075523202911694</v>
      </c>
      <c r="R143" s="276"/>
      <c r="S143" s="1">
        <v>0.7857291666666667</v>
      </c>
      <c r="T143" s="2">
        <v>0.81116898148148153</v>
      </c>
      <c r="U143" s="104">
        <v>6.450000000000049</v>
      </c>
      <c r="V143" s="105">
        <v>36.633333333333354</v>
      </c>
      <c r="W143" s="106"/>
      <c r="X143" s="113"/>
      <c r="Y143" s="261"/>
      <c r="Z143" s="262"/>
      <c r="AA143" s="111">
        <f>M143-J143</f>
        <v>-609.28116469517909</v>
      </c>
      <c r="AB143" s="103">
        <f>M143/J143</f>
        <v>0.83075523202911694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2401</v>
      </c>
      <c r="G144" s="95">
        <f t="shared" si="36"/>
        <v>61561.64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2559.5498963577111</v>
      </c>
      <c r="N144" s="99">
        <f>M144/L144</f>
        <v>232.68635421433737</v>
      </c>
      <c r="O144" s="101">
        <f>L144-I144</f>
        <v>0</v>
      </c>
      <c r="P144" s="102">
        <f>N144-K144</f>
        <v>-40.040918512935377</v>
      </c>
      <c r="Q144" s="103">
        <f>N144/K144</f>
        <v>0.8531832987859036</v>
      </c>
      <c r="R144" s="276"/>
      <c r="S144" s="1">
        <v>0.81458333333333333</v>
      </c>
      <c r="T144" s="2">
        <v>0.85366898148148151</v>
      </c>
      <c r="U144" s="104">
        <v>4.9166666666665826</v>
      </c>
      <c r="V144" s="105">
        <v>56.283333333333388</v>
      </c>
      <c r="W144" s="106"/>
      <c r="X144" s="107"/>
      <c r="Y144" s="261"/>
      <c r="Z144" s="262"/>
      <c r="AA144" s="111">
        <f>M144-J144</f>
        <v>-440.45010364228892</v>
      </c>
      <c r="AB144" s="103">
        <f>M144/J144</f>
        <v>0.85318329878590371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2783.5343787993434</v>
      </c>
      <c r="N157" s="139">
        <f>M157/L157</f>
        <v>191.96788819305817</v>
      </c>
      <c r="O157" s="140">
        <f>L157-I157</f>
        <v>0</v>
      </c>
      <c r="P157" s="141">
        <f>N157-K157</f>
        <v>-34.687284220734938</v>
      </c>
      <c r="Q157" s="142">
        <f>N157/K157</f>
        <v>0.84696010308819214</v>
      </c>
      <c r="R157" s="277"/>
      <c r="S157" s="143">
        <f>S141</f>
        <v>0.70841435185185186</v>
      </c>
      <c r="T157" s="144">
        <f>INDEX(T141:T156,COUNTA(T141:T156))</f>
        <v>0.85366898148148151</v>
      </c>
      <c r="U157" s="145"/>
      <c r="V157" s="156"/>
      <c r="W157" s="135"/>
      <c r="X157" s="139"/>
      <c r="Y157" s="264"/>
      <c r="Z157" s="265"/>
      <c r="AA157" s="157">
        <f>M157-J157</f>
        <v>-502.96562120065664</v>
      </c>
      <c r="AB157" s="142">
        <f>M157/J157</f>
        <v>0.84696010308819214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8785</v>
      </c>
      <c r="G158" s="159">
        <f t="shared" ref="G158" si="40">E158*F158</f>
        <v>123253.54999999999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2398.0891719745205</v>
      </c>
      <c r="N158" s="163">
        <f>M158/L158</f>
        <v>599.52229299363012</v>
      </c>
      <c r="O158" s="165">
        <f>L158-I158</f>
        <v>0</v>
      </c>
      <c r="P158" s="166">
        <f>N158-K158</f>
        <v>-75.477707006369883</v>
      </c>
      <c r="Q158" s="152">
        <f>N158/K158</f>
        <v>0.88818117480537795</v>
      </c>
      <c r="R158" s="275">
        <f>Q174</f>
        <v>0.88818117480537795</v>
      </c>
      <c r="S158" s="167">
        <v>0.70847222222222217</v>
      </c>
      <c r="T158" s="168">
        <v>0.86111111111111116</v>
      </c>
      <c r="U158" s="169"/>
      <c r="V158" s="170">
        <v>219.80000000000015</v>
      </c>
      <c r="W158" s="168"/>
      <c r="X158" s="171"/>
      <c r="Y158" s="278"/>
      <c r="Z158" s="279"/>
      <c r="AA158" s="109">
        <f>M158-J158</f>
        <v>-301.91082802547953</v>
      </c>
      <c r="AB158" s="152">
        <f>M158/J158</f>
        <v>0.88818117480537795</v>
      </c>
      <c r="AC158" s="266">
        <f>AB174</f>
        <v>0.88818117480537795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2398.0891719745205</v>
      </c>
      <c r="N174" s="139">
        <f>M174/L174</f>
        <v>599.52229299363012</v>
      </c>
      <c r="O174" s="140">
        <f>L174-I174</f>
        <v>0</v>
      </c>
      <c r="P174" s="141">
        <f>N174-K174</f>
        <v>-75.477707006369883</v>
      </c>
      <c r="Q174" s="142">
        <f>N174/K174</f>
        <v>0.88818117480537795</v>
      </c>
      <c r="R174" s="277"/>
      <c r="S174" s="143">
        <f>S158</f>
        <v>0.70847222222222217</v>
      </c>
      <c r="T174" s="144">
        <f>INDEX(T158:T173,COUNTA(T158:T173))</f>
        <v>0.86111111111111116</v>
      </c>
      <c r="U174" s="145"/>
      <c r="V174" s="156"/>
      <c r="W174" s="135"/>
      <c r="X174" s="139"/>
      <c r="Y174" s="264"/>
      <c r="Z174" s="265"/>
      <c r="AA174" s="157">
        <f>M174-J174</f>
        <v>-301.91082802547953</v>
      </c>
      <c r="AB174" s="142">
        <f>M174/J174</f>
        <v>0.88818117480537795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1101</v>
      </c>
      <c r="G175" s="159">
        <f t="shared" ref="G175:G178" si="44">E175*F175</f>
        <v>26589.149999999998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2472.6138490330663</v>
      </c>
      <c r="N175" s="163">
        <f>M175/L175</f>
        <v>618.15346225826659</v>
      </c>
      <c r="O175" s="165">
        <f>L175-I175</f>
        <v>0</v>
      </c>
      <c r="P175" s="166">
        <f>N175-K175</f>
        <v>-131.84653774173341</v>
      </c>
      <c r="Q175" s="152">
        <f>N175/K175</f>
        <v>0.82420461634435549</v>
      </c>
      <c r="R175" s="275">
        <f>Q191</f>
        <v>0.83455927806764851</v>
      </c>
      <c r="S175" s="167">
        <v>0.70853009259259259</v>
      </c>
      <c r="T175" s="168">
        <v>0.7270833333333333</v>
      </c>
      <c r="U175" s="169"/>
      <c r="V175" s="170">
        <v>26.716666666666633</v>
      </c>
      <c r="W175" s="173"/>
      <c r="X175" s="151"/>
      <c r="Y175" s="278"/>
      <c r="Z175" s="279"/>
      <c r="AA175" s="109">
        <f>M175-J175</f>
        <v>-527.38615096693366</v>
      </c>
      <c r="AB175" s="152">
        <f>M175/J175</f>
        <v>0.82420461634435549</v>
      </c>
      <c r="AC175" s="266">
        <f>AB191</f>
        <v>0.83455927806764851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1229</v>
      </c>
      <c r="G176" s="95">
        <f t="shared" si="44"/>
        <v>29680.35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2482.8282828282822</v>
      </c>
      <c r="N176" s="99">
        <f>M176/L176</f>
        <v>620.70707070707056</v>
      </c>
      <c r="O176" s="101">
        <f>L176-I176</f>
        <v>0</v>
      </c>
      <c r="P176" s="102">
        <f>N176-K176</f>
        <v>-129.29292929292944</v>
      </c>
      <c r="Q176" s="103">
        <f>N176/K176</f>
        <v>0.82760942760942746</v>
      </c>
      <c r="R176" s="276"/>
      <c r="S176" s="1">
        <v>0.73076388888888888</v>
      </c>
      <c r="T176" s="2">
        <v>0.75138888888888888</v>
      </c>
      <c r="U176" s="104">
        <v>5.3000000000000291</v>
      </c>
      <c r="V176" s="105">
        <v>29.700000000000006</v>
      </c>
      <c r="W176" s="106"/>
      <c r="X176" s="107"/>
      <c r="Y176" s="261"/>
      <c r="Z176" s="262"/>
      <c r="AA176" s="111">
        <f>M176-J176</f>
        <v>-517.17171717171777</v>
      </c>
      <c r="AB176" s="103">
        <f>M176/J176</f>
        <v>0.82760942760942746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1497</v>
      </c>
      <c r="G177" s="95">
        <f t="shared" si="44"/>
        <v>41287.259999999995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2489.237875288688</v>
      </c>
      <c r="N177" s="99">
        <f>M177/L177</f>
        <v>622.30946882217199</v>
      </c>
      <c r="O177" s="101">
        <f>L177-I177</f>
        <v>0</v>
      </c>
      <c r="P177" s="102">
        <f>N177-K177</f>
        <v>-127.69053117782801</v>
      </c>
      <c r="Q177" s="103">
        <f>N177/K177</f>
        <v>0.82974595842956267</v>
      </c>
      <c r="R177" s="276"/>
      <c r="S177" s="1">
        <v>0.75625000000000009</v>
      </c>
      <c r="T177" s="2">
        <v>0.78130787037037042</v>
      </c>
      <c r="U177" s="104">
        <v>7.000000000000135</v>
      </c>
      <c r="V177" s="105">
        <v>36.083333333333272</v>
      </c>
      <c r="W177" s="106"/>
      <c r="X177" s="107"/>
      <c r="Y177" s="261"/>
      <c r="Z177" s="262"/>
      <c r="AA177" s="111">
        <f>M177-J177</f>
        <v>-510.76212471131203</v>
      </c>
      <c r="AB177" s="103">
        <f>M177/J177</f>
        <v>0.82974595842956267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5300</v>
      </c>
      <c r="G178" s="95">
        <f t="shared" si="44"/>
        <v>94817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2820.3991130820386</v>
      </c>
      <c r="N178" s="99">
        <f>M178/L178</f>
        <v>705.09977827050966</v>
      </c>
      <c r="O178" s="101">
        <f>L178-I178</f>
        <v>0</v>
      </c>
      <c r="P178" s="102">
        <f>N178-K178</f>
        <v>-119.90022172949034</v>
      </c>
      <c r="Q178" s="103">
        <f>N178/K178</f>
        <v>0.85466639790364807</v>
      </c>
      <c r="R178" s="276"/>
      <c r="S178" s="1">
        <v>0.78628472222222223</v>
      </c>
      <c r="T178" s="2">
        <v>0.86458333333333337</v>
      </c>
      <c r="U178" s="104">
        <v>7.1666666666666146</v>
      </c>
      <c r="V178" s="105">
        <v>112.75000000000004</v>
      </c>
      <c r="W178" s="106"/>
      <c r="X178" s="107"/>
      <c r="Y178" s="261"/>
      <c r="Z178" s="262"/>
      <c r="AA178" s="111">
        <f>M178-J178</f>
        <v>-479.60088691796136</v>
      </c>
      <c r="AB178" s="103">
        <f>M178/J178</f>
        <v>0.85466639790364807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2566.269780058019</v>
      </c>
      <c r="N191" s="139">
        <f>M191/L191</f>
        <v>641.56744501450476</v>
      </c>
      <c r="O191" s="140">
        <f>L191-I191</f>
        <v>0</v>
      </c>
      <c r="P191" s="141">
        <f>N191-K191</f>
        <v>-127.18255498549524</v>
      </c>
      <c r="Q191" s="142">
        <f>N191/K191</f>
        <v>0.83455927806764851</v>
      </c>
      <c r="R191" s="277"/>
      <c r="S191" s="143">
        <f>S175</f>
        <v>0.70853009259259259</v>
      </c>
      <c r="T191" s="144">
        <f>INDEX(T175:T190,COUNTA(T175:T190))</f>
        <v>0.86458333333333337</v>
      </c>
      <c r="U191" s="145"/>
      <c r="V191" s="156"/>
      <c r="W191" s="89"/>
      <c r="X191" s="91"/>
      <c r="Y191" s="264"/>
      <c r="Z191" s="265"/>
      <c r="AA191" s="157">
        <f>M191-J191</f>
        <v>-508.73021994198098</v>
      </c>
      <c r="AB191" s="142">
        <f>M191/J191</f>
        <v>0.83455927806764851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1810</v>
      </c>
      <c r="G192" s="159">
        <f t="shared" ref="G192:G194" si="49">E192*F192</f>
        <v>40326.800000000003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2772.7659574468094</v>
      </c>
      <c r="N192" s="163">
        <f>M192/L192</f>
        <v>554.55319148936189</v>
      </c>
      <c r="O192" s="165">
        <f>L192-I192</f>
        <v>0</v>
      </c>
      <c r="P192" s="166">
        <f>N192-K192</f>
        <v>-105.44680851063811</v>
      </c>
      <c r="Q192" s="152">
        <f>N192/K192</f>
        <v>0.84023210831721495</v>
      </c>
      <c r="R192" s="275">
        <f>Q208</f>
        <v>0.84537439003302584</v>
      </c>
      <c r="S192" s="167">
        <v>0.70833333333333337</v>
      </c>
      <c r="T192" s="168">
        <v>0.73553240740740744</v>
      </c>
      <c r="U192" s="169"/>
      <c r="V192" s="170">
        <v>39.166666666666657</v>
      </c>
      <c r="W192" s="173"/>
      <c r="X192" s="151"/>
      <c r="Y192" s="278"/>
      <c r="Z192" s="279"/>
      <c r="AA192" s="109">
        <f>M192-J192</f>
        <v>-527.23404255319065</v>
      </c>
      <c r="AB192" s="152">
        <f>M192/J192</f>
        <v>0.84023210831721495</v>
      </c>
      <c r="AC192" s="266">
        <f>AB208</f>
        <v>0.84537439003302584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2414</v>
      </c>
      <c r="G193" s="95">
        <f t="shared" si="49"/>
        <v>43886.52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2803.3548387096753</v>
      </c>
      <c r="N193" s="99">
        <f>M193/L193</f>
        <v>700.83870967741882</v>
      </c>
      <c r="O193" s="101">
        <f>L193-I193</f>
        <v>0</v>
      </c>
      <c r="P193" s="102">
        <f>N193-K193</f>
        <v>-124.16129032258118</v>
      </c>
      <c r="Q193" s="103">
        <f>N193/K193</f>
        <v>0.84950146627565915</v>
      </c>
      <c r="R193" s="276"/>
      <c r="S193" s="1">
        <v>0.7412037037037037</v>
      </c>
      <c r="T193" s="2">
        <v>0.77708333333333335</v>
      </c>
      <c r="U193" s="104">
        <v>8.166666666666611</v>
      </c>
      <c r="V193" s="105">
        <v>51.6666666666667</v>
      </c>
      <c r="W193" s="106"/>
      <c r="X193" s="107"/>
      <c r="Y193" s="261"/>
      <c r="Z193" s="262"/>
      <c r="AA193" s="111">
        <f>M193-J193</f>
        <v>-496.64516129032472</v>
      </c>
      <c r="AB193" s="103">
        <f>M193/J193</f>
        <v>0.84950146627565915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8124</v>
      </c>
      <c r="G194" s="95">
        <f t="shared" si="49"/>
        <v>135345.84</v>
      </c>
      <c r="H194" s="96"/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2793.0856651704703</v>
      </c>
      <c r="N194" s="99">
        <f>M194/L194</f>
        <v>698.27141629261757</v>
      </c>
      <c r="O194" s="101">
        <f>L194-I194</f>
        <v>0</v>
      </c>
      <c r="P194" s="102">
        <f>N194-K194</f>
        <v>-126.72858370738243</v>
      </c>
      <c r="Q194" s="103">
        <f>N194/K194</f>
        <v>0.84638959550620307</v>
      </c>
      <c r="R194" s="276"/>
      <c r="S194" s="1">
        <v>0.78019675925925924</v>
      </c>
      <c r="T194" s="2">
        <v>0.90138888888888891</v>
      </c>
      <c r="U194" s="104">
        <v>4.4833333333332881</v>
      </c>
      <c r="V194" s="105">
        <v>174.51666666666671</v>
      </c>
      <c r="W194" s="106"/>
      <c r="X194" s="107"/>
      <c r="Y194" s="261"/>
      <c r="Z194" s="262"/>
      <c r="AA194" s="111">
        <f>M194-J194</f>
        <v>-506.91433482952971</v>
      </c>
      <c r="AB194" s="103">
        <f>M194/J194</f>
        <v>0.84638959550620307</v>
      </c>
      <c r="AC194" s="267"/>
    </row>
    <row r="195" spans="1:29" ht="15.75" customHeight="1">
      <c r="A195" s="281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4.333333333333333</v>
      </c>
      <c r="J208" s="138">
        <f t="shared" si="51"/>
        <v>3300</v>
      </c>
      <c r="K208" s="139">
        <f t="shared" ref="K208" si="52">J208/I208</f>
        <v>761.53846153846155</v>
      </c>
      <c r="L208" s="137">
        <f t="shared" ref="L208:M208" si="53">AVERAGE(L192:L207)</f>
        <v>4.333333333333333</v>
      </c>
      <c r="M208" s="138">
        <f t="shared" si="53"/>
        <v>2789.7354871089851</v>
      </c>
      <c r="N208" s="139">
        <f>M208/L208</f>
        <v>643.78511240976582</v>
      </c>
      <c r="O208" s="140">
        <f>L208-I208</f>
        <v>0</v>
      </c>
      <c r="P208" s="141">
        <f>N208-K208</f>
        <v>-117.75334912869573</v>
      </c>
      <c r="Q208" s="142">
        <f>N208/K208</f>
        <v>0.84537439003302584</v>
      </c>
      <c r="R208" s="277"/>
      <c r="S208" s="143">
        <f>S192</f>
        <v>0.70833333333333337</v>
      </c>
      <c r="T208" s="144">
        <f>INDEX(T192:T207,COUNTA(T192:T207))</f>
        <v>0.90138888888888891</v>
      </c>
      <c r="U208" s="145"/>
      <c r="V208" s="156"/>
      <c r="W208" s="89"/>
      <c r="X208" s="91"/>
      <c r="Y208" s="264"/>
      <c r="Z208" s="265"/>
      <c r="AA208" s="157">
        <f>M208-J208</f>
        <v>-510.26451289101487</v>
      </c>
      <c r="AB208" s="142">
        <f>M208/J208</f>
        <v>0.84537439003302584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3171</v>
      </c>
      <c r="G209" s="159">
        <f t="shared" ref="G209:G211" si="54">E209*F209</f>
        <v>78735.929999999993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2757.3913043478296</v>
      </c>
      <c r="N209" s="163">
        <f>M209/L209</f>
        <v>689.34782608695741</v>
      </c>
      <c r="O209" s="165">
        <f>L209-I209</f>
        <v>0</v>
      </c>
      <c r="P209" s="166">
        <f>N209-K209</f>
        <v>-135.65217391304259</v>
      </c>
      <c r="Q209" s="152">
        <f>N209/K209</f>
        <v>0.83557312252964533</v>
      </c>
      <c r="R209" s="275">
        <f>Q225</f>
        <v>0.83399410573177324</v>
      </c>
      <c r="S209" s="167">
        <v>0.70833333333333337</v>
      </c>
      <c r="T209" s="168">
        <v>0.75624999999999998</v>
      </c>
      <c r="U209" s="169"/>
      <c r="V209" s="170">
        <v>68.999999999999915</v>
      </c>
      <c r="W209" s="173"/>
      <c r="X209" s="151"/>
      <c r="Y209" s="278"/>
      <c r="Z209" s="279"/>
      <c r="AA209" s="109">
        <f>M209-J209</f>
        <v>-542.60869565217035</v>
      </c>
      <c r="AB209" s="152">
        <f>M209/J209</f>
        <v>0.83557312252964533</v>
      </c>
      <c r="AC209" s="266">
        <f>AB225</f>
        <v>0.83399410573177324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5727</v>
      </c>
      <c r="G210" s="95">
        <f t="shared" si="54"/>
        <v>81781.56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3000.6112647358477</v>
      </c>
      <c r="N210" s="99">
        <f>M210/L210</f>
        <v>1000.2037549119492</v>
      </c>
      <c r="O210" s="101">
        <f>L210-I210</f>
        <v>0</v>
      </c>
      <c r="P210" s="102">
        <f>N210-K210</f>
        <v>-199.7962450880508</v>
      </c>
      <c r="Q210" s="103">
        <f>N210/K210</f>
        <v>0.83350312909329105</v>
      </c>
      <c r="R210" s="276"/>
      <c r="S210" s="1">
        <v>0.76978009259259261</v>
      </c>
      <c r="T210" s="2">
        <v>0.84930555555555554</v>
      </c>
      <c r="U210" s="104">
        <v>19.483333333333395</v>
      </c>
      <c r="V210" s="105">
        <v>114.51666666666661</v>
      </c>
      <c r="W210" s="106">
        <v>0.84930555555555554</v>
      </c>
      <c r="X210" s="107">
        <v>0.90656250000000005</v>
      </c>
      <c r="Y210" s="261"/>
      <c r="Z210" s="262"/>
      <c r="AA210" s="111">
        <f>M210-J210</f>
        <v>-599.38873526415227</v>
      </c>
      <c r="AB210" s="103">
        <f>M210/J210</f>
        <v>0.83350312909329105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4226</v>
      </c>
      <c r="G211" s="95">
        <f t="shared" si="54"/>
        <v>60347.28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2998.9355410999424</v>
      </c>
      <c r="N211" s="99">
        <f>M211/L211</f>
        <v>999.64518036664742</v>
      </c>
      <c r="O211" s="101">
        <f>L211-I211</f>
        <v>0</v>
      </c>
      <c r="P211" s="102">
        <f>N211-K211</f>
        <v>-200.35481963335258</v>
      </c>
      <c r="Q211" s="103">
        <f>N211/K211</f>
        <v>0.83303765030553956</v>
      </c>
      <c r="R211" s="276"/>
      <c r="S211" s="1">
        <v>0.90656250000000005</v>
      </c>
      <c r="T211" s="2">
        <v>0.96527777777777779</v>
      </c>
      <c r="U211" s="104">
        <v>82.450000000000102</v>
      </c>
      <c r="V211" s="105">
        <v>84.549999999999955</v>
      </c>
      <c r="W211" s="106"/>
      <c r="X211" s="107"/>
      <c r="Y211" s="261"/>
      <c r="Z211" s="262"/>
      <c r="AA211" s="111">
        <f>M211-J211</f>
        <v>-601.06445890005762</v>
      </c>
      <c r="AB211" s="103">
        <f>M211/J211</f>
        <v>0.83303765030553956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3500</v>
      </c>
      <c r="K225" s="139">
        <f t="shared" ref="K225" si="56">J225/I225</f>
        <v>1050</v>
      </c>
      <c r="L225" s="137">
        <f t="shared" ref="L225:M225" si="57">AVERAGE(L209:L224)</f>
        <v>3.3333333333333335</v>
      </c>
      <c r="M225" s="138">
        <f t="shared" si="57"/>
        <v>2918.9793700612063</v>
      </c>
      <c r="N225" s="139">
        <f t="shared" ref="N225:N231" si="58">M225/L225</f>
        <v>875.69381101836188</v>
      </c>
      <c r="O225" s="140">
        <f t="shared" ref="O225:O231" si="59">L225-I225</f>
        <v>0</v>
      </c>
      <c r="P225" s="141">
        <f t="shared" ref="P225:P231" si="60">N225-K225</f>
        <v>-174.30618898163812</v>
      </c>
      <c r="Q225" s="142">
        <f t="shared" ref="Q225:Q231" si="61">N225/K225</f>
        <v>0.83399410573177324</v>
      </c>
      <c r="R225" s="277"/>
      <c r="S225" s="143">
        <f>S209</f>
        <v>0.70833333333333337</v>
      </c>
      <c r="T225" s="144">
        <f>INDEX(T209:T224,COUNTA(T209:T224))</f>
        <v>0.96527777777777779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-581.02062993879372</v>
      </c>
      <c r="AB225" s="142">
        <f t="shared" ref="AB225:AB231" si="63">M225/J225</f>
        <v>0.83399410573177324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1135</v>
      </c>
      <c r="G226" s="159">
        <f t="shared" ref="G226:G231" si="64">E226*F226</f>
        <v>20634.3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2963.0166787527232</v>
      </c>
      <c r="N226" s="163">
        <f t="shared" si="58"/>
        <v>987.67222625090778</v>
      </c>
      <c r="O226" s="165">
        <f t="shared" si="59"/>
        <v>0</v>
      </c>
      <c r="P226" s="166">
        <f t="shared" si="60"/>
        <v>-212.32777374909222</v>
      </c>
      <c r="Q226" s="152">
        <f t="shared" si="61"/>
        <v>0.82306018854242313</v>
      </c>
      <c r="R226" s="275">
        <f>Q242</f>
        <v>0.82945932843079495</v>
      </c>
      <c r="S226" s="167">
        <v>0.70834490740740741</v>
      </c>
      <c r="T226" s="168">
        <v>0.72430555555555554</v>
      </c>
      <c r="U226" s="169"/>
      <c r="V226" s="170">
        <v>22.983333333333302</v>
      </c>
      <c r="W226" s="168"/>
      <c r="X226" s="171"/>
      <c r="Y226" s="278"/>
      <c r="Z226" s="279"/>
      <c r="AA226" s="174">
        <f t="shared" si="62"/>
        <v>-636.98332124727676</v>
      </c>
      <c r="AB226" s="152">
        <f t="shared" si="63"/>
        <v>0.82306018854242313</v>
      </c>
      <c r="AC226" s="266">
        <f>AB242</f>
        <v>0.82945932843079495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1475</v>
      </c>
      <c r="G227" s="95">
        <f t="shared" si="64"/>
        <v>26815.5</v>
      </c>
      <c r="H227" s="96">
        <v>2</v>
      </c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 t="shared" si="65"/>
        <v>2986.5016872891001</v>
      </c>
      <c r="N227" s="99">
        <f t="shared" si="58"/>
        <v>995.50056242970004</v>
      </c>
      <c r="O227" s="101">
        <f t="shared" si="59"/>
        <v>0</v>
      </c>
      <c r="P227" s="102">
        <f t="shared" si="60"/>
        <v>-204.49943757029996</v>
      </c>
      <c r="Q227" s="103">
        <f t="shared" si="61"/>
        <v>0.82958380202475002</v>
      </c>
      <c r="R227" s="276"/>
      <c r="S227" s="1">
        <v>0.73706018518518523</v>
      </c>
      <c r="T227" s="2">
        <v>0.75763888888888886</v>
      </c>
      <c r="U227" s="104">
        <v>18.366666666666767</v>
      </c>
      <c r="V227" s="105">
        <v>29.633333333333223</v>
      </c>
      <c r="W227" s="106"/>
      <c r="X227" s="113"/>
      <c r="Y227" s="261"/>
      <c r="Z227" s="262"/>
      <c r="AA227" s="175">
        <f t="shared" si="62"/>
        <v>-613.49831271089988</v>
      </c>
      <c r="AB227" s="103">
        <f t="shared" si="63"/>
        <v>0.82958380202475002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2319</v>
      </c>
      <c r="G228" s="95">
        <f t="shared" si="64"/>
        <v>58044.57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 t="shared" si="65"/>
        <v>2743.4768320736093</v>
      </c>
      <c r="N228" s="99">
        <f t="shared" si="58"/>
        <v>685.86920801840233</v>
      </c>
      <c r="O228" s="101">
        <f t="shared" si="59"/>
        <v>0</v>
      </c>
      <c r="P228" s="102">
        <f t="shared" si="60"/>
        <v>-139.13079198159767</v>
      </c>
      <c r="Q228" s="103">
        <f t="shared" si="61"/>
        <v>0.83135661577988162</v>
      </c>
      <c r="R228" s="276"/>
      <c r="S228" s="1">
        <v>0.77103009259259259</v>
      </c>
      <c r="T228" s="2">
        <v>0.80625000000000002</v>
      </c>
      <c r="U228" s="104">
        <v>19.283333333333363</v>
      </c>
      <c r="V228" s="105">
        <v>50.716666666666711</v>
      </c>
      <c r="W228" s="106"/>
      <c r="X228" s="113"/>
      <c r="Y228" s="261"/>
      <c r="Z228" s="262"/>
      <c r="AA228" s="175">
        <f t="shared" si="62"/>
        <v>-556.52316792639067</v>
      </c>
      <c r="AB228" s="103">
        <f t="shared" si="63"/>
        <v>0.83135661577988162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2379</v>
      </c>
      <c r="G229" s="95">
        <f t="shared" si="64"/>
        <v>43250.22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 t="shared" si="65"/>
        <v>2515.2422907489022</v>
      </c>
      <c r="N229" s="99">
        <f t="shared" si="58"/>
        <v>628.81057268722554</v>
      </c>
      <c r="O229" s="101">
        <f t="shared" si="59"/>
        <v>0</v>
      </c>
      <c r="P229" s="102">
        <f t="shared" si="60"/>
        <v>-121.18942731277446</v>
      </c>
      <c r="Q229" s="103">
        <f t="shared" si="61"/>
        <v>0.83841409691630076</v>
      </c>
      <c r="R229" s="276"/>
      <c r="S229" s="1">
        <v>0.81961805555555556</v>
      </c>
      <c r="T229" s="2">
        <v>0.85902777777777772</v>
      </c>
      <c r="U229" s="104">
        <v>19.249999999999972</v>
      </c>
      <c r="V229" s="105">
        <v>56.749999999999915</v>
      </c>
      <c r="W229" s="106">
        <v>0.85902777777777772</v>
      </c>
      <c r="X229" s="107">
        <v>0.91249999999999976</v>
      </c>
      <c r="Y229" s="261"/>
      <c r="Z229" s="262"/>
      <c r="AA229" s="175">
        <f t="shared" si="62"/>
        <v>-484.75770925109782</v>
      </c>
      <c r="AB229" s="103">
        <f t="shared" si="63"/>
        <v>0.83841409691630076</v>
      </c>
      <c r="AC229" s="267"/>
    </row>
    <row r="230" spans="1:29" ht="15.75" customHeight="1">
      <c r="A230" s="281"/>
      <c r="B230" s="92" t="s">
        <v>117</v>
      </c>
      <c r="C230" s="259" t="s">
        <v>153</v>
      </c>
      <c r="D230" s="260"/>
      <c r="E230" s="93">
        <v>18.18</v>
      </c>
      <c r="F230" s="94">
        <v>952</v>
      </c>
      <c r="G230" s="95">
        <f t="shared" si="64"/>
        <v>17307.36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 t="shared" si="65"/>
        <v>2980.1739130434185</v>
      </c>
      <c r="N230" s="99">
        <f t="shared" si="58"/>
        <v>993.39130434780611</v>
      </c>
      <c r="O230" s="101">
        <f t="shared" si="59"/>
        <v>0</v>
      </c>
      <c r="P230" s="102">
        <f t="shared" si="60"/>
        <v>-206.60869565219389</v>
      </c>
      <c r="Q230" s="103">
        <f t="shared" si="61"/>
        <v>0.82782608695650506</v>
      </c>
      <c r="R230" s="276"/>
      <c r="S230" s="1">
        <v>0.91249999999999976</v>
      </c>
      <c r="T230" s="2">
        <v>0.92581018518518521</v>
      </c>
      <c r="U230" s="104">
        <v>76.99999999999973</v>
      </c>
      <c r="V230" s="105">
        <v>19.166666666667052</v>
      </c>
      <c r="W230" s="106"/>
      <c r="X230" s="107"/>
      <c r="Y230" s="261"/>
      <c r="Z230" s="262"/>
      <c r="AA230" s="175">
        <f t="shared" si="62"/>
        <v>-619.82608695658155</v>
      </c>
      <c r="AB230" s="103">
        <f t="shared" si="63"/>
        <v>0.82782608695650517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2858</v>
      </c>
      <c r="G231" s="115">
        <f t="shared" si="64"/>
        <v>51958.44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2981.3966966097041</v>
      </c>
      <c r="N231" s="99">
        <f t="shared" si="58"/>
        <v>993.79889886990134</v>
      </c>
      <c r="O231" s="101">
        <f t="shared" si="59"/>
        <v>0</v>
      </c>
      <c r="P231" s="102">
        <f t="shared" si="60"/>
        <v>-206.20110113009866</v>
      </c>
      <c r="Q231" s="103">
        <f t="shared" si="61"/>
        <v>0.82816574905825113</v>
      </c>
      <c r="R231" s="276"/>
      <c r="S231" s="1">
        <v>0.93991898148148145</v>
      </c>
      <c r="T231" s="2">
        <v>0.97986111111111074</v>
      </c>
      <c r="U231" s="104">
        <v>20.316666666666592</v>
      </c>
      <c r="V231" s="105">
        <v>57.516666666666168</v>
      </c>
      <c r="W231" s="106"/>
      <c r="X231" s="4"/>
      <c r="Y231" s="261"/>
      <c r="Z231" s="262"/>
      <c r="AA231" s="175">
        <f t="shared" si="62"/>
        <v>-618.60330339029588</v>
      </c>
      <c r="AB231" s="103">
        <f t="shared" si="63"/>
        <v>0.82816574905825113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3.3333333333333335</v>
      </c>
      <c r="J242" s="138">
        <f t="shared" si="66"/>
        <v>3450</v>
      </c>
      <c r="K242" s="139">
        <f t="shared" ref="K242" si="67">J242/I242</f>
        <v>1035</v>
      </c>
      <c r="L242" s="137">
        <f t="shared" ref="L242:M242" si="68">AVERAGE(L226:L241)</f>
        <v>3.3333333333333335</v>
      </c>
      <c r="M242" s="138">
        <f t="shared" si="68"/>
        <v>2861.6346830862426</v>
      </c>
      <c r="N242" s="139">
        <f>M242/L242</f>
        <v>858.49040492587278</v>
      </c>
      <c r="O242" s="140">
        <f>L242-I242</f>
        <v>0</v>
      </c>
      <c r="P242" s="141">
        <f>N242-K242</f>
        <v>-176.50959507412722</v>
      </c>
      <c r="Q242" s="142">
        <f>N242/K242</f>
        <v>0.82945932843079495</v>
      </c>
      <c r="R242" s="277"/>
      <c r="S242" s="143">
        <f>S226</f>
        <v>0.70834490740740741</v>
      </c>
      <c r="T242" s="144">
        <f>INDEX(T226:T241,COUNTA(T226:T241))</f>
        <v>0.97986111111111074</v>
      </c>
      <c r="U242" s="145"/>
      <c r="V242" s="156"/>
      <c r="W242" s="135"/>
      <c r="X242" s="139"/>
      <c r="Y242" s="264"/>
      <c r="Z242" s="265"/>
      <c r="AA242" s="177">
        <f>M242-J242</f>
        <v>-588.3653169137574</v>
      </c>
      <c r="AB242" s="142">
        <f>M242/J242</f>
        <v>0.82945932843079495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224" priority="1" operator="greaterThan">
      <formula>0</formula>
    </cfRule>
  </conditionalFormatting>
  <conditionalFormatting sqref="P5:P242 AA5:AA242">
    <cfRule type="cellIs" dxfId="223" priority="4" operator="lessThan">
      <formula>0</formula>
    </cfRule>
  </conditionalFormatting>
  <conditionalFormatting sqref="Q5:Q242 AB5:AB242">
    <cfRule type="cellIs" dxfId="222" priority="2" operator="greaterThan">
      <formula>1</formula>
    </cfRule>
    <cfRule type="cellIs" dxfId="221" priority="3" operator="lessThan">
      <formula>0.8</formula>
    </cfRule>
  </conditionalFormatting>
  <conditionalFormatting sqref="AC5:AC23 R5:R242 AC141:AC146">
    <cfRule type="cellIs" dxfId="220" priority="5" operator="lessThan">
      <formula>0.8</formula>
    </cfRule>
  </conditionalFormatting>
  <conditionalFormatting sqref="AC29:AC37">
    <cfRule type="cellIs" dxfId="219" priority="16" operator="lessThan">
      <formula>0.8</formula>
    </cfRule>
  </conditionalFormatting>
  <conditionalFormatting sqref="AC39:AC44">
    <cfRule type="cellIs" dxfId="218" priority="15" operator="lessThan">
      <formula>0.8</formula>
    </cfRule>
  </conditionalFormatting>
  <conditionalFormatting sqref="AC56">
    <cfRule type="cellIs" dxfId="217" priority="17" operator="lessThan">
      <formula>0.8</formula>
    </cfRule>
  </conditionalFormatting>
  <conditionalFormatting sqref="AC73:AC78">
    <cfRule type="cellIs" dxfId="216" priority="13" operator="lessThan">
      <formula>0.8</formula>
    </cfRule>
  </conditionalFormatting>
  <conditionalFormatting sqref="AC90">
    <cfRule type="cellIs" dxfId="215" priority="14" operator="lessThan">
      <formula>0.8</formula>
    </cfRule>
  </conditionalFormatting>
  <conditionalFormatting sqref="AC107">
    <cfRule type="cellIs" dxfId="214" priority="7" operator="lessThan">
      <formula>0.8</formula>
    </cfRule>
  </conditionalFormatting>
  <conditionalFormatting sqref="AC124:AC129">
    <cfRule type="cellIs" dxfId="213" priority="6" operator="lessThan">
      <formula>0.8</formula>
    </cfRule>
  </conditionalFormatting>
  <conditionalFormatting sqref="AC158:AC163">
    <cfRule type="cellIs" dxfId="212" priority="12" operator="lessThan">
      <formula>0.8</formula>
    </cfRule>
  </conditionalFormatting>
  <conditionalFormatting sqref="AC175">
    <cfRule type="cellIs" dxfId="211" priority="11" operator="lessThan">
      <formula>0.8</formula>
    </cfRule>
  </conditionalFormatting>
  <conditionalFormatting sqref="AC192">
    <cfRule type="cellIs" dxfId="210" priority="10" operator="lessThan">
      <formula>0.8</formula>
    </cfRule>
  </conditionalFormatting>
  <conditionalFormatting sqref="AC209">
    <cfRule type="cellIs" dxfId="209" priority="9" operator="lessThan">
      <formula>0.8</formula>
    </cfRule>
  </conditionalFormatting>
  <conditionalFormatting sqref="AC226:AC231">
    <cfRule type="cellIs" dxfId="208" priority="8" operator="lessThan">
      <formula>0.8</formula>
    </cfRule>
  </conditionalFormatting>
  <dataValidations count="1">
    <dataValidation type="list" allowBlank="1" showInputMessage="1" showErrorMessage="1" sqref="Y5:Z242" xr:uid="{4A118B0C-E46D-44B7-B78E-8E8CCFBA025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C290-C3C1-4643-B720-C7BEF9BA95CD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40" sqref="Y40:Z40"/>
      <selection pane="bottomLeft" activeCell="Y40" sqref="Y40:Z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119121</v>
      </c>
      <c r="E1" s="77" t="s">
        <v>3</v>
      </c>
      <c r="F1" s="78">
        <f>SUM(G5:G157)</f>
        <v>5256571.8400000008</v>
      </c>
      <c r="G1" s="79" t="s">
        <v>74</v>
      </c>
      <c r="H1" s="80">
        <f>L21+L38+L55+L72+L89+L106+L123+L140+L157</f>
        <v>169.48901098901098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45876</v>
      </c>
      <c r="B2" s="325"/>
      <c r="C2" s="82" t="s">
        <v>35</v>
      </c>
      <c r="D2" s="83">
        <f>AVERAGE(N21,N38,N55,N72,N89,N106,N123,N140,N157)</f>
        <v>135.00055280282047</v>
      </c>
      <c r="E2" s="83" t="s">
        <v>81</v>
      </c>
      <c r="F2" s="84">
        <f>F1/D1</f>
        <v>44.128002954978555</v>
      </c>
      <c r="G2" s="85" t="s">
        <v>82</v>
      </c>
      <c r="H2" s="86">
        <f>COUNT(H5:H157)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3300</v>
      </c>
      <c r="G5" s="159">
        <f t="shared" ref="G5:G6" si="0">E5*F5</f>
        <v>65010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1057.7864838393734</v>
      </c>
      <c r="N5" s="163">
        <f>M5/L5</f>
        <v>81.368191064567185</v>
      </c>
      <c r="O5" s="179">
        <f>L5-I5</f>
        <v>0</v>
      </c>
      <c r="P5" s="180">
        <f>N5-K5</f>
        <v>-10.939501243125122</v>
      </c>
      <c r="Q5" s="132">
        <f>N5/K5</f>
        <v>0.88148873653281123</v>
      </c>
      <c r="R5" s="276">
        <f>Q21</f>
        <v>0.87021545839576098</v>
      </c>
      <c r="S5" s="167">
        <v>0.25</v>
      </c>
      <c r="T5" s="168">
        <v>0.37998842592592591</v>
      </c>
      <c r="U5" s="169"/>
      <c r="V5" s="170">
        <v>187.18333333333331</v>
      </c>
      <c r="W5" s="87"/>
      <c r="X5" s="88"/>
      <c r="Y5" s="278"/>
      <c r="Z5" s="279"/>
      <c r="AA5" s="109">
        <f>M5-J5</f>
        <v>-142.21351616062657</v>
      </c>
      <c r="AB5" s="110">
        <f>M5/J5</f>
        <v>0.88148873653281123</v>
      </c>
      <c r="AC5" s="291">
        <f>AB21</f>
        <v>0.87021545839576098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2324</v>
      </c>
      <c r="G6" s="95">
        <f t="shared" si="0"/>
        <v>69650.28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2249.0322580645184</v>
      </c>
      <c r="N6" s="99">
        <f>M6/L6</f>
        <v>112.45161290322592</v>
      </c>
      <c r="O6" s="101">
        <f>L6-I6</f>
        <v>0</v>
      </c>
      <c r="P6" s="102">
        <f>N6-K6</f>
        <v>-17.548387096774078</v>
      </c>
      <c r="Q6" s="103">
        <f>N6/K6</f>
        <v>0.86501240694789172</v>
      </c>
      <c r="R6" s="276"/>
      <c r="S6" s="1">
        <v>0.52361111111111103</v>
      </c>
      <c r="T6" s="2">
        <v>0.56666666666666654</v>
      </c>
      <c r="U6" s="104">
        <v>55.999999999999879</v>
      </c>
      <c r="V6" s="105">
        <v>61.999999999999943</v>
      </c>
      <c r="W6" s="106"/>
      <c r="X6" s="107"/>
      <c r="Y6" s="261"/>
      <c r="Z6" s="262"/>
      <c r="AA6" s="111">
        <f>M6-J6</f>
        <v>-350.96774193548163</v>
      </c>
      <c r="AB6" s="112">
        <f>M6/J6</f>
        <v>0.86501240694789172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1653.4093709519459</v>
      </c>
      <c r="N21" s="139">
        <f t="shared" ref="N21:N27" si="5">M21/L21</f>
        <v>100.20662854254218</v>
      </c>
      <c r="O21" s="140">
        <f t="shared" ref="O21:O27" si="6">L21-I21</f>
        <v>0</v>
      </c>
      <c r="P21" s="141">
        <f t="shared" ref="P21:P27" si="7">N21-K21</f>
        <v>-14.944886608972979</v>
      </c>
      <c r="Q21" s="142">
        <f t="shared" ref="Q21:Q27" si="8">N21/K21</f>
        <v>0.87021545839576098</v>
      </c>
      <c r="R21" s="277"/>
      <c r="S21" s="143">
        <f>S5</f>
        <v>0.25</v>
      </c>
      <c r="T21" s="144">
        <f>INDEX(T5:T20,COUNTA(T5:T20))</f>
        <v>0.56666666666666654</v>
      </c>
      <c r="U21" s="145"/>
      <c r="V21" s="145"/>
      <c r="W21" s="146"/>
      <c r="X21" s="147"/>
      <c r="Y21" s="264"/>
      <c r="Z21" s="265"/>
      <c r="AA21" s="148">
        <f t="shared" ref="AA21:AA27" si="9">M21-J21</f>
        <v>-246.5906290480541</v>
      </c>
      <c r="AB21" s="149">
        <f t="shared" ref="AB21:AB27" si="10">M21/J21</f>
        <v>0.87021545839576098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2496</v>
      </c>
      <c r="G22" s="159">
        <f t="shared" ref="G22:G27" si="11">E22*F22</f>
        <v>179412.47999999998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1697.9591836734694</v>
      </c>
      <c r="N22" s="163">
        <f t="shared" si="5"/>
        <v>65.306122448979593</v>
      </c>
      <c r="O22" s="165">
        <f t="shared" si="6"/>
        <v>0</v>
      </c>
      <c r="P22" s="166">
        <f t="shared" si="7"/>
        <v>-11.616954474097327</v>
      </c>
      <c r="Q22" s="152">
        <f t="shared" si="8"/>
        <v>0.84897959183673477</v>
      </c>
      <c r="R22" s="275">
        <f>Q38</f>
        <v>0.8144451143934498</v>
      </c>
      <c r="S22" s="167">
        <v>0.16666666666666666</v>
      </c>
      <c r="T22" s="168">
        <v>0.22791666666666666</v>
      </c>
      <c r="U22" s="169"/>
      <c r="V22" s="170">
        <v>88.2</v>
      </c>
      <c r="W22" s="181"/>
      <c r="X22" s="163"/>
      <c r="Y22" s="278"/>
      <c r="Z22" s="279"/>
      <c r="AA22" s="109">
        <f t="shared" si="9"/>
        <v>-302.0408163265306</v>
      </c>
      <c r="AB22" s="152">
        <f t="shared" si="10"/>
        <v>0.84897959183673466</v>
      </c>
      <c r="AC22" s="347">
        <f>AB38</f>
        <v>0.8410609678050005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1172</v>
      </c>
      <c r="G23" s="95">
        <f t="shared" si="11"/>
        <v>60779.92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27</v>
      </c>
      <c r="M23" s="98">
        <f t="shared" si="12"/>
        <v>1651.9968676585761</v>
      </c>
      <c r="N23" s="99">
        <f t="shared" si="5"/>
        <v>61.185069172539855</v>
      </c>
      <c r="O23" s="101">
        <f t="shared" si="6"/>
        <v>1</v>
      </c>
      <c r="P23" s="102">
        <f t="shared" si="7"/>
        <v>-15.738007750537065</v>
      </c>
      <c r="Q23" s="103">
        <f t="shared" si="8"/>
        <v>0.79540589924301819</v>
      </c>
      <c r="R23" s="276"/>
      <c r="S23" s="1">
        <v>0.23364583333333333</v>
      </c>
      <c r="T23" s="2">
        <v>0.26320601851851849</v>
      </c>
      <c r="U23" s="104">
        <v>8.2500000000000107</v>
      </c>
      <c r="V23" s="105">
        <v>42.566666666666634</v>
      </c>
      <c r="W23" s="106"/>
      <c r="X23" s="107"/>
      <c r="Y23" s="261" t="s">
        <v>236</v>
      </c>
      <c r="Z23" s="262"/>
      <c r="AA23" s="111">
        <f t="shared" si="9"/>
        <v>-348.00313234142391</v>
      </c>
      <c r="AB23" s="103">
        <f t="shared" si="10"/>
        <v>0.82599843382928806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3592</v>
      </c>
      <c r="G24" s="95">
        <f t="shared" si="11"/>
        <v>203917.84000000003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1737.3639661426837</v>
      </c>
      <c r="N24" s="99">
        <f t="shared" si="5"/>
        <v>64.346813560840133</v>
      </c>
      <c r="O24" s="101">
        <f t="shared" si="6"/>
        <v>1</v>
      </c>
      <c r="P24" s="102">
        <f t="shared" si="7"/>
        <v>-12.576263362236787</v>
      </c>
      <c r="Q24" s="103">
        <f t="shared" si="8"/>
        <v>0.83650857629092179</v>
      </c>
      <c r="R24" s="276"/>
      <c r="S24" s="1">
        <v>0.26805555555555555</v>
      </c>
      <c r="T24" s="2">
        <v>0.35420138888888891</v>
      </c>
      <c r="U24" s="104">
        <v>6.9833333333333591</v>
      </c>
      <c r="V24" s="105">
        <v>124.05000000000004</v>
      </c>
      <c r="W24" s="106"/>
      <c r="X24" s="107"/>
      <c r="Y24" s="261" t="s">
        <v>236</v>
      </c>
      <c r="Z24" s="262"/>
      <c r="AA24" s="111">
        <f t="shared" si="9"/>
        <v>-262.63603385731631</v>
      </c>
      <c r="AB24" s="103">
        <f t="shared" si="10"/>
        <v>0.86868198307134181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54.7</v>
      </c>
      <c r="F25" s="94">
        <v>3382</v>
      </c>
      <c r="G25" s="95">
        <f t="shared" si="11"/>
        <v>184995.40000000002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27</v>
      </c>
      <c r="M25" s="98">
        <f t="shared" si="12"/>
        <v>1657.6174268209668</v>
      </c>
      <c r="N25" s="99">
        <f t="shared" si="5"/>
        <v>61.393238030406174</v>
      </c>
      <c r="O25" s="101">
        <f t="shared" si="6"/>
        <v>1</v>
      </c>
      <c r="P25" s="102">
        <f t="shared" si="7"/>
        <v>-15.529838892670746</v>
      </c>
      <c r="Q25" s="103">
        <f t="shared" si="8"/>
        <v>0.7981120943952803</v>
      </c>
      <c r="R25" s="276"/>
      <c r="S25" s="1">
        <v>0.3611111111111111</v>
      </c>
      <c r="T25" s="2">
        <v>0.44612268518518516</v>
      </c>
      <c r="U25" s="104">
        <v>9.9499999999999567</v>
      </c>
      <c r="V25" s="105">
        <v>122.41666666666664</v>
      </c>
      <c r="W25" s="106">
        <v>0.44612268518518516</v>
      </c>
      <c r="X25" s="107">
        <v>0.48680555555555549</v>
      </c>
      <c r="Y25" s="261" t="s">
        <v>236</v>
      </c>
      <c r="Z25" s="262"/>
      <c r="AA25" s="111">
        <f t="shared" si="9"/>
        <v>-342.38257317903322</v>
      </c>
      <c r="AB25" s="103">
        <f t="shared" si="10"/>
        <v>0.82880871341048334</v>
      </c>
      <c r="AC25" s="293"/>
    </row>
    <row r="26" spans="1:43" ht="15.75" customHeight="1">
      <c r="A26" s="281"/>
      <c r="B26" s="92" t="s">
        <v>176</v>
      </c>
      <c r="C26" s="285" t="s">
        <v>177</v>
      </c>
      <c r="D26" s="285"/>
      <c r="E26" s="93">
        <v>56.43</v>
      </c>
      <c r="F26" s="94">
        <v>2178</v>
      </c>
      <c r="G26" s="95">
        <f t="shared" si="11"/>
        <v>122904.54</v>
      </c>
      <c r="H26" s="113"/>
      <c r="I26" s="97">
        <v>24</v>
      </c>
      <c r="J26" s="98">
        <v>2000</v>
      </c>
      <c r="K26" s="99">
        <f t="shared" si="13"/>
        <v>83.333333333333329</v>
      </c>
      <c r="L26" s="114">
        <v>25</v>
      </c>
      <c r="M26" s="98">
        <f t="shared" si="12"/>
        <v>1690.9208540004283</v>
      </c>
      <c r="N26" s="99">
        <f t="shared" si="5"/>
        <v>67.636834160017131</v>
      </c>
      <c r="O26" s="101">
        <f t="shared" si="6"/>
        <v>1</v>
      </c>
      <c r="P26" s="102">
        <f t="shared" si="7"/>
        <v>-15.696499173316198</v>
      </c>
      <c r="Q26" s="103">
        <f t="shared" si="8"/>
        <v>0.81164200992020563</v>
      </c>
      <c r="R26" s="276"/>
      <c r="S26" s="1">
        <v>0.48680555555555549</v>
      </c>
      <c r="T26" s="2">
        <v>0.54047453703703707</v>
      </c>
      <c r="U26" s="104">
        <v>58.583333333333272</v>
      </c>
      <c r="V26" s="105">
        <v>77.283333333333474</v>
      </c>
      <c r="W26" s="106"/>
      <c r="X26" s="107"/>
      <c r="Y26" s="261" t="s">
        <v>236</v>
      </c>
      <c r="Z26" s="262"/>
      <c r="AA26" s="111">
        <f t="shared" si="9"/>
        <v>-309.07914599957167</v>
      </c>
      <c r="AB26" s="103">
        <f t="shared" si="10"/>
        <v>0.84546042700021418</v>
      </c>
      <c r="AC26" s="293"/>
    </row>
    <row r="27" spans="1:43" ht="15.75" customHeight="1">
      <c r="A27" s="281"/>
      <c r="B27" s="92" t="s">
        <v>176</v>
      </c>
      <c r="C27" s="285" t="s">
        <v>238</v>
      </c>
      <c r="D27" s="285"/>
      <c r="E27" s="93">
        <v>54.7</v>
      </c>
      <c r="F27" s="94">
        <v>3415</v>
      </c>
      <c r="G27" s="115">
        <f t="shared" si="11"/>
        <v>186800.5</v>
      </c>
      <c r="H27" s="116"/>
      <c r="I27" s="97">
        <v>25</v>
      </c>
      <c r="J27" s="98">
        <v>2000</v>
      </c>
      <c r="K27" s="99">
        <f t="shared" si="13"/>
        <v>80</v>
      </c>
      <c r="L27" s="100">
        <v>26</v>
      </c>
      <c r="M27" s="98">
        <f t="shared" si="12"/>
        <v>1656.8733153638823</v>
      </c>
      <c r="N27" s="99">
        <f t="shared" si="5"/>
        <v>63.725896744764704</v>
      </c>
      <c r="O27" s="101">
        <f t="shared" si="6"/>
        <v>1</v>
      </c>
      <c r="P27" s="102">
        <f t="shared" si="7"/>
        <v>-16.274103255235296</v>
      </c>
      <c r="Q27" s="103">
        <f t="shared" si="8"/>
        <v>0.79657370930955884</v>
      </c>
      <c r="R27" s="276"/>
      <c r="S27" s="1">
        <v>0.54814814814814816</v>
      </c>
      <c r="T27" s="2">
        <v>0.63402777777777775</v>
      </c>
      <c r="U27" s="104">
        <v>11.049999999999969</v>
      </c>
      <c r="V27" s="105">
        <v>123.6666666666666</v>
      </c>
      <c r="W27" s="106"/>
      <c r="X27" s="107"/>
      <c r="Y27" s="261" t="s">
        <v>236</v>
      </c>
      <c r="Z27" s="262"/>
      <c r="AA27" s="111">
        <f t="shared" si="9"/>
        <v>-343.12668463611772</v>
      </c>
      <c r="AB27" s="103">
        <f t="shared" si="10"/>
        <v>0.82843665768194119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26.333333333333332</v>
      </c>
      <c r="M38" s="138">
        <f t="shared" si="16"/>
        <v>1682.1219356100009</v>
      </c>
      <c r="N38" s="139">
        <f t="shared" ref="N38:N43" si="17">M38/L38</f>
        <v>63.878048187721561</v>
      </c>
      <c r="O38" s="140">
        <f t="shared" ref="O38:O43" si="18">L38-I38</f>
        <v>0.83333333333333215</v>
      </c>
      <c r="P38" s="141">
        <f t="shared" ref="P38:P43" si="19">N38-K38</f>
        <v>-14.553324361298053</v>
      </c>
      <c r="Q38" s="142">
        <f t="shared" ref="Q38:Q43" si="20">N38/K38</f>
        <v>0.8144451143934498</v>
      </c>
      <c r="R38" s="277"/>
      <c r="S38" s="143">
        <f>S22</f>
        <v>0.16666666666666666</v>
      </c>
      <c r="T38" s="144">
        <f>INDEX(T22:T37,COUNTA(T22:T37))</f>
        <v>0.63402777777777775</v>
      </c>
      <c r="U38" s="145"/>
      <c r="V38" s="156"/>
      <c r="W38" s="135"/>
      <c r="X38" s="139"/>
      <c r="Y38" s="264"/>
      <c r="Z38" s="265"/>
      <c r="AA38" s="157">
        <f t="shared" ref="AA38:AA43" si="21">M38-J38</f>
        <v>-317.87806438999905</v>
      </c>
      <c r="AB38" s="142">
        <f t="shared" ref="AB38:AB43" si="22">M38/J38</f>
        <v>0.8410609678050005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2739</v>
      </c>
      <c r="G39" s="159">
        <f t="shared" ref="G39:G43" si="23">E39*F39</f>
        <v>135635.28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1710.390286209888</v>
      </c>
      <c r="N39" s="163">
        <f t="shared" si="17"/>
        <v>71.266261925411996</v>
      </c>
      <c r="O39" s="165">
        <f t="shared" si="18"/>
        <v>0</v>
      </c>
      <c r="P39" s="166">
        <f t="shared" si="19"/>
        <v>-12.067071407921333</v>
      </c>
      <c r="Q39" s="152">
        <f t="shared" si="20"/>
        <v>0.85519514310494404</v>
      </c>
      <c r="R39" s="275">
        <f>Q55</f>
        <v>0.8478768220389078</v>
      </c>
      <c r="S39" s="167">
        <v>0.25</v>
      </c>
      <c r="T39" s="168">
        <v>0.31672453703703701</v>
      </c>
      <c r="U39" s="169"/>
      <c r="V39" s="170">
        <v>96.0833333333333</v>
      </c>
      <c r="W39" s="87"/>
      <c r="X39" s="88"/>
      <c r="Y39" s="278"/>
      <c r="Z39" s="279"/>
      <c r="AA39" s="109">
        <f t="shared" si="21"/>
        <v>-289.60971379011198</v>
      </c>
      <c r="AB39" s="152">
        <f t="shared" si="22"/>
        <v>0.85519514310494404</v>
      </c>
      <c r="AC39" s="347">
        <f>AB55</f>
        <v>0.84787682203890791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927</v>
      </c>
      <c r="G40" s="95">
        <f t="shared" si="23"/>
        <v>55434.6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>F40/V40*60</f>
        <v>1652.0792079207915</v>
      </c>
      <c r="N40" s="99">
        <f t="shared" si="17"/>
        <v>118.00565770862796</v>
      </c>
      <c r="O40" s="101">
        <f t="shared" si="18"/>
        <v>0</v>
      </c>
      <c r="P40" s="102">
        <f t="shared" si="19"/>
        <v>-24.851485148514897</v>
      </c>
      <c r="Q40" s="103">
        <f t="shared" si="20"/>
        <v>0.82603960396039577</v>
      </c>
      <c r="R40" s="276"/>
      <c r="S40" s="1">
        <v>0.32245370370370369</v>
      </c>
      <c r="T40" s="2">
        <v>0.34583333333333333</v>
      </c>
      <c r="U40" s="104">
        <v>8.2500000000000107</v>
      </c>
      <c r="V40" s="105">
        <v>33.666666666666679</v>
      </c>
      <c r="W40" s="106"/>
      <c r="X40" s="107"/>
      <c r="Y40" s="261"/>
      <c r="Z40" s="262"/>
      <c r="AA40" s="111">
        <f t="shared" si="21"/>
        <v>-347.92079207920847</v>
      </c>
      <c r="AB40" s="103">
        <f t="shared" si="22"/>
        <v>0.82603960396039577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2509</v>
      </c>
      <c r="G41" s="95">
        <f t="shared" si="23"/>
        <v>130016.38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1534.0353260869547</v>
      </c>
      <c r="N41" s="99">
        <f t="shared" si="17"/>
        <v>66.697188090737157</v>
      </c>
      <c r="O41" s="101">
        <f t="shared" si="18"/>
        <v>0</v>
      </c>
      <c r="P41" s="102">
        <f t="shared" si="19"/>
        <v>-11.563681474480234</v>
      </c>
      <c r="Q41" s="103">
        <f t="shared" si="20"/>
        <v>0.85224184782608592</v>
      </c>
      <c r="R41" s="276"/>
      <c r="S41" s="1">
        <v>0.34999999999999992</v>
      </c>
      <c r="T41" s="2">
        <v>0.41814814814814816</v>
      </c>
      <c r="U41" s="104">
        <v>5.9999999999998987</v>
      </c>
      <c r="V41" s="105">
        <v>98.133333333333454</v>
      </c>
      <c r="W41" s="106"/>
      <c r="X41" s="107"/>
      <c r="Y41" s="261"/>
      <c r="Z41" s="262"/>
      <c r="AA41" s="111">
        <f t="shared" si="21"/>
        <v>-265.96467391304532</v>
      </c>
      <c r="AB41" s="103">
        <f t="shared" si="22"/>
        <v>0.85224184782608592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2148</v>
      </c>
      <c r="G42" s="95">
        <f t="shared" si="23"/>
        <v>127462.32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1692.8196147110305</v>
      </c>
      <c r="N42" s="99">
        <f t="shared" si="17"/>
        <v>70.534150612959607</v>
      </c>
      <c r="O42" s="101">
        <f t="shared" si="18"/>
        <v>0</v>
      </c>
      <c r="P42" s="102">
        <f t="shared" si="19"/>
        <v>-12.799182720373722</v>
      </c>
      <c r="Q42" s="103">
        <f t="shared" si="20"/>
        <v>0.8464098073555153</v>
      </c>
      <c r="R42" s="276"/>
      <c r="S42" s="1">
        <v>0.42152777777777767</v>
      </c>
      <c r="T42" s="2">
        <v>0.47439814814814812</v>
      </c>
      <c r="U42" s="104">
        <v>4.8666666666664948</v>
      </c>
      <c r="V42" s="105">
        <v>76.133333333333454</v>
      </c>
      <c r="W42" s="106">
        <v>0.47439814814814812</v>
      </c>
      <c r="X42" s="107">
        <v>0.51527777777777761</v>
      </c>
      <c r="Y42" s="261"/>
      <c r="Z42" s="262"/>
      <c r="AA42" s="111">
        <f t="shared" si="21"/>
        <v>-307.18038528896955</v>
      </c>
      <c r="AB42" s="103">
        <f t="shared" si="22"/>
        <v>0.84640980735551519</v>
      </c>
      <c r="AC42" s="293"/>
    </row>
    <row r="43" spans="1:29" ht="15.75" customHeight="1">
      <c r="A43" s="271"/>
      <c r="B43" s="153" t="s">
        <v>180</v>
      </c>
      <c r="C43" s="259" t="s">
        <v>198</v>
      </c>
      <c r="D43" s="260"/>
      <c r="E43" s="93">
        <v>58.67</v>
      </c>
      <c r="F43" s="104">
        <v>4357</v>
      </c>
      <c r="G43" s="95">
        <f t="shared" si="23"/>
        <v>255625.19</v>
      </c>
      <c r="H43" s="113"/>
      <c r="I43" s="114">
        <v>25</v>
      </c>
      <c r="J43" s="98">
        <v>2000</v>
      </c>
      <c r="K43" s="99">
        <f t="shared" si="13"/>
        <v>80</v>
      </c>
      <c r="L43" s="114">
        <v>25</v>
      </c>
      <c r="M43" s="98">
        <f>F43/V43*60</f>
        <v>1719.8684210526324</v>
      </c>
      <c r="N43" s="99">
        <f t="shared" si="17"/>
        <v>68.794736842105294</v>
      </c>
      <c r="O43" s="101">
        <f t="shared" si="18"/>
        <v>0</v>
      </c>
      <c r="P43" s="102">
        <f t="shared" si="19"/>
        <v>-11.205263157894706</v>
      </c>
      <c r="Q43" s="103">
        <f t="shared" si="20"/>
        <v>0.85993421052631613</v>
      </c>
      <c r="R43" s="276"/>
      <c r="S43" s="1">
        <v>0.51527777777777761</v>
      </c>
      <c r="T43" s="2">
        <v>0.62083333333333313</v>
      </c>
      <c r="U43" s="104">
        <v>58.866666666666461</v>
      </c>
      <c r="V43" s="105">
        <v>151.99999999999994</v>
      </c>
      <c r="W43" s="106"/>
      <c r="X43" s="107"/>
      <c r="Y43" s="261"/>
      <c r="Z43" s="262"/>
      <c r="AA43" s="111">
        <f t="shared" si="21"/>
        <v>-280.13157894736764</v>
      </c>
      <c r="AB43" s="103">
        <f t="shared" si="22"/>
        <v>0.85993421052631613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22</v>
      </c>
      <c r="J55" s="138">
        <f t="shared" si="24"/>
        <v>1960</v>
      </c>
      <c r="K55" s="139">
        <f t="shared" ref="K55" si="25">J55/I55</f>
        <v>89.090909090909093</v>
      </c>
      <c r="L55" s="137">
        <f t="shared" ref="L55:M55" si="26">AVERAGE(L39:L54)</f>
        <v>22</v>
      </c>
      <c r="M55" s="138">
        <f t="shared" si="26"/>
        <v>1661.8385711962594</v>
      </c>
      <c r="N55" s="139">
        <f t="shared" ref="N55:N61" si="27">M55/L55</f>
        <v>75.538116872557239</v>
      </c>
      <c r="O55" s="140">
        <f t="shared" ref="O55:O61" si="28">L55-I55</f>
        <v>0</v>
      </c>
      <c r="P55" s="141">
        <f t="shared" ref="P55:P61" si="29">N55-K55</f>
        <v>-13.552792218351854</v>
      </c>
      <c r="Q55" s="142">
        <f t="shared" ref="Q55:Q61" si="30">N55/K55</f>
        <v>0.8478768220389078</v>
      </c>
      <c r="R55" s="277"/>
      <c r="S55" s="143">
        <f>S39</f>
        <v>0.25</v>
      </c>
      <c r="T55" s="144">
        <f>INDEX(T39:T54,COUNTA(T39:T54))</f>
        <v>0.62083333333333313</v>
      </c>
      <c r="U55" s="145"/>
      <c r="V55" s="156"/>
      <c r="W55" s="188"/>
      <c r="X55" s="189"/>
      <c r="Y55" s="264"/>
      <c r="Z55" s="265"/>
      <c r="AA55" s="157">
        <f t="shared" ref="AA55:AA61" si="31">M55-J55</f>
        <v>-298.16142880374059</v>
      </c>
      <c r="AB55" s="142">
        <f t="shared" ref="AB55:AB61" si="32">M55/J55</f>
        <v>0.84787682203890791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1749</v>
      </c>
      <c r="G56" s="159">
        <f t="shared" ref="G56:G61" si="33">E56*F56</f>
        <v>103820.64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4">F56/V56*60</f>
        <v>1695.3150242326333</v>
      </c>
      <c r="N56" s="163">
        <f t="shared" si="27"/>
        <v>73.709348879679709</v>
      </c>
      <c r="O56" s="165">
        <f t="shared" si="28"/>
        <v>0</v>
      </c>
      <c r="P56" s="166">
        <f t="shared" si="29"/>
        <v>-13.247172859450728</v>
      </c>
      <c r="Q56" s="152">
        <f t="shared" si="30"/>
        <v>0.84765751211631668</v>
      </c>
      <c r="R56" s="275">
        <f>Q72</f>
        <v>0.84826669560132717</v>
      </c>
      <c r="S56" s="167">
        <v>0.25006944444444446</v>
      </c>
      <c r="T56" s="168">
        <v>0.29305555555555557</v>
      </c>
      <c r="U56" s="169"/>
      <c r="V56" s="170">
        <v>61.900000000000006</v>
      </c>
      <c r="W56" s="168"/>
      <c r="X56" s="171"/>
      <c r="Y56" s="278"/>
      <c r="Z56" s="279"/>
      <c r="AA56" s="109">
        <f t="shared" si="31"/>
        <v>-304.68497576736672</v>
      </c>
      <c r="AB56" s="152">
        <f t="shared" si="32"/>
        <v>0.84765751211631668</v>
      </c>
      <c r="AC56" s="266">
        <f>AB72</f>
        <v>0.84826669560132728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1314</v>
      </c>
      <c r="G57" s="95">
        <f t="shared" si="33"/>
        <v>135118.62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34"/>
        <v>1687.6204067071005</v>
      </c>
      <c r="N57" s="99">
        <f t="shared" si="27"/>
        <v>88.822126668794766</v>
      </c>
      <c r="O57" s="101">
        <f t="shared" si="28"/>
        <v>0</v>
      </c>
      <c r="P57" s="102">
        <f t="shared" si="29"/>
        <v>-16.441031225942069</v>
      </c>
      <c r="Q57" s="103">
        <f t="shared" si="30"/>
        <v>0.84381020335355028</v>
      </c>
      <c r="R57" s="276"/>
      <c r="S57" s="1">
        <v>0.29603009259259261</v>
      </c>
      <c r="T57" s="2">
        <v>0.32847222222222222</v>
      </c>
      <c r="U57" s="104">
        <v>4.2833333333333368</v>
      </c>
      <c r="V57" s="105">
        <v>46.71666666666664</v>
      </c>
      <c r="W57" s="106"/>
      <c r="X57" s="107"/>
      <c r="Y57" s="261"/>
      <c r="Z57" s="262"/>
      <c r="AA57" s="111">
        <f t="shared" si="31"/>
        <v>-312.37959329289947</v>
      </c>
      <c r="AB57" s="103">
        <f t="shared" si="32"/>
        <v>0.84381020335355028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1792</v>
      </c>
      <c r="G58" s="95">
        <f t="shared" si="33"/>
        <v>84887.039999999994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34"/>
        <v>1673.0290456431535</v>
      </c>
      <c r="N58" s="99">
        <f t="shared" si="27"/>
        <v>79.668049792531122</v>
      </c>
      <c r="O58" s="101">
        <f t="shared" si="28"/>
        <v>0</v>
      </c>
      <c r="P58" s="102">
        <f t="shared" si="29"/>
        <v>-15.570045445564119</v>
      </c>
      <c r="Q58" s="103">
        <f t="shared" si="30"/>
        <v>0.83651452282157679</v>
      </c>
      <c r="R58" s="276"/>
      <c r="S58" s="1">
        <v>0.33194444444444443</v>
      </c>
      <c r="T58" s="2">
        <v>0.37657407407407406</v>
      </c>
      <c r="U58" s="104">
        <v>4.9999999999999822</v>
      </c>
      <c r="V58" s="105">
        <v>64.266666666666666</v>
      </c>
      <c r="W58" s="106"/>
      <c r="X58" s="107"/>
      <c r="Y58" s="261"/>
      <c r="Z58" s="262"/>
      <c r="AA58" s="111">
        <f t="shared" si="31"/>
        <v>-326.97095435684651</v>
      </c>
      <c r="AB58" s="103">
        <f t="shared" si="32"/>
        <v>0.83651452282157679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1198</v>
      </c>
      <c r="G59" s="95">
        <f t="shared" si="33"/>
        <v>63937.259999999995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34"/>
        <v>1684.0296759078481</v>
      </c>
      <c r="N59" s="99">
        <f t="shared" si="27"/>
        <v>67.361187036313922</v>
      </c>
      <c r="O59" s="101">
        <f t="shared" si="28"/>
        <v>0</v>
      </c>
      <c r="P59" s="102">
        <f t="shared" si="29"/>
        <v>-12.638812963686078</v>
      </c>
      <c r="Q59" s="103">
        <f t="shared" si="30"/>
        <v>0.84201483795392407</v>
      </c>
      <c r="R59" s="276"/>
      <c r="S59" s="1">
        <v>0.38216435185185182</v>
      </c>
      <c r="T59" s="2">
        <v>0.41180555555555554</v>
      </c>
      <c r="U59" s="104">
        <v>8.0499999999999794</v>
      </c>
      <c r="V59" s="105">
        <v>42.683333333333344</v>
      </c>
      <c r="W59" s="106"/>
      <c r="X59" s="107"/>
      <c r="Y59" s="261"/>
      <c r="Z59" s="262"/>
      <c r="AA59" s="111">
        <f t="shared" si="31"/>
        <v>-315.97032409215194</v>
      </c>
      <c r="AB59" s="103">
        <f t="shared" si="32"/>
        <v>0.84201483795392407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2986</v>
      </c>
      <c r="G60" s="95">
        <f t="shared" si="33"/>
        <v>230937.24000000002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 t="shared" si="34"/>
        <v>1697.1266182507109</v>
      </c>
      <c r="N60" s="99">
        <f t="shared" si="27"/>
        <v>67.885064730028432</v>
      </c>
      <c r="O60" s="101">
        <f t="shared" si="28"/>
        <v>0</v>
      </c>
      <c r="P60" s="102">
        <f t="shared" si="29"/>
        <v>-12.114935269971568</v>
      </c>
      <c r="Q60" s="103">
        <f t="shared" si="30"/>
        <v>0.84856330912535538</v>
      </c>
      <c r="R60" s="276"/>
      <c r="S60" s="1">
        <v>0.4155787037037037</v>
      </c>
      <c r="T60" s="2">
        <v>0.48888888888888887</v>
      </c>
      <c r="U60" s="104">
        <v>5.4333333333333567</v>
      </c>
      <c r="V60" s="105">
        <v>105.56666666666665</v>
      </c>
      <c r="W60" s="106">
        <v>0.48888888888888887</v>
      </c>
      <c r="X60" s="107">
        <v>0.53055555555555545</v>
      </c>
      <c r="Y60" s="261"/>
      <c r="Z60" s="262"/>
      <c r="AA60" s="111">
        <f t="shared" si="31"/>
        <v>-302.87338174928914</v>
      </c>
      <c r="AB60" s="103">
        <f t="shared" si="32"/>
        <v>0.84856330912535538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5850</v>
      </c>
      <c r="G61" s="115">
        <f t="shared" si="33"/>
        <v>348192</v>
      </c>
      <c r="H61" s="116"/>
      <c r="I61" s="97">
        <v>25</v>
      </c>
      <c r="J61" s="98">
        <v>2000</v>
      </c>
      <c r="K61" s="99">
        <f t="shared" si="13"/>
        <v>80</v>
      </c>
      <c r="L61" s="100">
        <v>25</v>
      </c>
      <c r="M61" s="98">
        <f t="shared" si="34"/>
        <v>1742.0795764744789</v>
      </c>
      <c r="N61" s="99">
        <f t="shared" si="27"/>
        <v>69.683183058979154</v>
      </c>
      <c r="O61" s="101">
        <f t="shared" si="28"/>
        <v>0</v>
      </c>
      <c r="P61" s="102">
        <f t="shared" si="29"/>
        <v>-10.316816941020846</v>
      </c>
      <c r="Q61" s="103">
        <f t="shared" si="30"/>
        <v>0.87103978823723938</v>
      </c>
      <c r="R61" s="276"/>
      <c r="S61" s="1">
        <v>0.53055555555555545</v>
      </c>
      <c r="T61" s="2">
        <v>0.67047453703703708</v>
      </c>
      <c r="U61" s="104">
        <v>59.999999999999865</v>
      </c>
      <c r="V61" s="105">
        <v>201.48333333333355</v>
      </c>
      <c r="W61" s="106"/>
      <c r="X61" s="107"/>
      <c r="Y61" s="261"/>
      <c r="Z61" s="262"/>
      <c r="AA61" s="111">
        <f t="shared" si="31"/>
        <v>-257.92042352552107</v>
      </c>
      <c r="AB61" s="103">
        <f t="shared" si="32"/>
        <v>0.87103978823723949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5">AVERAGE(I56:I71)</f>
        <v>23</v>
      </c>
      <c r="J72" s="138">
        <f t="shared" si="35"/>
        <v>2000</v>
      </c>
      <c r="K72" s="139">
        <f t="shared" ref="K72" si="36">J72/I72</f>
        <v>86.956521739130437</v>
      </c>
      <c r="L72" s="137">
        <f t="shared" ref="L72:M72" si="37">AVERAGE(L56:L71)</f>
        <v>23</v>
      </c>
      <c r="M72" s="138">
        <f t="shared" si="37"/>
        <v>1696.5333912026545</v>
      </c>
      <c r="N72" s="139">
        <f t="shared" ref="N72:N85" si="38">M72/L72</f>
        <v>73.762321356637145</v>
      </c>
      <c r="O72" s="140">
        <f t="shared" ref="O72:O85" si="39">L72-I72</f>
        <v>0</v>
      </c>
      <c r="P72" s="141">
        <f t="shared" ref="P72:P85" si="40">N72-K72</f>
        <v>-13.194200382493293</v>
      </c>
      <c r="Q72" s="142">
        <f t="shared" ref="Q72:Q85" si="41">N72/K72</f>
        <v>0.84826669560132717</v>
      </c>
      <c r="R72" s="277"/>
      <c r="S72" s="143">
        <f>S56</f>
        <v>0.25006944444444446</v>
      </c>
      <c r="T72" s="144">
        <f>INDEX(T56:T71,COUNTA(T56:T71))</f>
        <v>0.67047453703703708</v>
      </c>
      <c r="U72" s="145"/>
      <c r="V72" s="156"/>
      <c r="W72" s="135"/>
      <c r="X72" s="139"/>
      <c r="Y72" s="264"/>
      <c r="Z72" s="265"/>
      <c r="AA72" s="157">
        <f t="shared" ref="AA72:AA85" si="42">M72-J72</f>
        <v>-303.46660879734554</v>
      </c>
      <c r="AB72" s="142">
        <f t="shared" ref="AB72:AB85" si="43">M72/J72</f>
        <v>0.84826669560132728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4212</v>
      </c>
      <c r="G73" s="159">
        <f t="shared" ref="G73:G85" si="44">E73*F73</f>
        <v>159803.28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5" si="45">F73/V73*60</f>
        <v>3002.613861386139</v>
      </c>
      <c r="N73" s="163">
        <f t="shared" si="38"/>
        <v>142.98161244695899</v>
      </c>
      <c r="O73" s="165">
        <f t="shared" si="39"/>
        <v>0</v>
      </c>
      <c r="P73" s="166">
        <f t="shared" si="40"/>
        <v>-28.446958981612426</v>
      </c>
      <c r="Q73" s="152">
        <f t="shared" si="41"/>
        <v>0.83405940594059413</v>
      </c>
      <c r="R73" s="275">
        <f>Q89</f>
        <v>0.85420757033779726</v>
      </c>
      <c r="S73" s="167">
        <v>0.16666666666666666</v>
      </c>
      <c r="T73" s="168">
        <v>0.22511574074074073</v>
      </c>
      <c r="U73" s="169"/>
      <c r="V73" s="170">
        <v>84.166666666666657</v>
      </c>
      <c r="W73" s="168"/>
      <c r="X73" s="171"/>
      <c r="Y73" s="278"/>
      <c r="Z73" s="279"/>
      <c r="AA73" s="109">
        <f t="shared" si="42"/>
        <v>-597.38613861386102</v>
      </c>
      <c r="AB73" s="152">
        <f t="shared" si="43"/>
        <v>0.83405940594059413</v>
      </c>
      <c r="AC73" s="266">
        <f>AB89</f>
        <v>0.85420757033779726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626</v>
      </c>
      <c r="G74" s="95">
        <f t="shared" si="44"/>
        <v>23850.600000000002</v>
      </c>
      <c r="H74" s="96"/>
      <c r="I74" s="97">
        <v>21</v>
      </c>
      <c r="J74" s="98">
        <v>3600</v>
      </c>
      <c r="K74" s="99">
        <f t="shared" ref="K74:K110" si="46">J74/I74</f>
        <v>171.42857142857142</v>
      </c>
      <c r="L74" s="100">
        <v>21</v>
      </c>
      <c r="M74" s="98">
        <f t="shared" si="45"/>
        <v>2881.841432225061</v>
      </c>
      <c r="N74" s="99">
        <f t="shared" si="38"/>
        <v>137.23054439166958</v>
      </c>
      <c r="O74" s="101">
        <f t="shared" si="39"/>
        <v>0</v>
      </c>
      <c r="P74" s="102">
        <f t="shared" si="40"/>
        <v>-34.198027036901834</v>
      </c>
      <c r="Q74" s="103">
        <f t="shared" si="41"/>
        <v>0.80051150895140599</v>
      </c>
      <c r="R74" s="276"/>
      <c r="S74" s="1">
        <v>0.23055555555555554</v>
      </c>
      <c r="T74" s="2">
        <v>0.23960648148148148</v>
      </c>
      <c r="U74" s="104">
        <v>7.8333333333333321</v>
      </c>
      <c r="V74" s="105">
        <v>13.033333333333346</v>
      </c>
      <c r="W74" s="106"/>
      <c r="X74" s="107"/>
      <c r="Y74" s="261"/>
      <c r="Z74" s="262"/>
      <c r="AA74" s="111">
        <f t="shared" si="42"/>
        <v>-718.158567774939</v>
      </c>
      <c r="AB74" s="103">
        <f t="shared" si="43"/>
        <v>0.80051150895140588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3092</v>
      </c>
      <c r="G75" s="95">
        <f t="shared" si="44"/>
        <v>99129.52</v>
      </c>
      <c r="H75" s="96"/>
      <c r="I75" s="97">
        <v>21</v>
      </c>
      <c r="J75" s="98">
        <v>3600</v>
      </c>
      <c r="K75" s="99">
        <f t="shared" si="46"/>
        <v>171.42857142857142</v>
      </c>
      <c r="L75" s="100">
        <v>21</v>
      </c>
      <c r="M75" s="98">
        <f t="shared" si="45"/>
        <v>2992.2580645161302</v>
      </c>
      <c r="N75" s="99">
        <f t="shared" si="38"/>
        <v>142.48847926267285</v>
      </c>
      <c r="O75" s="101">
        <f t="shared" si="39"/>
        <v>0</v>
      </c>
      <c r="P75" s="102">
        <f t="shared" si="40"/>
        <v>-28.940092165898562</v>
      </c>
      <c r="Q75" s="103">
        <f t="shared" si="41"/>
        <v>0.83118279569892506</v>
      </c>
      <c r="R75" s="276"/>
      <c r="S75" s="1">
        <v>0.24305555555555555</v>
      </c>
      <c r="T75" s="2">
        <v>0.28611111111111109</v>
      </c>
      <c r="U75" s="104">
        <v>4.9666666666666703</v>
      </c>
      <c r="V75" s="105">
        <v>61.999999999999979</v>
      </c>
      <c r="W75" s="106"/>
      <c r="X75" s="107"/>
      <c r="Y75" s="261"/>
      <c r="Z75" s="262"/>
      <c r="AA75" s="111">
        <f t="shared" si="42"/>
        <v>-607.74193548386984</v>
      </c>
      <c r="AB75" s="103">
        <f t="shared" si="43"/>
        <v>0.83118279569892506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3740</v>
      </c>
      <c r="G76" s="95">
        <f t="shared" si="44"/>
        <v>105804.59999999999</v>
      </c>
      <c r="H76" s="96"/>
      <c r="I76" s="97">
        <v>19</v>
      </c>
      <c r="J76" s="98">
        <v>3600</v>
      </c>
      <c r="K76" s="99">
        <f t="shared" si="46"/>
        <v>189.47368421052633</v>
      </c>
      <c r="L76" s="100">
        <v>19</v>
      </c>
      <c r="M76" s="98">
        <f t="shared" si="45"/>
        <v>2997.3285841495999</v>
      </c>
      <c r="N76" s="99">
        <f t="shared" si="38"/>
        <v>157.75413600787368</v>
      </c>
      <c r="O76" s="101">
        <f t="shared" si="39"/>
        <v>0</v>
      </c>
      <c r="P76" s="102">
        <f t="shared" si="40"/>
        <v>-31.719548202652646</v>
      </c>
      <c r="Q76" s="103">
        <f t="shared" si="41"/>
        <v>0.83259127337488881</v>
      </c>
      <c r="R76" s="276"/>
      <c r="S76" s="1">
        <v>0.29037037037037039</v>
      </c>
      <c r="T76" s="2">
        <v>0.34236111111111112</v>
      </c>
      <c r="U76" s="104">
        <v>6.1333333333333862</v>
      </c>
      <c r="V76" s="105">
        <v>74.866666666666646</v>
      </c>
      <c r="W76" s="106"/>
      <c r="X76" s="107"/>
      <c r="Y76" s="261"/>
      <c r="Z76" s="262"/>
      <c r="AA76" s="191">
        <f t="shared" si="42"/>
        <v>-602.67141585040008</v>
      </c>
      <c r="AB76" s="192">
        <f t="shared" si="43"/>
        <v>0.83259127337488892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2135</v>
      </c>
      <c r="G77" s="95">
        <f t="shared" si="44"/>
        <v>83243.650000000009</v>
      </c>
      <c r="H77" s="113"/>
      <c r="I77" s="97">
        <v>19</v>
      </c>
      <c r="J77" s="98">
        <v>3600</v>
      </c>
      <c r="K77" s="99">
        <f t="shared" si="46"/>
        <v>189.47368421052633</v>
      </c>
      <c r="L77" s="114">
        <v>19</v>
      </c>
      <c r="M77" s="98">
        <f t="shared" si="45"/>
        <v>2984.8543689320431</v>
      </c>
      <c r="N77" s="99">
        <f t="shared" si="38"/>
        <v>157.09759836484437</v>
      </c>
      <c r="O77" s="101">
        <f t="shared" si="39"/>
        <v>0</v>
      </c>
      <c r="P77" s="102">
        <f t="shared" si="40"/>
        <v>-32.376085845681956</v>
      </c>
      <c r="Q77" s="103">
        <f t="shared" si="41"/>
        <v>0.82912621359223415</v>
      </c>
      <c r="R77" s="276"/>
      <c r="S77" s="1">
        <v>0.34728009259259257</v>
      </c>
      <c r="T77" s="2">
        <v>0.37708333333333327</v>
      </c>
      <c r="U77" s="104">
        <v>7.0833333333332948</v>
      </c>
      <c r="V77" s="105">
        <v>42.916666666666607</v>
      </c>
      <c r="W77" s="106"/>
      <c r="X77" s="107"/>
      <c r="Y77" s="261"/>
      <c r="Z77" s="262"/>
      <c r="AA77" s="191">
        <f t="shared" si="42"/>
        <v>-615.14563106795686</v>
      </c>
      <c r="AB77" s="192">
        <f t="shared" si="43"/>
        <v>0.82912621359223415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3075</v>
      </c>
      <c r="G78" s="115">
        <f t="shared" si="44"/>
        <v>96155.25</v>
      </c>
      <c r="H78" s="116"/>
      <c r="I78" s="97">
        <v>19</v>
      </c>
      <c r="J78" s="98">
        <v>3600</v>
      </c>
      <c r="K78" s="99">
        <f t="shared" si="46"/>
        <v>189.47368421052633</v>
      </c>
      <c r="L78" s="100">
        <v>19</v>
      </c>
      <c r="M78" s="98">
        <f t="shared" si="45"/>
        <v>2998.3748645720516</v>
      </c>
      <c r="N78" s="99">
        <f t="shared" si="38"/>
        <v>157.80920339852904</v>
      </c>
      <c r="O78" s="101">
        <f t="shared" si="39"/>
        <v>0</v>
      </c>
      <c r="P78" s="102">
        <f t="shared" si="40"/>
        <v>-31.664480811997294</v>
      </c>
      <c r="Q78" s="103">
        <f t="shared" si="41"/>
        <v>0.83288190682556984</v>
      </c>
      <c r="R78" s="276"/>
      <c r="S78" s="1">
        <v>0.38157407407407407</v>
      </c>
      <c r="T78" s="2">
        <v>0.42430555555555549</v>
      </c>
      <c r="U78" s="104">
        <v>6.4666666666667449</v>
      </c>
      <c r="V78" s="105">
        <v>61.533333333333253</v>
      </c>
      <c r="W78" s="106"/>
      <c r="X78" s="107"/>
      <c r="Y78" s="261"/>
      <c r="Z78" s="262"/>
      <c r="AA78" s="191">
        <f t="shared" si="42"/>
        <v>-601.62513542794841</v>
      </c>
      <c r="AB78" s="192">
        <f t="shared" si="43"/>
        <v>0.83288190682556984</v>
      </c>
      <c r="AC78" s="267"/>
    </row>
    <row r="79" spans="1:29" ht="15.75" customHeight="1">
      <c r="A79" s="271"/>
      <c r="B79" s="92" t="s">
        <v>189</v>
      </c>
      <c r="C79" s="285" t="s">
        <v>190</v>
      </c>
      <c r="D79" s="285"/>
      <c r="E79" s="93">
        <v>46.93</v>
      </c>
      <c r="F79" s="98">
        <v>1589</v>
      </c>
      <c r="G79" s="115">
        <f t="shared" si="44"/>
        <v>74571.77</v>
      </c>
      <c r="H79" s="119"/>
      <c r="I79" s="97">
        <v>26</v>
      </c>
      <c r="J79" s="98">
        <v>3600</v>
      </c>
      <c r="K79" s="99">
        <f t="shared" si="46"/>
        <v>138.46153846153845</v>
      </c>
      <c r="L79" s="114">
        <v>26</v>
      </c>
      <c r="M79" s="98">
        <f t="shared" si="45"/>
        <v>3160.4419889502651</v>
      </c>
      <c r="N79" s="99">
        <f t="shared" si="38"/>
        <v>121.55546111347174</v>
      </c>
      <c r="O79" s="120">
        <f t="shared" si="39"/>
        <v>0</v>
      </c>
      <c r="P79" s="121">
        <f t="shared" si="40"/>
        <v>-16.906077348066717</v>
      </c>
      <c r="Q79" s="122">
        <f t="shared" si="41"/>
        <v>0.87790055248618482</v>
      </c>
      <c r="R79" s="276"/>
      <c r="S79" s="1">
        <v>0.4277777777777777</v>
      </c>
      <c r="T79" s="2">
        <v>0.44872685185185185</v>
      </c>
      <c r="U79" s="104">
        <v>4.9999999999999822</v>
      </c>
      <c r="V79" s="105">
        <v>30.166666666666771</v>
      </c>
      <c r="W79" s="106">
        <v>0.44872685185185185</v>
      </c>
      <c r="X79" s="107">
        <v>0.4895833333333332</v>
      </c>
      <c r="Y79" s="261"/>
      <c r="Z79" s="262"/>
      <c r="AA79" s="191">
        <f t="shared" si="42"/>
        <v>-439.55801104973489</v>
      </c>
      <c r="AB79" s="192">
        <f t="shared" si="43"/>
        <v>0.8779005524861847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1267</v>
      </c>
      <c r="G80" s="115">
        <f t="shared" si="44"/>
        <v>55253.87</v>
      </c>
      <c r="H80" s="119"/>
      <c r="I80" s="97">
        <v>22</v>
      </c>
      <c r="J80" s="98">
        <v>3600</v>
      </c>
      <c r="K80" s="99">
        <f t="shared" si="46"/>
        <v>163.63636363636363</v>
      </c>
      <c r="L80" s="114">
        <v>22</v>
      </c>
      <c r="M80" s="98">
        <f t="shared" si="45"/>
        <v>3139.1603578802301</v>
      </c>
      <c r="N80" s="99">
        <f t="shared" si="38"/>
        <v>142.68910717637411</v>
      </c>
      <c r="O80" s="120">
        <f t="shared" si="39"/>
        <v>0</v>
      </c>
      <c r="P80" s="121">
        <f t="shared" si="40"/>
        <v>-20.947256459989518</v>
      </c>
      <c r="Q80" s="122">
        <f t="shared" si="41"/>
        <v>0.87198898830006399</v>
      </c>
      <c r="R80" s="276"/>
      <c r="S80" s="1">
        <v>0.4895833333333332</v>
      </c>
      <c r="T80" s="2">
        <v>0.50640046296296293</v>
      </c>
      <c r="U80" s="104">
        <v>58.833333333333151</v>
      </c>
      <c r="V80" s="105">
        <v>24.216666666666804</v>
      </c>
      <c r="W80" s="106"/>
      <c r="X80" s="107"/>
      <c r="Y80" s="261"/>
      <c r="Z80" s="262"/>
      <c r="AA80" s="191">
        <f t="shared" si="42"/>
        <v>-460.83964211976991</v>
      </c>
      <c r="AB80" s="192">
        <f t="shared" si="43"/>
        <v>0.87198898830006388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1723</v>
      </c>
      <c r="G81" s="115">
        <f t="shared" si="44"/>
        <v>65474</v>
      </c>
      <c r="H81" s="119">
        <v>2</v>
      </c>
      <c r="I81" s="97">
        <v>21</v>
      </c>
      <c r="J81" s="98">
        <v>3600</v>
      </c>
      <c r="K81" s="99">
        <f t="shared" si="46"/>
        <v>171.42857142857142</v>
      </c>
      <c r="L81" s="114">
        <v>21</v>
      </c>
      <c r="M81" s="98">
        <f t="shared" si="45"/>
        <v>3155.0356052899333</v>
      </c>
      <c r="N81" s="99">
        <f t="shared" si="38"/>
        <v>150.23979072809206</v>
      </c>
      <c r="O81" s="120">
        <f t="shared" si="39"/>
        <v>0</v>
      </c>
      <c r="P81" s="121">
        <f t="shared" si="40"/>
        <v>-21.188780700479356</v>
      </c>
      <c r="Q81" s="122">
        <f t="shared" si="41"/>
        <v>0.87639877924720377</v>
      </c>
      <c r="R81" s="276"/>
      <c r="S81" s="1">
        <v>0.50989583333333333</v>
      </c>
      <c r="T81" s="2">
        <v>0.53265046296296292</v>
      </c>
      <c r="U81" s="104">
        <v>5.0333333333333741</v>
      </c>
      <c r="V81" s="105">
        <v>32.766666666666623</v>
      </c>
      <c r="W81" s="106"/>
      <c r="X81" s="107"/>
      <c r="Y81" s="261"/>
      <c r="Z81" s="262"/>
      <c r="AA81" s="191">
        <f t="shared" si="42"/>
        <v>-444.9643947100667</v>
      </c>
      <c r="AB81" s="192">
        <f t="shared" si="43"/>
        <v>0.87639877924720366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1390</v>
      </c>
      <c r="G82" s="115">
        <f t="shared" si="44"/>
        <v>53695.700000000004</v>
      </c>
      <c r="H82" s="119">
        <v>2</v>
      </c>
      <c r="I82" s="97">
        <v>20</v>
      </c>
      <c r="J82" s="98">
        <v>3600</v>
      </c>
      <c r="K82" s="99">
        <f t="shared" si="46"/>
        <v>180</v>
      </c>
      <c r="L82" s="114">
        <v>20</v>
      </c>
      <c r="M82" s="98">
        <f t="shared" si="45"/>
        <v>3149.1504090622798</v>
      </c>
      <c r="N82" s="99">
        <f t="shared" si="38"/>
        <v>157.457520453114</v>
      </c>
      <c r="O82" s="120">
        <f t="shared" si="39"/>
        <v>0</v>
      </c>
      <c r="P82" s="121">
        <f t="shared" si="40"/>
        <v>-22.542479546886</v>
      </c>
      <c r="Q82" s="122">
        <f t="shared" si="41"/>
        <v>0.87476400251730002</v>
      </c>
      <c r="R82" s="276"/>
      <c r="S82" s="1">
        <v>0.53680555555555542</v>
      </c>
      <c r="T82" s="2">
        <v>0.55519675925925926</v>
      </c>
      <c r="U82" s="104">
        <v>5.9833333333332028</v>
      </c>
      <c r="V82" s="105">
        <v>26.48333333333353</v>
      </c>
      <c r="W82" s="106"/>
      <c r="X82" s="107"/>
      <c r="Y82" s="261"/>
      <c r="Z82" s="262"/>
      <c r="AA82" s="191">
        <f t="shared" si="42"/>
        <v>-450.84959093772022</v>
      </c>
      <c r="AB82" s="192">
        <f t="shared" si="43"/>
        <v>0.87476400251729991</v>
      </c>
      <c r="AC82" s="267"/>
    </row>
    <row r="83" spans="1:29" ht="15.75" customHeight="1">
      <c r="A83" s="271"/>
      <c r="B83" s="92" t="s">
        <v>189</v>
      </c>
      <c r="C83" s="285" t="s">
        <v>206</v>
      </c>
      <c r="D83" s="285"/>
      <c r="E83" s="93">
        <v>36.86</v>
      </c>
      <c r="F83" s="98">
        <v>3004</v>
      </c>
      <c r="G83" s="115">
        <f t="shared" si="44"/>
        <v>110727.44</v>
      </c>
      <c r="H83" s="119"/>
      <c r="I83" s="97">
        <v>21</v>
      </c>
      <c r="J83" s="98">
        <v>3600</v>
      </c>
      <c r="K83" s="99">
        <f t="shared" si="46"/>
        <v>171.42857142857142</v>
      </c>
      <c r="L83" s="114">
        <v>21</v>
      </c>
      <c r="M83" s="98">
        <f t="shared" si="45"/>
        <v>3169.5193434935495</v>
      </c>
      <c r="N83" s="99">
        <f t="shared" si="38"/>
        <v>150.9294925473119</v>
      </c>
      <c r="O83" s="120">
        <f t="shared" si="39"/>
        <v>0</v>
      </c>
      <c r="P83" s="121">
        <f t="shared" si="40"/>
        <v>-20.499078881259521</v>
      </c>
      <c r="Q83" s="122">
        <f t="shared" si="41"/>
        <v>0.88042203985931944</v>
      </c>
      <c r="R83" s="276"/>
      <c r="S83" s="1">
        <v>0.55925925925925923</v>
      </c>
      <c r="T83" s="2">
        <v>0.59875</v>
      </c>
      <c r="U83" s="104">
        <v>5.8499999999999552</v>
      </c>
      <c r="V83" s="105">
        <v>56.86666666666671</v>
      </c>
      <c r="W83" s="106"/>
      <c r="X83" s="107"/>
      <c r="Y83" s="261"/>
      <c r="Z83" s="262"/>
      <c r="AA83" s="191">
        <f t="shared" si="42"/>
        <v>-430.48065650645049</v>
      </c>
      <c r="AB83" s="192">
        <f t="shared" si="43"/>
        <v>0.88042203985931933</v>
      </c>
      <c r="AC83" s="267"/>
    </row>
    <row r="84" spans="1:29" ht="15.75" customHeight="1">
      <c r="A84" s="271"/>
      <c r="B84" s="92" t="s">
        <v>189</v>
      </c>
      <c r="C84" s="285" t="s">
        <v>209</v>
      </c>
      <c r="D84" s="285"/>
      <c r="E84" s="93">
        <v>38</v>
      </c>
      <c r="F84" s="98">
        <v>4262</v>
      </c>
      <c r="G84" s="115">
        <f t="shared" si="44"/>
        <v>161956</v>
      </c>
      <c r="H84" s="119"/>
      <c r="I84" s="97">
        <v>21</v>
      </c>
      <c r="J84" s="98">
        <v>3600</v>
      </c>
      <c r="K84" s="99">
        <f t="shared" si="46"/>
        <v>171.42857142857142</v>
      </c>
      <c r="L84" s="114">
        <v>21</v>
      </c>
      <c r="M84" s="98">
        <f t="shared" si="45"/>
        <v>3175.9884081970577</v>
      </c>
      <c r="N84" s="99">
        <f t="shared" si="38"/>
        <v>151.23754324747892</v>
      </c>
      <c r="O84" s="120">
        <f t="shared" si="39"/>
        <v>0</v>
      </c>
      <c r="P84" s="121">
        <f t="shared" si="40"/>
        <v>-20.191028181092491</v>
      </c>
      <c r="Q84" s="122">
        <f t="shared" si="41"/>
        <v>0.88221900227696048</v>
      </c>
      <c r="R84" s="276"/>
      <c r="S84" s="1">
        <v>0.60311342592592587</v>
      </c>
      <c r="T84" s="2">
        <v>0.65902777777777777</v>
      </c>
      <c r="U84" s="104">
        <v>6.2833333333332497</v>
      </c>
      <c r="V84" s="105">
        <v>80.516666666666737</v>
      </c>
      <c r="W84" s="106"/>
      <c r="X84" s="107"/>
      <c r="Y84" s="261"/>
      <c r="Z84" s="262"/>
      <c r="AA84" s="191">
        <f t="shared" si="42"/>
        <v>-424.01159180294235</v>
      </c>
      <c r="AB84" s="192">
        <f t="shared" si="43"/>
        <v>0.88221900227696048</v>
      </c>
      <c r="AC84" s="267"/>
    </row>
    <row r="85" spans="1:29" ht="15.75" customHeight="1">
      <c r="A85" s="271"/>
      <c r="B85" s="92" t="s">
        <v>189</v>
      </c>
      <c r="C85" s="285" t="s">
        <v>208</v>
      </c>
      <c r="D85" s="285"/>
      <c r="E85" s="93">
        <v>38.630000000000003</v>
      </c>
      <c r="F85" s="98">
        <v>3350</v>
      </c>
      <c r="G85" s="115">
        <f t="shared" si="44"/>
        <v>129410.50000000001</v>
      </c>
      <c r="H85" s="119"/>
      <c r="I85" s="97">
        <v>20</v>
      </c>
      <c r="J85" s="98">
        <v>3600</v>
      </c>
      <c r="K85" s="99">
        <f t="shared" si="46"/>
        <v>180</v>
      </c>
      <c r="L85" s="114">
        <v>20</v>
      </c>
      <c r="M85" s="98">
        <f t="shared" si="45"/>
        <v>3170.3470031545739</v>
      </c>
      <c r="N85" s="99">
        <f t="shared" si="38"/>
        <v>158.51735015772869</v>
      </c>
      <c r="O85" s="120">
        <f t="shared" si="39"/>
        <v>0</v>
      </c>
      <c r="P85" s="121">
        <f t="shared" si="40"/>
        <v>-21.482649842271314</v>
      </c>
      <c r="Q85" s="122">
        <f t="shared" si="41"/>
        <v>0.88065194532071489</v>
      </c>
      <c r="R85" s="276"/>
      <c r="S85" s="1">
        <v>0.66325231481481484</v>
      </c>
      <c r="T85" s="2">
        <v>0.70728009259259261</v>
      </c>
      <c r="U85" s="104">
        <v>6.0833333333333783</v>
      </c>
      <c r="V85" s="105">
        <v>63.4</v>
      </c>
      <c r="W85" s="106"/>
      <c r="X85" s="107"/>
      <c r="Y85" s="261"/>
      <c r="Z85" s="262"/>
      <c r="AA85" s="191">
        <f t="shared" si="42"/>
        <v>-429.65299684542606</v>
      </c>
      <c r="AB85" s="192">
        <f t="shared" si="43"/>
        <v>0.880651945320715</v>
      </c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7">AVERAGE(I73:I88)</f>
        <v>20.846153846153847</v>
      </c>
      <c r="J89" s="138">
        <f t="shared" si="47"/>
        <v>3600</v>
      </c>
      <c r="K89" s="139">
        <f t="shared" ref="K89" si="48">J89/I89</f>
        <v>172.69372693726936</v>
      </c>
      <c r="L89" s="137">
        <f t="shared" ref="L89:M89" si="49">AVERAGE(L73:L88)</f>
        <v>20.846153846153847</v>
      </c>
      <c r="M89" s="138">
        <f t="shared" si="49"/>
        <v>3075.1472532160701</v>
      </c>
      <c r="N89" s="139">
        <f t="shared" ref="N89:N96" si="50">M89/L89</f>
        <v>147.51628889966386</v>
      </c>
      <c r="O89" s="140">
        <f t="shared" ref="O89:O96" si="51">L89-I89</f>
        <v>0</v>
      </c>
      <c r="P89" s="141">
        <f t="shared" ref="P89:P96" si="52">N89-K89</f>
        <v>-25.177438037605498</v>
      </c>
      <c r="Q89" s="142">
        <f t="shared" ref="Q89:Q96" si="53">N89/K89</f>
        <v>0.85420757033779726</v>
      </c>
      <c r="R89" s="277"/>
      <c r="S89" s="143">
        <f>S73</f>
        <v>0.16666666666666666</v>
      </c>
      <c r="T89" s="144">
        <f>INDEX(T73:T88,COUNTA(T73:T88))</f>
        <v>0.70728009259259261</v>
      </c>
      <c r="U89" s="145"/>
      <c r="V89" s="156"/>
      <c r="W89" s="135"/>
      <c r="X89" s="139"/>
      <c r="Y89" s="264"/>
      <c r="Z89" s="265"/>
      <c r="AA89" s="157">
        <f t="shared" ref="AA89:AA96" si="54">M89-J89</f>
        <v>-524.85274678392989</v>
      </c>
      <c r="AB89" s="142">
        <f t="shared" ref="AB89:AB96" si="55">M89/J89</f>
        <v>0.85420757033779726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4750</v>
      </c>
      <c r="G90" s="159">
        <f t="shared" ref="G90:G96" si="56">E90*F90</f>
        <v>170192.5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6" si="57">F90/V90*60</f>
        <v>2846.2050599201066</v>
      </c>
      <c r="N90" s="163">
        <f t="shared" si="50"/>
        <v>237.18375499334221</v>
      </c>
      <c r="O90" s="165">
        <f t="shared" si="51"/>
        <v>0</v>
      </c>
      <c r="P90" s="166">
        <f t="shared" si="52"/>
        <v>-35.566245006657795</v>
      </c>
      <c r="Q90" s="152">
        <f t="shared" si="53"/>
        <v>0.86960130153379356</v>
      </c>
      <c r="R90" s="275">
        <f>Q106</f>
        <v>0.84317539567115463</v>
      </c>
      <c r="S90" s="167">
        <v>0.16666666666666666</v>
      </c>
      <c r="T90" s="168">
        <v>0.23620370370370369</v>
      </c>
      <c r="U90" s="169"/>
      <c r="V90" s="170">
        <v>100.13333333333333</v>
      </c>
      <c r="W90" s="173"/>
      <c r="X90" s="151"/>
      <c r="Y90" s="278"/>
      <c r="Z90" s="279"/>
      <c r="AA90" s="109">
        <f t="shared" si="54"/>
        <v>-426.79494007989342</v>
      </c>
      <c r="AB90" s="152">
        <f t="shared" si="55"/>
        <v>0.86960130153379367</v>
      </c>
      <c r="AC90" s="266">
        <f>AB106</f>
        <v>0.84317539567115452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3616</v>
      </c>
      <c r="G91" s="95">
        <f t="shared" si="56"/>
        <v>131658.56</v>
      </c>
      <c r="H91" s="96"/>
      <c r="I91" s="97">
        <v>11</v>
      </c>
      <c r="J91" s="98">
        <v>3273</v>
      </c>
      <c r="K91" s="99">
        <f t="shared" si="46"/>
        <v>297.54545454545456</v>
      </c>
      <c r="L91" s="100">
        <v>11</v>
      </c>
      <c r="M91" s="98">
        <f t="shared" si="57"/>
        <v>2807.3323269355178</v>
      </c>
      <c r="N91" s="99">
        <f t="shared" si="50"/>
        <v>255.21202972141072</v>
      </c>
      <c r="O91" s="101">
        <f t="shared" si="51"/>
        <v>0</v>
      </c>
      <c r="P91" s="102">
        <f t="shared" si="52"/>
        <v>-42.333424824043846</v>
      </c>
      <c r="Q91" s="103">
        <f t="shared" si="53"/>
        <v>0.85772451174320741</v>
      </c>
      <c r="R91" s="276"/>
      <c r="S91" s="1">
        <v>0.24097222222222223</v>
      </c>
      <c r="T91" s="2">
        <v>0.29464120370370372</v>
      </c>
      <c r="U91" s="104">
        <v>6.8666666666666876</v>
      </c>
      <c r="V91" s="105">
        <v>77.28333333333336</v>
      </c>
      <c r="W91" s="106"/>
      <c r="X91" s="107"/>
      <c r="Y91" s="261"/>
      <c r="Z91" s="262"/>
      <c r="AA91" s="111">
        <f t="shared" si="54"/>
        <v>-465.66767306448219</v>
      </c>
      <c r="AB91" s="103">
        <f t="shared" si="55"/>
        <v>0.85772451174320741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29.18</v>
      </c>
      <c r="F92" s="94">
        <v>1968</v>
      </c>
      <c r="G92" s="95">
        <f t="shared" si="56"/>
        <v>57426.239999999998</v>
      </c>
      <c r="H92" s="96">
        <v>2</v>
      </c>
      <c r="I92" s="97">
        <v>6</v>
      </c>
      <c r="J92" s="98">
        <v>2600</v>
      </c>
      <c r="K92" s="99">
        <f t="shared" si="46"/>
        <v>433.33333333333331</v>
      </c>
      <c r="L92" s="100">
        <v>6</v>
      </c>
      <c r="M92" s="98">
        <f t="shared" si="57"/>
        <v>2146.9090909090924</v>
      </c>
      <c r="N92" s="99">
        <f t="shared" si="50"/>
        <v>357.81818181818204</v>
      </c>
      <c r="O92" s="101">
        <f t="shared" si="51"/>
        <v>0</v>
      </c>
      <c r="P92" s="102">
        <f t="shared" si="52"/>
        <v>-75.515151515151274</v>
      </c>
      <c r="Q92" s="103">
        <f t="shared" si="53"/>
        <v>0.82573426573426634</v>
      </c>
      <c r="R92" s="276"/>
      <c r="S92" s="1">
        <v>0.34375</v>
      </c>
      <c r="T92" s="2">
        <v>0.38194444444444442</v>
      </c>
      <c r="U92" s="104">
        <v>4.9999999999999822</v>
      </c>
      <c r="V92" s="105">
        <v>54.999999999999964</v>
      </c>
      <c r="W92" s="106"/>
      <c r="X92" s="107"/>
      <c r="Y92" s="261"/>
      <c r="Z92" s="262"/>
      <c r="AA92" s="111">
        <f t="shared" si="54"/>
        <v>-453.09090909090764</v>
      </c>
      <c r="AB92" s="103">
        <f t="shared" si="55"/>
        <v>0.82573426573426634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25.36</v>
      </c>
      <c r="F93" s="94">
        <v>3434</v>
      </c>
      <c r="G93" s="95">
        <f t="shared" si="56"/>
        <v>87086.24</v>
      </c>
      <c r="H93" s="113"/>
      <c r="I93" s="97">
        <v>9</v>
      </c>
      <c r="J93" s="98">
        <v>2600</v>
      </c>
      <c r="K93" s="99">
        <f t="shared" si="46"/>
        <v>288.88888888888891</v>
      </c>
      <c r="L93" s="114">
        <v>9</v>
      </c>
      <c r="M93" s="98">
        <f t="shared" si="57"/>
        <v>2157.1104519281121</v>
      </c>
      <c r="N93" s="99">
        <f t="shared" si="50"/>
        <v>239.67893910312355</v>
      </c>
      <c r="O93" s="101">
        <f t="shared" si="51"/>
        <v>0</v>
      </c>
      <c r="P93" s="102">
        <f t="shared" si="52"/>
        <v>-49.20994978576536</v>
      </c>
      <c r="Q93" s="103">
        <f t="shared" si="53"/>
        <v>0.82965786612619685</v>
      </c>
      <c r="R93" s="276"/>
      <c r="S93" s="1">
        <v>0.3871412037037037</v>
      </c>
      <c r="T93" s="2">
        <v>0.45347222222222217</v>
      </c>
      <c r="U93" s="104">
        <v>7.4833333333333574</v>
      </c>
      <c r="V93" s="105">
        <v>95.516666666666595</v>
      </c>
      <c r="W93" s="106">
        <v>0.45347222222222217</v>
      </c>
      <c r="X93" s="107">
        <v>0.49180555555555555</v>
      </c>
      <c r="Y93" s="261"/>
      <c r="Z93" s="262"/>
      <c r="AA93" s="111">
        <f t="shared" si="54"/>
        <v>-442.88954807188793</v>
      </c>
      <c r="AB93" s="103">
        <f t="shared" si="55"/>
        <v>0.82965786612619696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1887</v>
      </c>
      <c r="G94" s="115">
        <f t="shared" si="56"/>
        <v>64592.009999999995</v>
      </c>
      <c r="H94" s="116"/>
      <c r="I94" s="97">
        <v>16</v>
      </c>
      <c r="J94" s="98">
        <v>3000</v>
      </c>
      <c r="K94" s="99">
        <f t="shared" si="46"/>
        <v>187.5</v>
      </c>
      <c r="L94" s="100">
        <v>16</v>
      </c>
      <c r="M94" s="98">
        <f t="shared" si="57"/>
        <v>2527.2321428571404</v>
      </c>
      <c r="N94" s="99">
        <f t="shared" si="50"/>
        <v>157.95200892857127</v>
      </c>
      <c r="O94" s="101">
        <f t="shared" si="51"/>
        <v>0</v>
      </c>
      <c r="P94" s="102">
        <f t="shared" si="52"/>
        <v>-29.547991071428726</v>
      </c>
      <c r="Q94" s="103">
        <f t="shared" si="53"/>
        <v>0.84241071428571346</v>
      </c>
      <c r="R94" s="276"/>
      <c r="S94" s="1">
        <v>0.49180555555555555</v>
      </c>
      <c r="T94" s="2">
        <v>0.5229166666666667</v>
      </c>
      <c r="U94" s="104">
        <v>55.200000000000074</v>
      </c>
      <c r="V94" s="105">
        <v>44.800000000000047</v>
      </c>
      <c r="W94" s="106"/>
      <c r="X94" s="107"/>
      <c r="Y94" s="261"/>
      <c r="Z94" s="262"/>
      <c r="AA94" s="111">
        <f t="shared" si="54"/>
        <v>-472.76785714285961</v>
      </c>
      <c r="AB94" s="103">
        <f t="shared" si="55"/>
        <v>0.84241071428571346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1350</v>
      </c>
      <c r="G95" s="115">
        <f t="shared" si="56"/>
        <v>46939.500000000007</v>
      </c>
      <c r="H95" s="119"/>
      <c r="I95" s="97">
        <v>11</v>
      </c>
      <c r="J95" s="98">
        <v>3000</v>
      </c>
      <c r="K95" s="99">
        <f t="shared" si="46"/>
        <v>272.72727272727275</v>
      </c>
      <c r="L95" s="114">
        <v>11</v>
      </c>
      <c r="M95" s="98">
        <f t="shared" si="57"/>
        <v>2515.527950310553</v>
      </c>
      <c r="N95" s="99">
        <f t="shared" si="50"/>
        <v>228.68435911914119</v>
      </c>
      <c r="O95" s="120">
        <f t="shared" si="51"/>
        <v>0</v>
      </c>
      <c r="P95" s="121">
        <f t="shared" si="52"/>
        <v>-44.042913608131556</v>
      </c>
      <c r="Q95" s="122">
        <f t="shared" si="53"/>
        <v>0.83850931677018425</v>
      </c>
      <c r="R95" s="276"/>
      <c r="S95" s="1">
        <v>0.52708333333333324</v>
      </c>
      <c r="T95" s="2">
        <v>0.5494444444444444</v>
      </c>
      <c r="U95" s="104">
        <v>5.9999999999998188</v>
      </c>
      <c r="V95" s="105">
        <v>32.200000000000074</v>
      </c>
      <c r="W95" s="106"/>
      <c r="X95" s="107"/>
      <c r="Y95" s="261"/>
      <c r="Z95" s="262"/>
      <c r="AA95" s="111">
        <f t="shared" si="54"/>
        <v>-484.47204968944698</v>
      </c>
      <c r="AB95" s="103">
        <f t="shared" si="55"/>
        <v>0.83850931677018437</v>
      </c>
      <c r="AC95" s="267"/>
    </row>
    <row r="96" spans="1:29" ht="15.75" customHeight="1">
      <c r="A96" s="281"/>
      <c r="B96" s="92" t="s">
        <v>171</v>
      </c>
      <c r="C96" s="259" t="s">
        <v>239</v>
      </c>
      <c r="D96" s="260"/>
      <c r="E96" s="93">
        <v>29.18</v>
      </c>
      <c r="F96" s="94">
        <v>2550</v>
      </c>
      <c r="G96" s="115">
        <f t="shared" si="56"/>
        <v>74409</v>
      </c>
      <c r="H96" s="119"/>
      <c r="I96" s="97">
        <v>6</v>
      </c>
      <c r="J96" s="98">
        <v>2600</v>
      </c>
      <c r="K96" s="99">
        <f t="shared" si="46"/>
        <v>433.33333333333331</v>
      </c>
      <c r="L96" s="114">
        <v>6</v>
      </c>
      <c r="M96" s="98">
        <f t="shared" si="57"/>
        <v>2154.9295774647867</v>
      </c>
      <c r="N96" s="99">
        <f t="shared" si="50"/>
        <v>359.15492957746443</v>
      </c>
      <c r="O96" s="120">
        <f t="shared" si="51"/>
        <v>0</v>
      </c>
      <c r="P96" s="121">
        <f t="shared" si="52"/>
        <v>-74.178403755868885</v>
      </c>
      <c r="Q96" s="122">
        <f t="shared" si="53"/>
        <v>0.82881906825568719</v>
      </c>
      <c r="R96" s="276"/>
      <c r="S96" s="1">
        <v>0.55416666666666659</v>
      </c>
      <c r="T96" s="2">
        <v>0.60347222222222219</v>
      </c>
      <c r="U96" s="104">
        <v>6.7999999999999439</v>
      </c>
      <c r="V96" s="105">
        <v>71.000000000000071</v>
      </c>
      <c r="W96" s="106"/>
      <c r="X96" s="107"/>
      <c r="Y96" s="261"/>
      <c r="Z96" s="262"/>
      <c r="AA96" s="111">
        <f t="shared" si="54"/>
        <v>-445.07042253521331</v>
      </c>
      <c r="AB96" s="103">
        <f t="shared" si="55"/>
        <v>0.82881906825568719</v>
      </c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8">AVERAGE(I90:I105)</f>
        <v>10.142857142857142</v>
      </c>
      <c r="J106" s="138">
        <f t="shared" si="58"/>
        <v>2906.5714285714284</v>
      </c>
      <c r="K106" s="139">
        <f t="shared" ref="K106" si="59">J106/I106</f>
        <v>286.56338028169012</v>
      </c>
      <c r="L106" s="137">
        <f t="shared" ref="L106:M106" si="60">AVERAGE(L90:L105)</f>
        <v>10.142857142857142</v>
      </c>
      <c r="M106" s="138">
        <f t="shared" si="60"/>
        <v>2450.7495143321871</v>
      </c>
      <c r="N106" s="139">
        <f>M106/L106</f>
        <v>241.6231915538776</v>
      </c>
      <c r="O106" s="140">
        <f>L106-I106</f>
        <v>0</v>
      </c>
      <c r="P106" s="141">
        <f>N106-K106</f>
        <v>-44.940188727812512</v>
      </c>
      <c r="Q106" s="142">
        <f>N106/K106</f>
        <v>0.84317539567115463</v>
      </c>
      <c r="R106" s="277"/>
      <c r="S106" s="143">
        <f>S90</f>
        <v>0.16666666666666666</v>
      </c>
      <c r="T106" s="144">
        <f>INDEX(T90:T105,COUNTA(T90:T105))</f>
        <v>0.60347222222222219</v>
      </c>
      <c r="U106" s="145"/>
      <c r="V106" s="156"/>
      <c r="W106" s="135"/>
      <c r="X106" s="139"/>
      <c r="Y106" s="264"/>
      <c r="Z106" s="265"/>
      <c r="AA106" s="157">
        <f>M106-J106</f>
        <v>-455.82191423924132</v>
      </c>
      <c r="AB106" s="142">
        <f>M106/J106</f>
        <v>0.84317539567115452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1056</v>
      </c>
      <c r="G107" s="159">
        <f t="shared" ref="G107:G110" si="61">E107*F107</f>
        <v>28121.279999999999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2096.8560397131746</v>
      </c>
      <c r="N107" s="163">
        <f>M107/L107</f>
        <v>349.47600661886241</v>
      </c>
      <c r="O107" s="165">
        <f>L107-I107</f>
        <v>0</v>
      </c>
      <c r="P107" s="166">
        <f>N107-K107</f>
        <v>-83.857326714470901</v>
      </c>
      <c r="Q107" s="152">
        <f>N107/K107</f>
        <v>0.8064830921973748</v>
      </c>
      <c r="R107" s="275">
        <f>Q123</f>
        <v>0.82895722640120573</v>
      </c>
      <c r="S107" s="193">
        <v>0.3340277777777777</v>
      </c>
      <c r="T107" s="194">
        <v>0.35501157407407408</v>
      </c>
      <c r="U107" s="169"/>
      <c r="V107" s="170">
        <v>30.216666666666782</v>
      </c>
      <c r="W107" s="168"/>
      <c r="X107" s="171"/>
      <c r="Y107" s="278"/>
      <c r="Z107" s="279"/>
      <c r="AA107" s="109">
        <f>M107-J107</f>
        <v>-503.1439602868254</v>
      </c>
      <c r="AB107" s="152">
        <f>M107/J107</f>
        <v>0.8064830921973748</v>
      </c>
      <c r="AC107" s="266">
        <f>AB123</f>
        <v>0.82895722640120573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1706</v>
      </c>
      <c r="G108" s="95">
        <f t="shared" si="61"/>
        <v>42189.38</v>
      </c>
      <c r="H108" s="96"/>
      <c r="I108" s="97">
        <v>6</v>
      </c>
      <c r="J108" s="98">
        <v>2600</v>
      </c>
      <c r="K108" s="99">
        <f t="shared" si="46"/>
        <v>433.33333333333331</v>
      </c>
      <c r="L108" s="100">
        <v>6</v>
      </c>
      <c r="M108" s="98">
        <f>F108/V108*60</f>
        <v>2181.7406749555948</v>
      </c>
      <c r="N108" s="99">
        <f>M108/L108</f>
        <v>363.62344582593249</v>
      </c>
      <c r="O108" s="101">
        <f>L108-I108</f>
        <v>0</v>
      </c>
      <c r="P108" s="102">
        <f>N108-K108</f>
        <v>-69.709887507400822</v>
      </c>
      <c r="Q108" s="103">
        <f>N108/K108</f>
        <v>0.83913102882907498</v>
      </c>
      <c r="R108" s="276"/>
      <c r="S108" s="1">
        <v>0.35908564814814814</v>
      </c>
      <c r="T108" s="2">
        <v>0.39166666666666666</v>
      </c>
      <c r="U108" s="104">
        <v>5.8666666666666512</v>
      </c>
      <c r="V108" s="105">
        <v>46.916666666666671</v>
      </c>
      <c r="W108" s="106"/>
      <c r="X108" s="113"/>
      <c r="Y108" s="261"/>
      <c r="Z108" s="262"/>
      <c r="AA108" s="111">
        <f>M108-J108</f>
        <v>-418.25932504440516</v>
      </c>
      <c r="AB108" s="103">
        <f>M108/J108</f>
        <v>0.83913102882907498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1360</v>
      </c>
      <c r="G109" s="95">
        <f t="shared" si="61"/>
        <v>33918.400000000001</v>
      </c>
      <c r="H109" s="96"/>
      <c r="I109" s="97">
        <v>6</v>
      </c>
      <c r="J109" s="98">
        <v>2600</v>
      </c>
      <c r="K109" s="99">
        <f t="shared" si="46"/>
        <v>433.33333333333331</v>
      </c>
      <c r="L109" s="100">
        <v>6</v>
      </c>
      <c r="M109" s="98">
        <f>F109/V109*60</f>
        <v>2173.102529960051</v>
      </c>
      <c r="N109" s="99">
        <f>M109/L109</f>
        <v>362.18375499334184</v>
      </c>
      <c r="O109" s="101">
        <f>L109-I109</f>
        <v>0</v>
      </c>
      <c r="P109" s="102">
        <f>N109-K109</f>
        <v>-71.149578339991479</v>
      </c>
      <c r="Q109" s="103">
        <f>N109/K109</f>
        <v>0.83580866536925047</v>
      </c>
      <c r="R109" s="276"/>
      <c r="S109" s="1">
        <v>0.39684027777777775</v>
      </c>
      <c r="T109" s="2">
        <v>0.42291666666666666</v>
      </c>
      <c r="U109" s="104">
        <v>7.4499999999999655</v>
      </c>
      <c r="V109" s="105">
        <v>37.550000000000033</v>
      </c>
      <c r="W109" s="106"/>
      <c r="X109" s="107"/>
      <c r="Y109" s="261"/>
      <c r="Z109" s="262"/>
      <c r="AA109" s="111">
        <f>M109-J109</f>
        <v>-426.89747003994898</v>
      </c>
      <c r="AB109" s="103">
        <f>M109/J109</f>
        <v>0.83580866536925036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3212</v>
      </c>
      <c r="G110" s="95">
        <f t="shared" si="61"/>
        <v>79432.759999999995</v>
      </c>
      <c r="H110" s="96"/>
      <c r="I110" s="97">
        <v>6</v>
      </c>
      <c r="J110" s="98">
        <v>2600</v>
      </c>
      <c r="K110" s="99">
        <f t="shared" si="46"/>
        <v>433.33333333333331</v>
      </c>
      <c r="L110" s="100">
        <v>6</v>
      </c>
      <c r="M110" s="98">
        <f>F110/V110*60</f>
        <v>2169.4559099437197</v>
      </c>
      <c r="N110" s="99">
        <f>M110/L110</f>
        <v>361.57598499061993</v>
      </c>
      <c r="O110" s="101">
        <f>L110-I110</f>
        <v>0</v>
      </c>
      <c r="P110" s="102">
        <f>N110-K110</f>
        <v>-71.757348342713385</v>
      </c>
      <c r="Q110" s="103">
        <f>N110/K110</f>
        <v>0.834406119209123</v>
      </c>
      <c r="R110" s="276"/>
      <c r="S110" s="1">
        <v>0.42650462962962965</v>
      </c>
      <c r="T110" s="2">
        <v>0.48819444444444432</v>
      </c>
      <c r="U110" s="104">
        <v>5.1666666666667016</v>
      </c>
      <c r="V110" s="105">
        <v>88.83333333333313</v>
      </c>
      <c r="W110" s="106"/>
      <c r="X110" s="113"/>
      <c r="Y110" s="261"/>
      <c r="Z110" s="262"/>
      <c r="AA110" s="111">
        <f>M110-J110</f>
        <v>-430.54409005628031</v>
      </c>
      <c r="AB110" s="103">
        <f>M110/J110</f>
        <v>0.834406119209123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2">AVERAGE(I107:I122)</f>
        <v>6</v>
      </c>
      <c r="J123" s="138">
        <f t="shared" si="62"/>
        <v>2600</v>
      </c>
      <c r="K123" s="139">
        <f t="shared" ref="K123" si="63">J123/I123</f>
        <v>433.33333333333331</v>
      </c>
      <c r="L123" s="137">
        <f t="shared" ref="L123:M123" si="64">AVERAGE(L107:L122)</f>
        <v>6</v>
      </c>
      <c r="M123" s="138">
        <f t="shared" si="64"/>
        <v>2155.2887886431349</v>
      </c>
      <c r="N123" s="139">
        <f>M123/L123</f>
        <v>359.21479810718915</v>
      </c>
      <c r="O123" s="140">
        <f>L123-I123</f>
        <v>0</v>
      </c>
      <c r="P123" s="141">
        <f>N123-K123</f>
        <v>-74.118535226144161</v>
      </c>
      <c r="Q123" s="142">
        <f>N123/K123</f>
        <v>0.82895722640120573</v>
      </c>
      <c r="R123" s="277"/>
      <c r="S123" s="143">
        <f>S107</f>
        <v>0.3340277777777777</v>
      </c>
      <c r="T123" s="144">
        <f>INDEX(T107:T122,COUNTA(T107:T122))</f>
        <v>0.48819444444444432</v>
      </c>
      <c r="U123" s="145"/>
      <c r="V123" s="156"/>
      <c r="W123" s="135"/>
      <c r="X123" s="139"/>
      <c r="Y123" s="264"/>
      <c r="Z123" s="265"/>
      <c r="AA123" s="157">
        <f>M123-J123</f>
        <v>-444.71121135686508</v>
      </c>
      <c r="AB123" s="142">
        <f>M123/J123</f>
        <v>0.82895722640120573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1146</v>
      </c>
      <c r="G124" s="159">
        <f t="shared" ref="G124:G126" si="65">E124*F124</f>
        <v>57196.859999999993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1693.5960591132962</v>
      </c>
      <c r="N124" s="163">
        <f>M124/L124</f>
        <v>65.138309965896013</v>
      </c>
      <c r="O124" s="165">
        <f>L124-I124</f>
        <v>0</v>
      </c>
      <c r="P124" s="166">
        <f>N124-K124</f>
        <v>-11.784766957180906</v>
      </c>
      <c r="Q124" s="152">
        <f>N124/K124</f>
        <v>0.84679802955664818</v>
      </c>
      <c r="R124" s="275">
        <f>Q140</f>
        <v>0.85109084142968161</v>
      </c>
      <c r="S124" s="167">
        <v>0.70861111111111108</v>
      </c>
      <c r="T124" s="168">
        <v>0.7368055555555556</v>
      </c>
      <c r="U124" s="169"/>
      <c r="V124" s="170">
        <v>40.600000000000108</v>
      </c>
      <c r="W124" s="168"/>
      <c r="X124" s="171"/>
      <c r="Y124" s="278"/>
      <c r="Z124" s="279"/>
      <c r="AA124" s="109">
        <f>M124-J124</f>
        <v>-306.40394088670382</v>
      </c>
      <c r="AB124" s="152">
        <f>M124/J124</f>
        <v>0.84679802955664807</v>
      </c>
      <c r="AC124" s="266">
        <f>AB140</f>
        <v>0.8510908414296815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1899</v>
      </c>
      <c r="G125" s="95">
        <f t="shared" si="65"/>
        <v>107844.20999999999</v>
      </c>
      <c r="H125" s="96"/>
      <c r="I125" s="97">
        <v>23</v>
      </c>
      <c r="J125" s="98">
        <v>2000</v>
      </c>
      <c r="K125" s="99">
        <f t="shared" ref="K125:K126" si="66">J125/I125</f>
        <v>86.956521739130437</v>
      </c>
      <c r="L125" s="100">
        <v>23</v>
      </c>
      <c r="M125" s="98">
        <f>F125/V125*60</f>
        <v>1709.9549774887464</v>
      </c>
      <c r="N125" s="99">
        <f>M125/L125</f>
        <v>74.345868586467233</v>
      </c>
      <c r="O125" s="101">
        <f>L125-I125</f>
        <v>0</v>
      </c>
      <c r="P125" s="102">
        <f>N125-K125</f>
        <v>-12.610653152663204</v>
      </c>
      <c r="Q125" s="103">
        <f>N125/K125</f>
        <v>0.85497748874437318</v>
      </c>
      <c r="R125" s="276"/>
      <c r="S125" s="1">
        <v>0.74053240740740744</v>
      </c>
      <c r="T125" s="2">
        <v>0.78680555555555554</v>
      </c>
      <c r="U125" s="104">
        <v>5.3666666666666529</v>
      </c>
      <c r="V125" s="105">
        <v>66.633333333333255</v>
      </c>
      <c r="W125" s="106"/>
      <c r="X125" s="107"/>
      <c r="Y125" s="261"/>
      <c r="Z125" s="262"/>
      <c r="AA125" s="111">
        <f>M125-J125</f>
        <v>-290.04502251125359</v>
      </c>
      <c r="AB125" s="103">
        <f>M125/J125</f>
        <v>0.85497748874437318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1580</v>
      </c>
      <c r="G126" s="95">
        <f t="shared" si="65"/>
        <v>89854.599999999991</v>
      </c>
      <c r="H126" s="96"/>
      <c r="I126" s="97">
        <v>23</v>
      </c>
      <c r="J126" s="98">
        <v>2000</v>
      </c>
      <c r="K126" s="99">
        <f t="shared" si="66"/>
        <v>86.956521739130437</v>
      </c>
      <c r="L126" s="100">
        <v>23</v>
      </c>
      <c r="M126" s="98">
        <f>F126/V126*60</f>
        <v>1702.9940119760472</v>
      </c>
      <c r="N126" s="99">
        <f>M126/L126</f>
        <v>74.043217912002049</v>
      </c>
      <c r="O126" s="101">
        <f>L126-I126</f>
        <v>0</v>
      </c>
      <c r="P126" s="102">
        <f>N126-K126</f>
        <v>-12.913303827128388</v>
      </c>
      <c r="Q126" s="103">
        <f>N126/K126</f>
        <v>0.85149700598802358</v>
      </c>
      <c r="R126" s="276"/>
      <c r="S126" s="1">
        <v>0.79128472222222224</v>
      </c>
      <c r="T126" s="2">
        <v>0.82994212962962965</v>
      </c>
      <c r="U126" s="104">
        <v>6.450000000000049</v>
      </c>
      <c r="V126" s="105">
        <v>55.666666666666686</v>
      </c>
      <c r="W126" s="106"/>
      <c r="X126" s="107"/>
      <c r="Y126" s="261"/>
      <c r="Z126" s="262"/>
      <c r="AA126" s="111">
        <f>M126-J126</f>
        <v>-297.0059880239528</v>
      </c>
      <c r="AB126" s="103">
        <f>M126/J126</f>
        <v>0.85149700598802358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7">AVERAGE(I124:I139)</f>
        <v>24</v>
      </c>
      <c r="J140" s="138">
        <f t="shared" si="67"/>
        <v>2000</v>
      </c>
      <c r="K140" s="139">
        <f t="shared" ref="K140" si="68">J140/I140</f>
        <v>83.333333333333329</v>
      </c>
      <c r="L140" s="137">
        <f t="shared" ref="L140:M140" si="69">AVERAGE(L124:L139)</f>
        <v>24</v>
      </c>
      <c r="M140" s="138">
        <f t="shared" si="69"/>
        <v>1702.181682859363</v>
      </c>
      <c r="N140" s="139">
        <f>M140/L140</f>
        <v>70.924236785806798</v>
      </c>
      <c r="O140" s="140">
        <f>L140-I140</f>
        <v>0</v>
      </c>
      <c r="P140" s="141">
        <f>N140-K140</f>
        <v>-12.409096547526531</v>
      </c>
      <c r="Q140" s="142">
        <f>N140/K140</f>
        <v>0.85109084142968161</v>
      </c>
      <c r="R140" s="277"/>
      <c r="S140" s="143">
        <f>S124</f>
        <v>0.70861111111111108</v>
      </c>
      <c r="T140" s="144">
        <f>INDEX(T124:T139,COUNTA(T124:T139))</f>
        <v>0.82994212962962965</v>
      </c>
      <c r="U140" s="145"/>
      <c r="V140" s="156"/>
      <c r="W140" s="135"/>
      <c r="X140" s="139"/>
      <c r="Y140" s="264"/>
      <c r="Z140" s="265"/>
      <c r="AA140" s="157">
        <f>M140-J140</f>
        <v>-297.81831714063696</v>
      </c>
      <c r="AB140" s="142">
        <f>M140/J140</f>
        <v>0.8510908414296815</v>
      </c>
      <c r="AC140" s="268"/>
    </row>
    <row r="141" spans="1:29" ht="15.75" customHeight="1">
      <c r="A141" s="269" t="s">
        <v>233</v>
      </c>
      <c r="B141" s="183" t="s">
        <v>176</v>
      </c>
      <c r="C141" s="273" t="s">
        <v>225</v>
      </c>
      <c r="D141" s="274"/>
      <c r="E141" s="158">
        <v>44.3</v>
      </c>
      <c r="F141" s="169">
        <v>1640</v>
      </c>
      <c r="G141" s="159">
        <f t="shared" ref="G141:G143" si="70">E141*F141</f>
        <v>72652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1703.8961038961063</v>
      </c>
      <c r="N141" s="163">
        <f>M141/L141</f>
        <v>100.2291825821239</v>
      </c>
      <c r="O141" s="165">
        <f>L141-I141</f>
        <v>0</v>
      </c>
      <c r="P141" s="166">
        <f>N141-K141</f>
        <v>-17.417876241405509</v>
      </c>
      <c r="Q141" s="152">
        <f>N141/K141</f>
        <v>0.85194805194805312</v>
      </c>
      <c r="R141" s="275">
        <f>Q157</f>
        <v>0.85086056416701594</v>
      </c>
      <c r="S141" s="167">
        <v>0.70862268518518523</v>
      </c>
      <c r="T141" s="168">
        <v>0.74872685185185184</v>
      </c>
      <c r="U141" s="169"/>
      <c r="V141" s="170">
        <v>57.749999999999915</v>
      </c>
      <c r="W141" s="87"/>
      <c r="X141" s="88"/>
      <c r="Y141" s="278"/>
      <c r="Z141" s="279"/>
      <c r="AA141" s="109">
        <f>M141-J141</f>
        <v>-296.1038961038937</v>
      </c>
      <c r="AB141" s="152">
        <f>M141/J141</f>
        <v>0.85194805194805312</v>
      </c>
      <c r="AC141" s="347">
        <f>AB157</f>
        <v>0.85086056416701594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104">
        <v>1017</v>
      </c>
      <c r="G142" s="95">
        <f t="shared" si="70"/>
        <v>51531.39</v>
      </c>
      <c r="H142" s="96"/>
      <c r="I142" s="97">
        <v>22</v>
      </c>
      <c r="J142" s="98">
        <v>2000</v>
      </c>
      <c r="K142" s="99">
        <f t="shared" ref="K142:K143" si="71">J142/I142</f>
        <v>90.909090909090907</v>
      </c>
      <c r="L142" s="100">
        <v>22</v>
      </c>
      <c r="M142" s="98">
        <f>F142/V142*60</f>
        <v>1694.9999999999986</v>
      </c>
      <c r="N142" s="99">
        <f>M142/L142</f>
        <v>77.04545454545449</v>
      </c>
      <c r="O142" s="101">
        <f>L142-I142</f>
        <v>0</v>
      </c>
      <c r="P142" s="102">
        <f>N142-K142</f>
        <v>-13.863636363636417</v>
      </c>
      <c r="Q142" s="103">
        <f>N142/K142</f>
        <v>0.84749999999999936</v>
      </c>
      <c r="R142" s="276"/>
      <c r="S142" s="1">
        <v>0.75277777777777777</v>
      </c>
      <c r="T142" s="2">
        <v>0.77777777777777779</v>
      </c>
      <c r="U142" s="104">
        <v>5.8333333333333393</v>
      </c>
      <c r="V142" s="105">
        <v>36.000000000000028</v>
      </c>
      <c r="W142" s="106"/>
      <c r="X142" s="107"/>
      <c r="Y142" s="261"/>
      <c r="Z142" s="262"/>
      <c r="AA142" s="111">
        <f>M142-J142</f>
        <v>-305.00000000000136</v>
      </c>
      <c r="AB142" s="103">
        <f>M142/J142</f>
        <v>0.84749999999999936</v>
      </c>
      <c r="AC142" s="293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104">
        <v>2057</v>
      </c>
      <c r="G143" s="95">
        <f t="shared" si="70"/>
        <v>97913.2</v>
      </c>
      <c r="H143" s="96"/>
      <c r="I143" s="97">
        <v>23</v>
      </c>
      <c r="J143" s="98">
        <v>2000</v>
      </c>
      <c r="K143" s="99">
        <f t="shared" si="71"/>
        <v>86.956521739130437</v>
      </c>
      <c r="L143" s="100">
        <v>23</v>
      </c>
      <c r="M143" s="98">
        <f>F143/V143*60</f>
        <v>1706.2672811059904</v>
      </c>
      <c r="N143" s="99">
        <f>M143/L143</f>
        <v>74.18553396113002</v>
      </c>
      <c r="O143" s="101">
        <f>L143-I143</f>
        <v>0</v>
      </c>
      <c r="P143" s="102">
        <f>N143-K143</f>
        <v>-12.770987778000418</v>
      </c>
      <c r="Q143" s="103">
        <f>N143/K143</f>
        <v>0.85313364055299523</v>
      </c>
      <c r="R143" s="276"/>
      <c r="S143" s="1">
        <v>0.78055555555555556</v>
      </c>
      <c r="T143" s="2">
        <v>0.83078703703703705</v>
      </c>
      <c r="U143" s="104">
        <v>3.9999999999999858</v>
      </c>
      <c r="V143" s="105">
        <v>72.333333333333343</v>
      </c>
      <c r="W143" s="106"/>
      <c r="X143" s="107"/>
      <c r="Y143" s="261"/>
      <c r="Z143" s="262"/>
      <c r="AA143" s="111">
        <f>M143-J143</f>
        <v>-293.73271889400962</v>
      </c>
      <c r="AB143" s="103">
        <f>M143/J143</f>
        <v>0.85313364055299523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2">AVERAGE(I141:I156)</f>
        <v>20.666666666666668</v>
      </c>
      <c r="J157" s="138">
        <f t="shared" si="72"/>
        <v>2000</v>
      </c>
      <c r="K157" s="139">
        <f t="shared" ref="K157" si="73">J157/I157</f>
        <v>96.774193548387089</v>
      </c>
      <c r="L157" s="137">
        <f t="shared" ref="L157:M157" si="74">AVERAGE(L141:L156)</f>
        <v>20.666666666666668</v>
      </c>
      <c r="M157" s="138">
        <f t="shared" si="74"/>
        <v>1701.7211283340318</v>
      </c>
      <c r="N157" s="139">
        <f>M157/L157</f>
        <v>82.341344919388632</v>
      </c>
      <c r="O157" s="140">
        <f>L157-I157</f>
        <v>0</v>
      </c>
      <c r="P157" s="141">
        <f>N157-K157</f>
        <v>-14.432848628998457</v>
      </c>
      <c r="Q157" s="142">
        <f>N157/K157</f>
        <v>0.85086056416701594</v>
      </c>
      <c r="R157" s="277"/>
      <c r="S157" s="143">
        <f>S141</f>
        <v>0.70862268518518523</v>
      </c>
      <c r="T157" s="144">
        <f>INDEX(T141:T156,COUNTA(T141:T156))</f>
        <v>0.83078703703703705</v>
      </c>
      <c r="U157" s="145"/>
      <c r="V157" s="156"/>
      <c r="W157" s="188"/>
      <c r="X157" s="189"/>
      <c r="Y157" s="264"/>
      <c r="Z157" s="265"/>
      <c r="AA157" s="157">
        <f>M157-J157</f>
        <v>-298.27887166596815</v>
      </c>
      <c r="AB157" s="142">
        <f>M157/J157</f>
        <v>0.85086056416701594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07" priority="2" operator="greaterThan">
      <formula>0</formula>
    </cfRule>
  </conditionalFormatting>
  <conditionalFormatting sqref="P5:P157 AA5:AA157">
    <cfRule type="cellIs" dxfId="206" priority="5" operator="lessThan">
      <formula>0</formula>
    </cfRule>
  </conditionalFormatting>
  <conditionalFormatting sqref="Q5:Q157 AB5:AB157">
    <cfRule type="cellIs" dxfId="205" priority="3" operator="greaterThan">
      <formula>1</formula>
    </cfRule>
    <cfRule type="cellIs" dxfId="204" priority="4" operator="lessThan">
      <formula>0.8</formula>
    </cfRule>
  </conditionalFormatting>
  <conditionalFormatting sqref="R5:R157 AC124:AC141">
    <cfRule type="cellIs" dxfId="203" priority="6" operator="lessThan">
      <formula>0.8</formula>
    </cfRule>
  </conditionalFormatting>
  <conditionalFormatting sqref="AC5:AC22 AC56:AC91">
    <cfRule type="cellIs" dxfId="202" priority="8" operator="lessThan">
      <formula>0.8</formula>
    </cfRule>
  </conditionalFormatting>
  <conditionalFormatting sqref="AC39">
    <cfRule type="cellIs" dxfId="201" priority="11" operator="lessThan">
      <formula>0.8</formula>
    </cfRule>
  </conditionalFormatting>
  <conditionalFormatting sqref="AC54">
    <cfRule type="cellIs" dxfId="200" priority="10" operator="lessThan">
      <formula>0.8</formula>
    </cfRule>
  </conditionalFormatting>
  <conditionalFormatting sqref="AC97:AC105">
    <cfRule type="cellIs" dxfId="199" priority="9" operator="lessThan">
      <formula>0.8</formula>
    </cfRule>
  </conditionalFormatting>
  <conditionalFormatting sqref="AC107:AC112">
    <cfRule type="cellIs" dxfId="198" priority="7" operator="lessThan">
      <formula>0.8</formula>
    </cfRule>
  </conditionalFormatting>
  <conditionalFormatting sqref="AC156">
    <cfRule type="cellIs" dxfId="197" priority="1" operator="lessThan">
      <formula>0.8</formula>
    </cfRule>
  </conditionalFormatting>
  <dataValidations count="1">
    <dataValidation type="list" allowBlank="1" showInputMessage="1" showErrorMessage="1" sqref="Y5:Z157" xr:uid="{D2CE4618-95A9-4E0C-8EBB-45C679CE1BA2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0595-D8AB-4262-AF7D-68BA1F83C056}">
  <sheetPr>
    <tabColor theme="8" tint="0.59999389629810485"/>
  </sheetPr>
  <dimension ref="B1:AR36"/>
  <sheetViews>
    <sheetView zoomScale="70" zoomScaleNormal="70" workbookViewId="0">
      <selection activeCell="Y38" sqref="Y38:Z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242</v>
      </c>
      <c r="D3" s="248"/>
      <c r="E3" s="7" t="s">
        <v>2</v>
      </c>
      <c r="F3" s="249">
        <f>'0806(18度C)'!D1+'0806(4度C)'!D1</f>
        <v>255183</v>
      </c>
      <c r="G3" s="250"/>
      <c r="H3" s="7" t="s">
        <v>3</v>
      </c>
      <c r="I3" s="251">
        <f>'0806(18度C)'!F1+'0806(4度C)'!F1</f>
        <v>8314895.1300000008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499.20806993049018</v>
      </c>
      <c r="F6" s="226" t="e">
        <f>AVERAGE(#REF!,D13:K13)</f>
        <v>#REF!</v>
      </c>
      <c r="G6" s="227">
        <f>AVERAGE(D13:K13)</f>
        <v>180.15046475305692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755.3126267748479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420.96198759541284</v>
      </c>
      <c r="F7" s="230" t="e">
        <f>AVERAGE(#REF!,D14:K14)</f>
        <v>#REF!</v>
      </c>
      <c r="G7" s="217">
        <f>AVERAGE(D14:K14)</f>
        <v>151.13894439509934</v>
      </c>
      <c r="H7" s="218"/>
      <c r="I7" s="217">
        <f>AVERAGE(L14:O14)</f>
        <v>76.884822616742298</v>
      </c>
      <c r="J7" s="218"/>
      <c r="K7" s="217">
        <f>AVERAGE(D28:O28)</f>
        <v>580.89576143850468</v>
      </c>
      <c r="L7" s="218"/>
      <c r="M7" s="217">
        <f>AVERAGE(P28:X28)</f>
        <v>637.20289453121313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0.84511502743835409</v>
      </c>
      <c r="F8" s="222" t="e">
        <f>AVERAGE(D15:K15,#REF!)</f>
        <v>#REF!</v>
      </c>
      <c r="G8" s="223">
        <f>AVERAGE(D15:K15)</f>
        <v>0.84173870641983051</v>
      </c>
      <c r="H8" s="224"/>
      <c r="I8" s="223">
        <f>AVERAGE(L15:O15)</f>
        <v>0.85374650589316992</v>
      </c>
      <c r="J8" s="224"/>
      <c r="K8" s="223">
        <f>AVERAGE(D29:O29)</f>
        <v>0.84487852652525919</v>
      </c>
      <c r="L8" s="224"/>
      <c r="M8" s="223">
        <f>AVERAGE(P29:X29)</f>
        <v>0.84649224369248588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115.15151515151516</v>
      </c>
      <c r="E13" s="24">
        <v>78.94736842105263</v>
      </c>
      <c r="F13" s="24">
        <v>87.407407407407405</v>
      </c>
      <c r="G13" s="24">
        <v>86.956521739130437</v>
      </c>
      <c r="H13" s="24">
        <v>172.69372693726936</v>
      </c>
      <c r="I13" s="24">
        <v>286.56338028169012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>
        <v>96.774193548387089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100.15680655818977</v>
      </c>
      <c r="E14" s="28">
        <v>64.421961019803476</v>
      </c>
      <c r="F14" s="28">
        <v>72.980281507569813</v>
      </c>
      <c r="G14" s="28">
        <v>73.901688533872161</v>
      </c>
      <c r="H14" s="28">
        <v>147.60583731657695</v>
      </c>
      <c r="I14" s="28">
        <v>240.91499128500973</v>
      </c>
      <c r="J14" s="28" t="s">
        <v>37</v>
      </c>
      <c r="K14" s="55">
        <v>357.99104454467357</v>
      </c>
      <c r="L14" s="27" t="s">
        <v>37</v>
      </c>
      <c r="M14" s="67">
        <v>71.124006624199254</v>
      </c>
      <c r="N14" s="28">
        <v>82.645638609285342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0.86978279379480583</v>
      </c>
      <c r="E15" s="32">
        <f t="shared" si="0"/>
        <v>0.81601150625084407</v>
      </c>
      <c r="F15" s="32">
        <f t="shared" si="0"/>
        <v>0.834943898603553</v>
      </c>
      <c r="G15" s="32">
        <f t="shared" si="0"/>
        <v>0.84986941813952988</v>
      </c>
      <c r="H15" s="32">
        <f t="shared" si="0"/>
        <v>0.85472610924769998</v>
      </c>
      <c r="I15" s="32">
        <f t="shared" si="0"/>
        <v>0.84070403918390313</v>
      </c>
      <c r="J15" s="32" t="s">
        <v>37</v>
      </c>
      <c r="K15" s="56">
        <f t="shared" ref="K15:N15" si="1">K14/K13</f>
        <v>0.82613317971847755</v>
      </c>
      <c r="L15" s="31" t="s">
        <v>37</v>
      </c>
      <c r="M15" s="68">
        <f t="shared" si="1"/>
        <v>0.85348807949039107</v>
      </c>
      <c r="N15" s="32">
        <f t="shared" si="1"/>
        <v>0.85400493229594865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0.16678240740740741</v>
      </c>
      <c r="F16" s="2">
        <v>0.16666666666666666</v>
      </c>
      <c r="G16" s="2">
        <v>0.16666666666666666</v>
      </c>
      <c r="H16" s="2">
        <v>0.16666666666666666</v>
      </c>
      <c r="I16" s="2">
        <v>0.16666666666666666</v>
      </c>
      <c r="J16" s="2" t="s">
        <v>37</v>
      </c>
      <c r="K16" s="3">
        <v>0.34055555555555556</v>
      </c>
      <c r="L16" s="1" t="s">
        <v>37</v>
      </c>
      <c r="M16" s="69">
        <v>0.70833333333333337</v>
      </c>
      <c r="N16" s="2">
        <v>0.70833333333333337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0.58333333333333337</v>
      </c>
      <c r="E17" s="2">
        <v>0.63773148148148151</v>
      </c>
      <c r="F17" s="2">
        <v>0.63217592592592597</v>
      </c>
      <c r="G17" s="2">
        <v>0.66180555555555554</v>
      </c>
      <c r="H17" s="2">
        <v>0.74097222222222214</v>
      </c>
      <c r="I17" s="2">
        <v>0.63958333333333328</v>
      </c>
      <c r="J17" s="2" t="s">
        <v>37</v>
      </c>
      <c r="K17" s="3">
        <v>0.54236111111111107</v>
      </c>
      <c r="L17" s="1" t="s">
        <v>37</v>
      </c>
      <c r="M17" s="69">
        <v>0.84583333333333333</v>
      </c>
      <c r="N17" s="2">
        <v>0.85069444444444442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16.5</v>
      </c>
      <c r="E18" s="35">
        <v>26.166666666666668</v>
      </c>
      <c r="F18" s="35">
        <v>22.666666666666668</v>
      </c>
      <c r="G18" s="35">
        <v>23</v>
      </c>
      <c r="H18" s="35">
        <v>20.846153846153847</v>
      </c>
      <c r="I18" s="35">
        <v>10.142857142857142</v>
      </c>
      <c r="J18" s="35" t="s">
        <v>37</v>
      </c>
      <c r="K18" s="57">
        <v>6</v>
      </c>
      <c r="L18" s="34" t="s">
        <v>37</v>
      </c>
      <c r="M18" s="70">
        <v>24</v>
      </c>
      <c r="N18" s="35">
        <v>20.666666666666668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1050</v>
      </c>
      <c r="X27" s="25">
        <v>1035</v>
      </c>
    </row>
    <row r="28" spans="2:44" ht="39.6" customHeight="1">
      <c r="B28" s="205"/>
      <c r="C28" s="26" t="s">
        <v>38</v>
      </c>
      <c r="D28" s="28">
        <v>192.77749943428981</v>
      </c>
      <c r="E28" s="28" t="s">
        <v>37</v>
      </c>
      <c r="F28" s="28" t="s">
        <v>37</v>
      </c>
      <c r="G28" s="28">
        <v>232.7661643169663</v>
      </c>
      <c r="H28" s="28">
        <v>355.16906178378241</v>
      </c>
      <c r="I28" s="28" t="s">
        <v>37</v>
      </c>
      <c r="J28" s="28">
        <v>589.93358965396715</v>
      </c>
      <c r="K28" s="28">
        <v>934.62738301559693</v>
      </c>
      <c r="L28" s="28" t="s">
        <v>37</v>
      </c>
      <c r="M28" s="28">
        <v>640.97918127749369</v>
      </c>
      <c r="N28" s="28">
        <v>998.82750164712513</v>
      </c>
      <c r="O28" s="28">
        <v>702.08571037881597</v>
      </c>
      <c r="P28" s="27">
        <v>192.13167547229696</v>
      </c>
      <c r="Q28" s="28" t="s">
        <v>37</v>
      </c>
      <c r="R28" s="28" t="s">
        <v>37</v>
      </c>
      <c r="S28" s="28">
        <v>599.57826667603877</v>
      </c>
      <c r="T28" s="28">
        <v>642.25328374800029</v>
      </c>
      <c r="U28" s="28" t="s">
        <v>37</v>
      </c>
      <c r="V28" s="28">
        <v>656.42858961666866</v>
      </c>
      <c r="W28" s="28">
        <v>874.67695310776503</v>
      </c>
      <c r="X28" s="29">
        <v>858.14859856650867</v>
      </c>
    </row>
    <row r="29" spans="2:44" ht="40.15" customHeight="1">
      <c r="B29" s="205"/>
      <c r="C29" s="30" t="s">
        <v>39</v>
      </c>
      <c r="D29" s="32">
        <f>D28/D27</f>
        <v>0.85243201164841831</v>
      </c>
      <c r="E29" s="32" t="s">
        <v>37</v>
      </c>
      <c r="F29" s="32" t="s">
        <v>37</v>
      </c>
      <c r="G29" s="32">
        <f>G28/G27</f>
        <v>0.85347593582887638</v>
      </c>
      <c r="H29" s="32">
        <f>H28/H27</f>
        <v>0.81962091180872865</v>
      </c>
      <c r="I29" s="32" t="s">
        <v>37</v>
      </c>
      <c r="J29" s="32">
        <f>J28/J27</f>
        <v>0.87397568837624762</v>
      </c>
      <c r="K29" s="32">
        <f>K28/K27</f>
        <v>0.84966125728690634</v>
      </c>
      <c r="L29" s="32" t="s">
        <v>37</v>
      </c>
      <c r="M29" s="32">
        <f>M28/M27</f>
        <v>0.84168983400074926</v>
      </c>
      <c r="N29" s="32">
        <f>N28/N27</f>
        <v>0.83235625137260427</v>
      </c>
      <c r="O29" s="32">
        <f>O28/O27</f>
        <v>0.8358163218795428</v>
      </c>
      <c r="P29" s="31">
        <f>P28/P27</f>
        <v>0.847682730670411</v>
      </c>
      <c r="Q29" s="32" t="s">
        <v>37</v>
      </c>
      <c r="R29" s="32" t="s">
        <v>37</v>
      </c>
      <c r="S29" s="32">
        <f>S28/S27</f>
        <v>0.88826409877931667</v>
      </c>
      <c r="T29" s="32">
        <f>T28/T27</f>
        <v>0.83545142601365896</v>
      </c>
      <c r="U29" s="32" t="s">
        <v>37</v>
      </c>
      <c r="V29" s="32">
        <f>V28/V27</f>
        <v>0.84540045632449745</v>
      </c>
      <c r="W29" s="32">
        <f>W28/W27</f>
        <v>0.83302566962644287</v>
      </c>
      <c r="X29" s="33">
        <f>X28/X27</f>
        <v>0.82912908074058811</v>
      </c>
    </row>
    <row r="30" spans="2:44" ht="17.25" customHeight="1">
      <c r="B30" s="206" t="s">
        <v>40</v>
      </c>
      <c r="C30" s="15" t="s">
        <v>41</v>
      </c>
      <c r="D30" s="2">
        <v>0.39611111111111114</v>
      </c>
      <c r="E30" s="2" t="s">
        <v>37</v>
      </c>
      <c r="F30" s="2" t="s">
        <v>37</v>
      </c>
      <c r="G30" s="2">
        <v>0.30833333333333329</v>
      </c>
      <c r="H30" s="2">
        <v>0.25</v>
      </c>
      <c r="I30" s="2" t="s">
        <v>37</v>
      </c>
      <c r="J30" s="2">
        <v>0.25</v>
      </c>
      <c r="K30" s="2">
        <v>0.35347222222222219</v>
      </c>
      <c r="L30" s="2" t="s">
        <v>37</v>
      </c>
      <c r="M30" s="2">
        <v>0.25</v>
      </c>
      <c r="N30" s="2">
        <v>0.25009259259259259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0.70833333333333337</v>
      </c>
      <c r="W30" s="2">
        <v>0.70833333333333337</v>
      </c>
      <c r="X30" s="4">
        <v>0.70843750000000005</v>
      </c>
    </row>
    <row r="31" spans="2:44" ht="17.25" customHeight="1">
      <c r="B31" s="203"/>
      <c r="C31" s="15" t="s">
        <v>42</v>
      </c>
      <c r="D31" s="2">
        <v>0.49959490740740742</v>
      </c>
      <c r="E31" s="2" t="s">
        <v>37</v>
      </c>
      <c r="F31" s="2" t="s">
        <v>37</v>
      </c>
      <c r="G31" s="2">
        <v>0.35162037037037036</v>
      </c>
      <c r="H31" s="2">
        <v>0.31894675925925925</v>
      </c>
      <c r="I31" s="2" t="s">
        <v>37</v>
      </c>
      <c r="J31" s="2">
        <v>0.34934027777777776</v>
      </c>
      <c r="K31" s="2">
        <v>0.38686342592592593</v>
      </c>
      <c r="L31" s="2" t="s">
        <v>37</v>
      </c>
      <c r="M31" s="2">
        <v>0.41608796296296297</v>
      </c>
      <c r="N31" s="2">
        <v>0.4632175925925926</v>
      </c>
      <c r="O31" s="2">
        <v>0.46209490740740738</v>
      </c>
      <c r="P31" s="1">
        <v>0.86250000000000004</v>
      </c>
      <c r="Q31" s="2" t="s">
        <v>37</v>
      </c>
      <c r="R31" s="2" t="s">
        <v>37</v>
      </c>
      <c r="S31" s="2">
        <v>0.87299768518518517</v>
      </c>
      <c r="T31" s="2">
        <v>0.875</v>
      </c>
      <c r="U31" s="2" t="s">
        <v>37</v>
      </c>
      <c r="V31" s="2">
        <v>0.95763888888888893</v>
      </c>
      <c r="W31" s="2">
        <v>0.9787731481481482</v>
      </c>
      <c r="X31" s="4">
        <v>0.99189814814814814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3.3333333333333335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96B8-FA8E-4A70-B27E-95F50ED00767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38" sqref="Y38:Z38"/>
      <selection pane="bottomLeft" activeCell="Y38" sqref="Y38:Z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122989</v>
      </c>
      <c r="E1" s="77" t="s">
        <v>3</v>
      </c>
      <c r="F1" s="78">
        <f>SUM(G5:G242)</f>
        <v>2432986.52</v>
      </c>
      <c r="G1" s="79" t="s">
        <v>74</v>
      </c>
      <c r="H1" s="80">
        <f>L21+L38+L55+L72+L89+L106+L123+L140+L157+L174+L191+L208+L225+L242</f>
        <v>81.833333333333329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45875</v>
      </c>
      <c r="B2" s="325"/>
      <c r="C2" s="82" t="s">
        <v>35</v>
      </c>
      <c r="D2" s="83">
        <f>AVERAGE(N21,N38,N55,N72,N89,N106,N123,N140,N157,N174,N191,N208,N225,N242)</f>
        <v>605.02738990680825</v>
      </c>
      <c r="E2" s="83" t="s">
        <v>81</v>
      </c>
      <c r="F2" s="84">
        <f>F1/D1</f>
        <v>19.782147346510662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2121</v>
      </c>
      <c r="G5" s="95">
        <f t="shared" ref="G5:G7" si="0">E5*F5</f>
        <v>63311.850000000006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2790.7894736842145</v>
      </c>
      <c r="N5" s="99">
        <f>M5/L5</f>
        <v>164.16408668730674</v>
      </c>
      <c r="O5" s="101">
        <f>L5-I5</f>
        <v>0</v>
      </c>
      <c r="P5" s="102">
        <f>N5-K5</f>
        <v>-28.365325077399149</v>
      </c>
      <c r="Q5" s="103">
        <f>N5/K5</f>
        <v>0.85267017222249142</v>
      </c>
      <c r="R5" s="276">
        <f>Q21</f>
        <v>0.85243201164841831</v>
      </c>
      <c r="S5" s="1">
        <v>0.39611111111111114</v>
      </c>
      <c r="T5" s="2">
        <v>0.42777777777777776</v>
      </c>
      <c r="U5" s="104">
        <v>8.0666666666666753</v>
      </c>
      <c r="V5" s="105">
        <v>45.599999999999937</v>
      </c>
      <c r="W5" s="106"/>
      <c r="X5" s="107"/>
      <c r="Y5" s="278"/>
      <c r="Z5" s="279"/>
      <c r="AA5" s="109">
        <f>M5-J5</f>
        <v>-482.2105263157855</v>
      </c>
      <c r="AB5" s="110">
        <f>M5/J5</f>
        <v>0.85267017222249142</v>
      </c>
      <c r="AC5" s="291">
        <f>AB21</f>
        <v>0.85243201164841842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2189</v>
      </c>
      <c r="G6" s="95">
        <f t="shared" si="0"/>
        <v>64619.28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2793.4774902516824</v>
      </c>
      <c r="N6" s="99">
        <f>M6/L6</f>
        <v>164.32220530892249</v>
      </c>
      <c r="O6" s="101">
        <f>L6-I6</f>
        <v>0</v>
      </c>
      <c r="P6" s="102">
        <f>N6-K6</f>
        <v>-28.207206455783393</v>
      </c>
      <c r="Q6" s="103">
        <f>N6/K6</f>
        <v>0.85349144217894357</v>
      </c>
      <c r="R6" s="276"/>
      <c r="S6" s="1">
        <v>0.43194444444444441</v>
      </c>
      <c r="T6" s="2">
        <v>0.46459490740740739</v>
      </c>
      <c r="U6" s="104">
        <v>5.9999999999999787</v>
      </c>
      <c r="V6" s="105">
        <v>47.016666666666687</v>
      </c>
      <c r="W6" s="106"/>
      <c r="X6" s="107"/>
      <c r="Y6" s="261"/>
      <c r="Z6" s="262"/>
      <c r="AA6" s="111">
        <f>M6-J6</f>
        <v>-479.52250974831759</v>
      </c>
      <c r="AB6" s="112">
        <f>M6/J6</f>
        <v>0.85349144217894357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1539</v>
      </c>
      <c r="G7" s="95">
        <f t="shared" si="0"/>
        <v>33257.79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2126.8330134356956</v>
      </c>
      <c r="N7" s="99">
        <f>M7/L7</f>
        <v>354.47216890594927</v>
      </c>
      <c r="O7" s="101">
        <f>L7-I7</f>
        <v>0</v>
      </c>
      <c r="P7" s="102">
        <f>N7-K7</f>
        <v>-62.194497760717411</v>
      </c>
      <c r="Q7" s="103">
        <f>N7/K7</f>
        <v>0.85073320537427821</v>
      </c>
      <c r="R7" s="276"/>
      <c r="S7" s="1">
        <v>0.46944444444444439</v>
      </c>
      <c r="T7" s="2">
        <v>0.49959490740740742</v>
      </c>
      <c r="U7" s="104">
        <v>6.9833333333332792</v>
      </c>
      <c r="V7" s="105">
        <v>43.416666666666764</v>
      </c>
      <c r="W7" s="106">
        <v>0.49959490740740742</v>
      </c>
      <c r="X7" s="107">
        <v>0.53900462962962958</v>
      </c>
      <c r="Y7" s="261"/>
      <c r="Z7" s="262"/>
      <c r="AA7" s="111">
        <f>M7-J7</f>
        <v>-373.16698656430435</v>
      </c>
      <c r="AB7" s="112">
        <f>M7/J7</f>
        <v>0.85073320537427821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2570.3666591238643</v>
      </c>
      <c r="N21" s="139">
        <f t="shared" ref="N21:N22" si="5">M21/L21</f>
        <v>192.77749943428981</v>
      </c>
      <c r="O21" s="140">
        <f t="shared" ref="O21:O22" si="6">L21-I21</f>
        <v>0</v>
      </c>
      <c r="P21" s="141">
        <f t="shared" ref="P21:P22" si="7">N21-K21</f>
        <v>-33.372500565710197</v>
      </c>
      <c r="Q21" s="142">
        <f t="shared" ref="Q21:Q22" si="8">N21/K21</f>
        <v>0.85243201164841831</v>
      </c>
      <c r="R21" s="277"/>
      <c r="S21" s="143">
        <f>S5</f>
        <v>0.39611111111111114</v>
      </c>
      <c r="T21" s="144">
        <f>INDEX(T5:T20,COUNTA(T5:T20))</f>
        <v>0.49959490740740742</v>
      </c>
      <c r="U21" s="145"/>
      <c r="V21" s="145"/>
      <c r="W21" s="146"/>
      <c r="X21" s="147"/>
      <c r="Y21" s="264"/>
      <c r="Z21" s="265"/>
      <c r="AA21" s="148">
        <f t="shared" ref="AA21:AA22" si="9">M21-J21</f>
        <v>-444.96667420946915</v>
      </c>
      <c r="AB21" s="149">
        <f t="shared" ref="AB21:AB22" si="10">M21/J21</f>
        <v>0.85243201164841842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2660</v>
      </c>
      <c r="G22" s="95">
        <f t="shared" ref="G22" si="11">E22*F22</f>
        <v>68202.400000000009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 t="shared" ref="M22" si="12">F22/V22*60</f>
        <v>2560.4278074866293</v>
      </c>
      <c r="N22" s="99">
        <f t="shared" si="5"/>
        <v>232.7661643169663</v>
      </c>
      <c r="O22" s="101">
        <f t="shared" si="6"/>
        <v>0</v>
      </c>
      <c r="P22" s="102">
        <f t="shared" si="7"/>
        <v>-39.961108410306451</v>
      </c>
      <c r="Q22" s="103">
        <f t="shared" si="8"/>
        <v>0.85347593582887638</v>
      </c>
      <c r="R22" s="275">
        <f>Q38</f>
        <v>0.85347593582887638</v>
      </c>
      <c r="S22" s="1">
        <v>0.30833333333333329</v>
      </c>
      <c r="T22" s="2">
        <v>0.35162037037037036</v>
      </c>
      <c r="U22" s="104">
        <v>6.9999999999999751</v>
      </c>
      <c r="V22" s="105">
        <v>62.333333333333378</v>
      </c>
      <c r="W22" s="173"/>
      <c r="X22" s="151"/>
      <c r="Y22" s="278"/>
      <c r="Z22" s="279"/>
      <c r="AA22" s="109">
        <f t="shared" si="9"/>
        <v>-439.57219251337074</v>
      </c>
      <c r="AB22" s="152">
        <f t="shared" si="10"/>
        <v>0.85347593582887638</v>
      </c>
      <c r="AC22" s="266">
        <f>AB38</f>
        <v>0.85347593582887638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11</v>
      </c>
      <c r="J38" s="138">
        <f t="shared" si="13"/>
        <v>3000</v>
      </c>
      <c r="K38" s="139">
        <f t="shared" ref="K38" si="14">J38/I38</f>
        <v>272.72727272727275</v>
      </c>
      <c r="L38" s="137">
        <f t="shared" ref="L38:M38" si="15">AVERAGE(L22:L37)</f>
        <v>11</v>
      </c>
      <c r="M38" s="138">
        <f t="shared" si="15"/>
        <v>2560.4278074866293</v>
      </c>
      <c r="N38" s="139">
        <f>M38/L38</f>
        <v>232.7661643169663</v>
      </c>
      <c r="O38" s="140">
        <f>L38-I38</f>
        <v>0</v>
      </c>
      <c r="P38" s="141">
        <f>N38-K38</f>
        <v>-39.961108410306451</v>
      </c>
      <c r="Q38" s="142">
        <f>N38/K38</f>
        <v>0.85347593582887638</v>
      </c>
      <c r="R38" s="277"/>
      <c r="S38" s="143">
        <f>S22</f>
        <v>0.30833333333333329</v>
      </c>
      <c r="T38" s="144">
        <f>INDEX(T22:T37,COUNTA(T22:T37))</f>
        <v>0.35162037037037036</v>
      </c>
      <c r="U38" s="145"/>
      <c r="V38" s="156"/>
      <c r="W38" s="135"/>
      <c r="X38" s="139"/>
      <c r="Y38" s="264"/>
      <c r="Z38" s="265"/>
      <c r="AA38" s="157">
        <f>M38-J38</f>
        <v>-439.57219251337074</v>
      </c>
      <c r="AB38" s="142">
        <f>M38/J38</f>
        <v>0.85347593582887638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1122</v>
      </c>
      <c r="G39" s="159">
        <f t="shared" ref="G39:G41" si="16">E39*F39</f>
        <v>15775.32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2149.6540713145314</v>
      </c>
      <c r="N39" s="163">
        <f>M39/L39</f>
        <v>358.27567855242188</v>
      </c>
      <c r="O39" s="165">
        <f>L39-I39</f>
        <v>0</v>
      </c>
      <c r="P39" s="166">
        <f>N39-K39</f>
        <v>-75.057654780911435</v>
      </c>
      <c r="Q39" s="152">
        <f>N39/K39</f>
        <v>0.82679002742866592</v>
      </c>
      <c r="R39" s="275">
        <f>Q55</f>
        <v>0.81962091180872865</v>
      </c>
      <c r="S39" s="167">
        <v>0.25</v>
      </c>
      <c r="T39" s="168">
        <v>0.27174768518518516</v>
      </c>
      <c r="U39" s="169"/>
      <c r="V39" s="170">
        <v>31.316666666666634</v>
      </c>
      <c r="W39" s="168"/>
      <c r="X39" s="171"/>
      <c r="Y39" s="278"/>
      <c r="Z39" s="279"/>
      <c r="AA39" s="109">
        <f>M39-J39</f>
        <v>-450.34592868546861</v>
      </c>
      <c r="AB39" s="152">
        <f>M39/J39</f>
        <v>0.82679002742866592</v>
      </c>
      <c r="AC39" s="266">
        <f>AB55</f>
        <v>0.81962091180872865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1279</v>
      </c>
      <c r="G40" s="95">
        <f t="shared" si="16"/>
        <v>18941.990000000002</v>
      </c>
      <c r="H40" s="96"/>
      <c r="I40" s="97">
        <v>6</v>
      </c>
      <c r="J40" s="98">
        <v>2600</v>
      </c>
      <c r="K40" s="99">
        <f t="shared" ref="K40:K41" si="17">J40/I40</f>
        <v>433.33333333333331</v>
      </c>
      <c r="L40" s="100">
        <v>6</v>
      </c>
      <c r="M40" s="98">
        <f>F40/V40*60</f>
        <v>2156.62763466042</v>
      </c>
      <c r="N40" s="99">
        <f>M40/L40</f>
        <v>359.43793911006998</v>
      </c>
      <c r="O40" s="101">
        <f>L40-I40</f>
        <v>0</v>
      </c>
      <c r="P40" s="102">
        <f>N40-K40</f>
        <v>-73.895394223263338</v>
      </c>
      <c r="Q40" s="103">
        <f>N40/K40</f>
        <v>0.82947216717708461</v>
      </c>
      <c r="R40" s="276"/>
      <c r="S40" s="1">
        <v>0.27528935185185183</v>
      </c>
      <c r="T40" s="2">
        <v>0.3</v>
      </c>
      <c r="U40" s="104">
        <v>5.0999999999999979</v>
      </c>
      <c r="V40" s="105">
        <v>35.583333333333357</v>
      </c>
      <c r="W40" s="106"/>
      <c r="X40" s="113"/>
      <c r="Y40" s="261"/>
      <c r="Z40" s="262"/>
      <c r="AA40" s="111">
        <f>M40-J40</f>
        <v>-443.37236533958003</v>
      </c>
      <c r="AB40" s="103">
        <f>M40/J40</f>
        <v>0.82947216717708461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775</v>
      </c>
      <c r="G41" s="95">
        <f t="shared" si="16"/>
        <v>13849.25</v>
      </c>
      <c r="H41" s="96"/>
      <c r="I41" s="97">
        <v>6</v>
      </c>
      <c r="J41" s="98">
        <v>2600</v>
      </c>
      <c r="K41" s="99">
        <f t="shared" si="17"/>
        <v>433.33333333333331</v>
      </c>
      <c r="L41" s="100">
        <v>6</v>
      </c>
      <c r="M41" s="98">
        <f>F41/V41*60</f>
        <v>2086.7614061331319</v>
      </c>
      <c r="N41" s="99">
        <f>M41/L41</f>
        <v>347.79356768885532</v>
      </c>
      <c r="O41" s="101">
        <f>L41-I41</f>
        <v>0</v>
      </c>
      <c r="P41" s="102">
        <f>N41-K41</f>
        <v>-85.539765644477995</v>
      </c>
      <c r="Q41" s="103">
        <f>N41/K41</f>
        <v>0.80260054082043542</v>
      </c>
      <c r="R41" s="276"/>
      <c r="S41" s="1">
        <v>0.3034722222222222</v>
      </c>
      <c r="T41" s="2">
        <v>0.31894675925925925</v>
      </c>
      <c r="U41" s="104">
        <v>4.9999999999999822</v>
      </c>
      <c r="V41" s="105">
        <v>22.283333333333353</v>
      </c>
      <c r="W41" s="106"/>
      <c r="X41" s="113"/>
      <c r="Y41" s="261"/>
      <c r="Z41" s="262"/>
      <c r="AA41" s="111">
        <f>M41-J41</f>
        <v>-513.23859386686809</v>
      </c>
      <c r="AB41" s="103">
        <f>M41/J41</f>
        <v>0.8026005408204353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8">AVERAGE(I39:I54)</f>
        <v>6</v>
      </c>
      <c r="J55" s="138">
        <f t="shared" si="18"/>
        <v>2600</v>
      </c>
      <c r="K55" s="139">
        <f t="shared" ref="K55" si="19">J55/I55</f>
        <v>433.33333333333331</v>
      </c>
      <c r="L55" s="137">
        <f t="shared" ref="L55:M55" si="20">AVERAGE(L39:L54)</f>
        <v>6</v>
      </c>
      <c r="M55" s="138">
        <f t="shared" si="20"/>
        <v>2131.0143707026946</v>
      </c>
      <c r="N55" s="139">
        <f>M55/L55</f>
        <v>355.16906178378241</v>
      </c>
      <c r="O55" s="140">
        <f>L55-I55</f>
        <v>0</v>
      </c>
      <c r="P55" s="141">
        <f>N55-K55</f>
        <v>-78.164271549550904</v>
      </c>
      <c r="Q55" s="142">
        <f>N55/K55</f>
        <v>0.81962091180872865</v>
      </c>
      <c r="R55" s="277"/>
      <c r="S55" s="143">
        <f>S39</f>
        <v>0.25</v>
      </c>
      <c r="T55" s="144">
        <f>INDEX(T39:T54,COUNTA(T39:T54))</f>
        <v>0.31894675925925925</v>
      </c>
      <c r="U55" s="145"/>
      <c r="V55" s="156"/>
      <c r="W55" s="135"/>
      <c r="X55" s="139"/>
      <c r="Y55" s="264"/>
      <c r="Z55" s="265"/>
      <c r="AA55" s="157">
        <f>M55-J55</f>
        <v>-468.98562929730542</v>
      </c>
      <c r="AB55" s="142">
        <f>M55/J55</f>
        <v>0.81962091180872865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5626</v>
      </c>
      <c r="G56" s="159">
        <f t="shared" ref="G56" si="21">E56*F56</f>
        <v>78932.78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2359.7343586158686</v>
      </c>
      <c r="N56" s="163">
        <f>M56/L56</f>
        <v>589.93358965396715</v>
      </c>
      <c r="O56" s="165">
        <f>L56-I56</f>
        <v>0</v>
      </c>
      <c r="P56" s="166">
        <f>N56-K56</f>
        <v>-85.066410346032853</v>
      </c>
      <c r="Q56" s="152">
        <f>N56/K56</f>
        <v>0.87397568837624762</v>
      </c>
      <c r="R56" s="275">
        <f>Q72</f>
        <v>0.87397568837624762</v>
      </c>
      <c r="S56" s="167">
        <v>0.25</v>
      </c>
      <c r="T56" s="168">
        <v>0.34934027777777776</v>
      </c>
      <c r="U56" s="169"/>
      <c r="V56" s="170">
        <v>143.04999999999998</v>
      </c>
      <c r="W56" s="173"/>
      <c r="X56" s="151"/>
      <c r="Y56" s="278"/>
      <c r="Z56" s="279"/>
      <c r="AA56" s="109">
        <f>M56-J56</f>
        <v>-340.26564138413141</v>
      </c>
      <c r="AB56" s="152">
        <f>M56/J56</f>
        <v>0.87397568837624762</v>
      </c>
      <c r="AC56" s="266">
        <f>AB72</f>
        <v>0.87397568837624762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22">AVERAGE(I56:I71)</f>
        <v>4</v>
      </c>
      <c r="J72" s="138">
        <f t="shared" si="22"/>
        <v>2700</v>
      </c>
      <c r="K72" s="139">
        <f t="shared" ref="K72" si="23">J72/I72</f>
        <v>675</v>
      </c>
      <c r="L72" s="137">
        <f t="shared" ref="L72:M72" si="24">AVERAGE(L56:L71)</f>
        <v>4</v>
      </c>
      <c r="M72" s="138">
        <f t="shared" si="24"/>
        <v>2359.7343586158686</v>
      </c>
      <c r="N72" s="139">
        <f>M72/L72</f>
        <v>589.93358965396715</v>
      </c>
      <c r="O72" s="140">
        <f>L72-I72</f>
        <v>0</v>
      </c>
      <c r="P72" s="141">
        <f>N72-K72</f>
        <v>-85.066410346032853</v>
      </c>
      <c r="Q72" s="142">
        <f>N72/K72</f>
        <v>0.87397568837624762</v>
      </c>
      <c r="R72" s="277"/>
      <c r="S72" s="143">
        <f>S56</f>
        <v>0.25</v>
      </c>
      <c r="T72" s="144">
        <f>INDEX(T56:T71,COUNTA(T56:T71))</f>
        <v>0.34934027777777776</v>
      </c>
      <c r="U72" s="145"/>
      <c r="V72" s="156"/>
      <c r="W72" s="89"/>
      <c r="X72" s="91"/>
      <c r="Y72" s="264"/>
      <c r="Z72" s="265"/>
      <c r="AA72" s="157">
        <f>M72-J72</f>
        <v>-340.26564138413141</v>
      </c>
      <c r="AB72" s="142">
        <f>M72/J72</f>
        <v>0.87397568837624762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2247</v>
      </c>
      <c r="G73" s="159">
        <f t="shared" ref="G73" si="25">E73*F73</f>
        <v>48198.15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2803.8821490467908</v>
      </c>
      <c r="N73" s="163">
        <f>M73/L73</f>
        <v>934.62738301559693</v>
      </c>
      <c r="O73" s="165">
        <f>L73-I73</f>
        <v>0</v>
      </c>
      <c r="P73" s="166">
        <f>N73-K73</f>
        <v>-165.37261698440307</v>
      </c>
      <c r="Q73" s="152">
        <f>N73/K73</f>
        <v>0.84966125728690634</v>
      </c>
      <c r="R73" s="275">
        <f>Q89</f>
        <v>0.84966125728690634</v>
      </c>
      <c r="S73" s="167">
        <v>0.35347222222222219</v>
      </c>
      <c r="T73" s="168">
        <v>0.38686342592592593</v>
      </c>
      <c r="U73" s="169"/>
      <c r="V73" s="170">
        <v>48.083333333333385</v>
      </c>
      <c r="W73" s="168"/>
      <c r="X73" s="171"/>
      <c r="Y73" s="278"/>
      <c r="Z73" s="279"/>
      <c r="AA73" s="109">
        <f>M73-J73</f>
        <v>-496.1178509532092</v>
      </c>
      <c r="AB73" s="152">
        <f>M73/J73</f>
        <v>0.84966125728690634</v>
      </c>
      <c r="AC73" s="266">
        <f>AB89</f>
        <v>0.84966125728690634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26">AVERAGE(I73:I88)</f>
        <v>3</v>
      </c>
      <c r="J89" s="138">
        <f t="shared" si="26"/>
        <v>3300</v>
      </c>
      <c r="K89" s="139">
        <f t="shared" ref="K89" si="27">J89/I89</f>
        <v>1100</v>
      </c>
      <c r="L89" s="137">
        <f t="shared" ref="L89:M89" si="28">AVERAGE(L73:L88)</f>
        <v>3</v>
      </c>
      <c r="M89" s="138">
        <f t="shared" si="28"/>
        <v>2803.8821490467908</v>
      </c>
      <c r="N89" s="139">
        <f>M89/L89</f>
        <v>934.62738301559693</v>
      </c>
      <c r="O89" s="140">
        <f>L89-I89</f>
        <v>0</v>
      </c>
      <c r="P89" s="141">
        <f>N89-K89</f>
        <v>-165.37261698440307</v>
      </c>
      <c r="Q89" s="142">
        <f>N89/K89</f>
        <v>0.84966125728690634</v>
      </c>
      <c r="R89" s="277"/>
      <c r="S89" s="143">
        <f>S73</f>
        <v>0.35347222222222219</v>
      </c>
      <c r="T89" s="144">
        <f>INDEX(T73:T88,COUNTA(T73:T88))</f>
        <v>0.38686342592592593</v>
      </c>
      <c r="U89" s="145"/>
      <c r="V89" s="156"/>
      <c r="W89" s="135"/>
      <c r="X89" s="139"/>
      <c r="Y89" s="264"/>
      <c r="Z89" s="265"/>
      <c r="AA89" s="157">
        <f>M89-J89</f>
        <v>-496.1178509532092</v>
      </c>
      <c r="AB89" s="142">
        <f>M89/J89</f>
        <v>0.84966125728690634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1607</v>
      </c>
      <c r="G90" s="159">
        <f t="shared" ref="G90:G92" si="29">E90*F90</f>
        <v>35803.96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2734.026465028353</v>
      </c>
      <c r="N90" s="163">
        <f>M90/L90</f>
        <v>546.80529300567059</v>
      </c>
      <c r="O90" s="165">
        <f>L90-I90</f>
        <v>0</v>
      </c>
      <c r="P90" s="166">
        <f>N90-K90</f>
        <v>-113.19470699432941</v>
      </c>
      <c r="Q90" s="152">
        <f>N90/K90</f>
        <v>0.82849286819041001</v>
      </c>
      <c r="R90" s="275">
        <f>Q106</f>
        <v>0.84168983400074926</v>
      </c>
      <c r="S90" s="167">
        <v>0.25</v>
      </c>
      <c r="T90" s="168">
        <v>0.27449074074074076</v>
      </c>
      <c r="U90" s="169"/>
      <c r="V90" s="170">
        <v>35.266666666666694</v>
      </c>
      <c r="W90" s="173"/>
      <c r="X90" s="151"/>
      <c r="Y90" s="278"/>
      <c r="Z90" s="279"/>
      <c r="AA90" s="109">
        <f>M90-J90</f>
        <v>-565.97353497164704</v>
      </c>
      <c r="AB90" s="152">
        <f>M90/J90</f>
        <v>0.82849286819041001</v>
      </c>
      <c r="AC90" s="266">
        <f>AB106</f>
        <v>0.84168983400074926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3347</v>
      </c>
      <c r="G91" s="95">
        <f t="shared" si="29"/>
        <v>59877.83</v>
      </c>
      <c r="H91" s="96"/>
      <c r="I91" s="97">
        <v>4</v>
      </c>
      <c r="J91" s="98">
        <v>3300</v>
      </c>
      <c r="K91" s="99">
        <f t="shared" ref="K91:K92" si="30">J91/I91</f>
        <v>825</v>
      </c>
      <c r="L91" s="100">
        <v>4</v>
      </c>
      <c r="M91" s="98">
        <f>F91/V91*60</f>
        <v>2777.5933609958497</v>
      </c>
      <c r="N91" s="99">
        <f>M91/L91</f>
        <v>694.39834024896243</v>
      </c>
      <c r="O91" s="101">
        <f>L91-I91</f>
        <v>0</v>
      </c>
      <c r="P91" s="102">
        <f>N91-K91</f>
        <v>-130.60165975103757</v>
      </c>
      <c r="Q91" s="103">
        <f>N91/K91</f>
        <v>0.84169495787753024</v>
      </c>
      <c r="R91" s="276"/>
      <c r="S91" s="1">
        <v>0.27986111111111112</v>
      </c>
      <c r="T91" s="2">
        <v>0.33006944444444447</v>
      </c>
      <c r="U91" s="104">
        <v>7.7333333333333165</v>
      </c>
      <c r="V91" s="105">
        <v>72.300000000000026</v>
      </c>
      <c r="W91" s="106"/>
      <c r="X91" s="107"/>
      <c r="Y91" s="261"/>
      <c r="Z91" s="262"/>
      <c r="AA91" s="111">
        <f>M91-J91</f>
        <v>-522.40663900415029</v>
      </c>
      <c r="AB91" s="103">
        <f>M91/J91</f>
        <v>0.84169495787753024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5509</v>
      </c>
      <c r="G92" s="95">
        <f t="shared" si="29"/>
        <v>91779.94</v>
      </c>
      <c r="H92" s="96"/>
      <c r="I92" s="97">
        <v>4</v>
      </c>
      <c r="J92" s="98">
        <v>3300</v>
      </c>
      <c r="K92" s="99">
        <f t="shared" si="30"/>
        <v>825</v>
      </c>
      <c r="L92" s="100">
        <v>4</v>
      </c>
      <c r="M92" s="98">
        <f>F92/V92*60</f>
        <v>2821.1095305832141</v>
      </c>
      <c r="N92" s="99">
        <f>M92/L92</f>
        <v>705.27738264580353</v>
      </c>
      <c r="O92" s="101">
        <f>L92-I92</f>
        <v>0</v>
      </c>
      <c r="P92" s="102">
        <f>N92-K92</f>
        <v>-119.72261735419647</v>
      </c>
      <c r="Q92" s="103">
        <f>N92/K92</f>
        <v>0.85488167593430731</v>
      </c>
      <c r="R92" s="276"/>
      <c r="S92" s="1">
        <v>0.3347222222222222</v>
      </c>
      <c r="T92" s="2">
        <v>0.41608796296296297</v>
      </c>
      <c r="U92" s="104">
        <v>6.6999999999999282</v>
      </c>
      <c r="V92" s="105">
        <v>117.1666666666667</v>
      </c>
      <c r="W92" s="106"/>
      <c r="X92" s="107"/>
      <c r="Y92" s="261"/>
      <c r="Z92" s="262"/>
      <c r="AA92" s="111">
        <f>M92-J92</f>
        <v>-478.89046941678589</v>
      </c>
      <c r="AB92" s="103">
        <f>M92/J92</f>
        <v>0.85488167593430731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1">AVERAGE(I90:I105)</f>
        <v>4.333333333333333</v>
      </c>
      <c r="J106" s="138">
        <f t="shared" si="31"/>
        <v>3300</v>
      </c>
      <c r="K106" s="139">
        <f t="shared" ref="K106" si="32">J106/I106</f>
        <v>761.53846153846155</v>
      </c>
      <c r="L106" s="137">
        <f t="shared" ref="L106:M106" si="33">AVERAGE(L90:L105)</f>
        <v>4.333333333333333</v>
      </c>
      <c r="M106" s="138">
        <f t="shared" si="33"/>
        <v>2777.5764522024724</v>
      </c>
      <c r="N106" s="139">
        <f>M106/L106</f>
        <v>640.97918127749369</v>
      </c>
      <c r="O106" s="140">
        <f>L106-I106</f>
        <v>0</v>
      </c>
      <c r="P106" s="141">
        <f>N106-K106</f>
        <v>-120.55928026096785</v>
      </c>
      <c r="Q106" s="142">
        <f>N106/K106</f>
        <v>0.84168983400074926</v>
      </c>
      <c r="R106" s="277"/>
      <c r="S106" s="143">
        <f>S90</f>
        <v>0.25</v>
      </c>
      <c r="T106" s="144">
        <f>INDEX(T90:T105,COUNTA(T90:T105))</f>
        <v>0.41608796296296297</v>
      </c>
      <c r="U106" s="145"/>
      <c r="V106" s="156"/>
      <c r="W106" s="89"/>
      <c r="X106" s="91"/>
      <c r="Y106" s="264"/>
      <c r="Z106" s="265"/>
      <c r="AA106" s="157">
        <f>M106-J106</f>
        <v>-522.42354779752759</v>
      </c>
      <c r="AB106" s="142">
        <f>M106/J106</f>
        <v>0.84168983400074926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2988</v>
      </c>
      <c r="G107" s="159">
        <f t="shared" ref="G107:G109" si="34">E107*F107</f>
        <v>54321.84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2989.6609227348545</v>
      </c>
      <c r="N107" s="163">
        <f>M107/L107</f>
        <v>996.55364091161812</v>
      </c>
      <c r="O107" s="165">
        <f>L107-I107</f>
        <v>0</v>
      </c>
      <c r="P107" s="166">
        <f>N107-K107</f>
        <v>-203.44635908838188</v>
      </c>
      <c r="Q107" s="152">
        <f>N107/K107</f>
        <v>0.83046136742634846</v>
      </c>
      <c r="R107" s="275">
        <f>Q123</f>
        <v>0.83235625137260427</v>
      </c>
      <c r="S107" s="167">
        <v>0.25009259259259259</v>
      </c>
      <c r="T107" s="168">
        <v>0.29173611111111108</v>
      </c>
      <c r="U107" s="169"/>
      <c r="V107" s="170">
        <v>59.966666666666633</v>
      </c>
      <c r="W107" s="173"/>
      <c r="X107" s="151"/>
      <c r="Y107" s="278"/>
      <c r="Z107" s="279"/>
      <c r="AA107" s="109">
        <f>M107-J107</f>
        <v>-610.33907726514553</v>
      </c>
      <c r="AB107" s="152">
        <f>M107/J107</f>
        <v>0.83046136742634846</v>
      </c>
      <c r="AC107" s="266">
        <f>AB123</f>
        <v>0.83235625137260427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3580</v>
      </c>
      <c r="G108" s="95">
        <f t="shared" si="34"/>
        <v>65084.4</v>
      </c>
      <c r="H108" s="96"/>
      <c r="I108" s="97">
        <v>3</v>
      </c>
      <c r="J108" s="98">
        <v>3600</v>
      </c>
      <c r="K108" s="99">
        <f t="shared" ref="K108:K144" si="35">J108/I108</f>
        <v>1200</v>
      </c>
      <c r="L108" s="100">
        <v>3</v>
      </c>
      <c r="M108" s="98">
        <f>F108/V108*60</f>
        <v>2995.8158995815893</v>
      </c>
      <c r="N108" s="99">
        <f>M108/L108</f>
        <v>998.60529986052973</v>
      </c>
      <c r="O108" s="101">
        <f>L108-I108</f>
        <v>0</v>
      </c>
      <c r="P108" s="102">
        <f>N108-K108</f>
        <v>-201.39470013947027</v>
      </c>
      <c r="Q108" s="103">
        <f>N108/K108</f>
        <v>0.83217108321710809</v>
      </c>
      <c r="R108" s="276"/>
      <c r="S108" s="1">
        <v>0.30509259259259258</v>
      </c>
      <c r="T108" s="2">
        <v>0.35488425925925926</v>
      </c>
      <c r="U108" s="104">
        <v>19.233333333333356</v>
      </c>
      <c r="V108" s="105">
        <v>71.700000000000017</v>
      </c>
      <c r="W108" s="106"/>
      <c r="X108" s="107"/>
      <c r="Y108" s="261"/>
      <c r="Z108" s="262"/>
      <c r="AA108" s="111">
        <f>M108-J108</f>
        <v>-604.18410041841071</v>
      </c>
      <c r="AB108" s="103">
        <f>M108/J108</f>
        <v>0.83217108321710809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7061</v>
      </c>
      <c r="G109" s="95">
        <f t="shared" si="34"/>
        <v>100831.08</v>
      </c>
      <c r="H109" s="96"/>
      <c r="I109" s="97">
        <v>3</v>
      </c>
      <c r="J109" s="98">
        <v>3600</v>
      </c>
      <c r="K109" s="99">
        <f t="shared" si="35"/>
        <v>1200</v>
      </c>
      <c r="L109" s="100">
        <v>3</v>
      </c>
      <c r="M109" s="98">
        <f>F109/V109*60</f>
        <v>3003.9706925076807</v>
      </c>
      <c r="N109" s="99">
        <f>M109/L109</f>
        <v>1001.3235641692269</v>
      </c>
      <c r="O109" s="101">
        <f>L109-I109</f>
        <v>0</v>
      </c>
      <c r="P109" s="102">
        <f>N109-K109</f>
        <v>-198.67643583077313</v>
      </c>
      <c r="Q109" s="103">
        <f>N109/K109</f>
        <v>0.83443630347435571</v>
      </c>
      <c r="R109" s="276"/>
      <c r="S109" s="1">
        <v>0.36527777777777776</v>
      </c>
      <c r="T109" s="2">
        <v>0.4632175925925926</v>
      </c>
      <c r="U109" s="104">
        <v>14.966666666666635</v>
      </c>
      <c r="V109" s="105">
        <v>141.03333333333336</v>
      </c>
      <c r="W109" s="106"/>
      <c r="X109" s="107"/>
      <c r="Y109" s="261"/>
      <c r="Z109" s="262"/>
      <c r="AA109" s="111">
        <f>M109-J109</f>
        <v>-596.02930749231928</v>
      </c>
      <c r="AB109" s="103">
        <f>M109/J109</f>
        <v>0.83443630347435571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36">AVERAGE(I107:I122)</f>
        <v>3</v>
      </c>
      <c r="J123" s="138">
        <f t="shared" si="36"/>
        <v>3600</v>
      </c>
      <c r="K123" s="139">
        <f t="shared" ref="K123" si="37">J123/I123</f>
        <v>1200</v>
      </c>
      <c r="L123" s="137">
        <f t="shared" ref="L123:M123" si="38">AVERAGE(L107:L122)</f>
        <v>3</v>
      </c>
      <c r="M123" s="138">
        <f t="shared" si="38"/>
        <v>2996.4825049413753</v>
      </c>
      <c r="N123" s="139">
        <f>M123/L123</f>
        <v>998.82750164712513</v>
      </c>
      <c r="O123" s="140">
        <f>L123-I123</f>
        <v>0</v>
      </c>
      <c r="P123" s="141">
        <f>N123-K123</f>
        <v>-201.17249835287487</v>
      </c>
      <c r="Q123" s="142">
        <f>N123/K123</f>
        <v>0.83235625137260427</v>
      </c>
      <c r="R123" s="277"/>
      <c r="S123" s="143">
        <f>S107</f>
        <v>0.25009259259259259</v>
      </c>
      <c r="T123" s="144">
        <f>INDEX(T107:T122,COUNTA(T107:T122))</f>
        <v>0.4632175925925926</v>
      </c>
      <c r="U123" s="145"/>
      <c r="V123" s="156"/>
      <c r="W123" s="89"/>
      <c r="X123" s="91"/>
      <c r="Y123" s="264"/>
      <c r="Z123" s="265"/>
      <c r="AA123" s="157">
        <f>M123-J123</f>
        <v>-603.51749505862472</v>
      </c>
      <c r="AB123" s="142">
        <f>M123/J123</f>
        <v>0.83235625137260427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2632</v>
      </c>
      <c r="G124" s="159">
        <f t="shared" ref="G124:G127" si="39">E124*F124</f>
        <v>65352.56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2750.4208998548638</v>
      </c>
      <c r="N124" s="163">
        <f>M124/L124</f>
        <v>687.60522496371595</v>
      </c>
      <c r="O124" s="165">
        <f>L124-I124</f>
        <v>0</v>
      </c>
      <c r="P124" s="166">
        <f>N124-K124</f>
        <v>-137.39477503628405</v>
      </c>
      <c r="Q124" s="152">
        <f>N124/K124</f>
        <v>0.83346087874389818</v>
      </c>
      <c r="R124" s="275">
        <f>Q140</f>
        <v>0.8358163218795428</v>
      </c>
      <c r="S124" s="167">
        <v>0.25</v>
      </c>
      <c r="T124" s="168">
        <v>0.28987268518518516</v>
      </c>
      <c r="U124" s="169"/>
      <c r="V124" s="170">
        <v>57.416666666666636</v>
      </c>
      <c r="W124" s="168"/>
      <c r="X124" s="171"/>
      <c r="Y124" s="278"/>
      <c r="Z124" s="279"/>
      <c r="AA124" s="109">
        <f>M124-J124</f>
        <v>-549.57910014513618</v>
      </c>
      <c r="AB124" s="152">
        <f>M124/J124</f>
        <v>0.83346087874389818</v>
      </c>
      <c r="AC124" s="266">
        <f>AB140</f>
        <v>0.8358163218795428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2215</v>
      </c>
      <c r="G125" s="95">
        <f t="shared" si="39"/>
        <v>55441.450000000004</v>
      </c>
      <c r="H125" s="96"/>
      <c r="I125" s="97">
        <v>4</v>
      </c>
      <c r="J125" s="98">
        <v>3300</v>
      </c>
      <c r="K125" s="99">
        <f t="shared" si="35"/>
        <v>825</v>
      </c>
      <c r="L125" s="100">
        <v>4</v>
      </c>
      <c r="M125" s="98">
        <f>F125/V125*60</f>
        <v>2745.8677685950388</v>
      </c>
      <c r="N125" s="99">
        <f>M125/L125</f>
        <v>686.4669421487597</v>
      </c>
      <c r="O125" s="101">
        <f>L125-I125</f>
        <v>0</v>
      </c>
      <c r="P125" s="102">
        <f>N125-K125</f>
        <v>-138.5330578512403</v>
      </c>
      <c r="Q125" s="103">
        <f>N125/K125</f>
        <v>0.83208114199849659</v>
      </c>
      <c r="R125" s="276"/>
      <c r="S125" s="1">
        <v>0.30138888888888887</v>
      </c>
      <c r="T125" s="2">
        <v>0.33500000000000002</v>
      </c>
      <c r="U125" s="104">
        <v>16.583333333333343</v>
      </c>
      <c r="V125" s="105">
        <v>48.400000000000048</v>
      </c>
      <c r="W125" s="106"/>
      <c r="X125" s="113"/>
      <c r="Y125" s="261"/>
      <c r="Z125" s="262"/>
      <c r="AA125" s="111">
        <f>M125-J125</f>
        <v>-554.1322314049612</v>
      </c>
      <c r="AB125" s="103">
        <f>M125/J125</f>
        <v>0.83208114199849659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4083</v>
      </c>
      <c r="G126" s="95">
        <f t="shared" si="39"/>
        <v>122490</v>
      </c>
      <c r="H126" s="96"/>
      <c r="I126" s="97">
        <v>3</v>
      </c>
      <c r="J126" s="98">
        <v>3000</v>
      </c>
      <c r="K126" s="99">
        <f t="shared" si="35"/>
        <v>1000</v>
      </c>
      <c r="L126" s="100">
        <v>3</v>
      </c>
      <c r="M126" s="98">
        <f>F126/V126*60</f>
        <v>2523.3991416309</v>
      </c>
      <c r="N126" s="99">
        <f>M126/L126</f>
        <v>841.13304721029999</v>
      </c>
      <c r="O126" s="101">
        <f>L126-I126</f>
        <v>0</v>
      </c>
      <c r="P126" s="102">
        <f>N126-K126</f>
        <v>-158.86695278970001</v>
      </c>
      <c r="Q126" s="103">
        <f>N126/K126</f>
        <v>0.84113304721030002</v>
      </c>
      <c r="R126" s="276"/>
      <c r="S126" s="1">
        <v>0.34861111111111109</v>
      </c>
      <c r="T126" s="2">
        <v>0.4160300925925926</v>
      </c>
      <c r="U126" s="104">
        <v>19.599999999999945</v>
      </c>
      <c r="V126" s="105">
        <v>97.083333333333371</v>
      </c>
      <c r="W126" s="106"/>
      <c r="X126" s="113"/>
      <c r="Y126" s="261"/>
      <c r="Z126" s="262"/>
      <c r="AA126" s="111">
        <f>M126-J126</f>
        <v>-476.60085836910002</v>
      </c>
      <c r="AB126" s="103">
        <f>M126/J126</f>
        <v>0.84113304721030002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1943</v>
      </c>
      <c r="G127" s="95">
        <f t="shared" si="39"/>
        <v>54229.13</v>
      </c>
      <c r="H127" s="96"/>
      <c r="I127" s="97">
        <v>4</v>
      </c>
      <c r="J127" s="98">
        <v>3000</v>
      </c>
      <c r="K127" s="99">
        <f t="shared" si="35"/>
        <v>750</v>
      </c>
      <c r="L127" s="100">
        <v>4</v>
      </c>
      <c r="M127" s="98">
        <f>F127/V127*60</f>
        <v>2511.5978456014363</v>
      </c>
      <c r="N127" s="99">
        <f>M127/L127</f>
        <v>627.89946140035909</v>
      </c>
      <c r="O127" s="101">
        <f>L127-I127</f>
        <v>0</v>
      </c>
      <c r="P127" s="102">
        <f>N127-K127</f>
        <v>-122.10053859964091</v>
      </c>
      <c r="Q127" s="103">
        <f>N127/K127</f>
        <v>0.83719928186714543</v>
      </c>
      <c r="R127" s="276"/>
      <c r="S127" s="1">
        <v>0.42986111111111108</v>
      </c>
      <c r="T127" s="2">
        <v>0.46209490740740738</v>
      </c>
      <c r="U127" s="104">
        <v>19.916666666666607</v>
      </c>
      <c r="V127" s="105">
        <v>46.416666666666671</v>
      </c>
      <c r="W127" s="106"/>
      <c r="X127" s="107"/>
      <c r="Y127" s="261"/>
      <c r="Z127" s="262"/>
      <c r="AA127" s="111">
        <f>M127-J127</f>
        <v>-488.40215439856365</v>
      </c>
      <c r="AB127" s="103">
        <f>M127/J127</f>
        <v>0.83719928186714543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40">AVERAGE(I124:I139)</f>
        <v>3.75</v>
      </c>
      <c r="J140" s="138">
        <f t="shared" si="40"/>
        <v>3150</v>
      </c>
      <c r="K140" s="139">
        <f t="shared" ref="K140" si="41">J140/I140</f>
        <v>840</v>
      </c>
      <c r="L140" s="137">
        <f t="shared" ref="L140:M140" si="42">AVERAGE(L124:L139)</f>
        <v>3.75</v>
      </c>
      <c r="M140" s="138">
        <f t="shared" si="42"/>
        <v>2632.8214139205597</v>
      </c>
      <c r="N140" s="139">
        <f>M140/L140</f>
        <v>702.08571037881597</v>
      </c>
      <c r="O140" s="140">
        <f>L140-I140</f>
        <v>0</v>
      </c>
      <c r="P140" s="141">
        <f>N140-K140</f>
        <v>-137.91428962118403</v>
      </c>
      <c r="Q140" s="142">
        <f>N140/K140</f>
        <v>0.8358163218795428</v>
      </c>
      <c r="R140" s="277"/>
      <c r="S140" s="143">
        <f>S124</f>
        <v>0.25</v>
      </c>
      <c r="T140" s="144">
        <f>INDEX(T124:T139,COUNTA(T124:T139))</f>
        <v>0.46209490740740738</v>
      </c>
      <c r="U140" s="145"/>
      <c r="V140" s="156"/>
      <c r="W140" s="135"/>
      <c r="X140" s="139"/>
      <c r="Y140" s="264"/>
      <c r="Z140" s="265"/>
      <c r="AA140" s="157">
        <f>M140-J140</f>
        <v>-517.17858607944027</v>
      </c>
      <c r="AB140" s="142">
        <f>M140/J140</f>
        <v>0.8358163218795428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2250</v>
      </c>
      <c r="G141" s="159">
        <f t="shared" ref="G141:G144" si="43">E141*F141</f>
        <v>66420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2792.1406411582284</v>
      </c>
      <c r="N141" s="163">
        <f>M141/L141</f>
        <v>164.24356712695462</v>
      </c>
      <c r="O141" s="165">
        <f>L141-I141</f>
        <v>0</v>
      </c>
      <c r="P141" s="166">
        <f>N141-K141</f>
        <v>-28.285844637751268</v>
      </c>
      <c r="Q141" s="152">
        <f>N141/K141</f>
        <v>0.85308299454880188</v>
      </c>
      <c r="R141" s="275">
        <f>Q157</f>
        <v>0.847682730670411</v>
      </c>
      <c r="S141" s="167">
        <v>0.70833333333333337</v>
      </c>
      <c r="T141" s="168">
        <v>0.74190972222222218</v>
      </c>
      <c r="U141" s="169"/>
      <c r="V141" s="170">
        <v>48.349999999999881</v>
      </c>
      <c r="W141" s="168"/>
      <c r="X141" s="171"/>
      <c r="Y141" s="278"/>
      <c r="Z141" s="279"/>
      <c r="AA141" s="109">
        <f>M141-J141</f>
        <v>-480.85935884177161</v>
      </c>
      <c r="AB141" s="152">
        <f>M141/J141</f>
        <v>0.85308299454880188</v>
      </c>
      <c r="AC141" s="266">
        <f>AB157</f>
        <v>0.84768273067041111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2619</v>
      </c>
      <c r="G142" s="95">
        <f t="shared" si="43"/>
        <v>78177.150000000009</v>
      </c>
      <c r="H142" s="96"/>
      <c r="I142" s="97">
        <v>17</v>
      </c>
      <c r="J142" s="98">
        <v>3273</v>
      </c>
      <c r="K142" s="99">
        <f t="shared" si="35"/>
        <v>192.52941176470588</v>
      </c>
      <c r="L142" s="100">
        <v>17</v>
      </c>
      <c r="M142" s="98">
        <f>F142/V142*60</f>
        <v>2792.7725118483436</v>
      </c>
      <c r="N142" s="99">
        <f>M142/L142</f>
        <v>164.28073599107904</v>
      </c>
      <c r="O142" s="101">
        <f>L142-I142</f>
        <v>0</v>
      </c>
      <c r="P142" s="102">
        <f>N142-K142</f>
        <v>-28.248675773626843</v>
      </c>
      <c r="Q142" s="103">
        <f>N142/K142</f>
        <v>0.85327605006059992</v>
      </c>
      <c r="R142" s="276"/>
      <c r="S142" s="1">
        <v>0.74583333333333335</v>
      </c>
      <c r="T142" s="2">
        <v>0.78490740740740739</v>
      </c>
      <c r="U142" s="104">
        <v>5.6500000000000838</v>
      </c>
      <c r="V142" s="105">
        <v>56.266666666666616</v>
      </c>
      <c r="W142" s="106"/>
      <c r="X142" s="113"/>
      <c r="Y142" s="261"/>
      <c r="Z142" s="262"/>
      <c r="AA142" s="111">
        <f>M142-J142</f>
        <v>-480.22748815165642</v>
      </c>
      <c r="AB142" s="103">
        <f>M142/J142</f>
        <v>0.85327605006059992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1978</v>
      </c>
      <c r="G143" s="95">
        <f t="shared" si="43"/>
        <v>56511.46</v>
      </c>
      <c r="H143" s="96"/>
      <c r="I143" s="97">
        <v>13</v>
      </c>
      <c r="J143" s="98">
        <v>3600</v>
      </c>
      <c r="K143" s="99">
        <f t="shared" si="35"/>
        <v>276.92307692307691</v>
      </c>
      <c r="L143" s="100">
        <v>13</v>
      </c>
      <c r="M143" s="98">
        <f>F143/V143*60</f>
        <v>2998.2315789473678</v>
      </c>
      <c r="N143" s="99">
        <f>M143/L143</f>
        <v>230.63319838056674</v>
      </c>
      <c r="O143" s="101">
        <f>L143-I143</f>
        <v>0</v>
      </c>
      <c r="P143" s="102">
        <f>N143-K143</f>
        <v>-46.289878542510166</v>
      </c>
      <c r="Q143" s="103">
        <f>N143/K143</f>
        <v>0.83284210526315772</v>
      </c>
      <c r="R143" s="276"/>
      <c r="S143" s="1">
        <v>0.79056712962962961</v>
      </c>
      <c r="T143" s="2">
        <v>0.81805555555555554</v>
      </c>
      <c r="U143" s="104">
        <v>8.149999999999995</v>
      </c>
      <c r="V143" s="105">
        <v>39.583333333333343</v>
      </c>
      <c r="W143" s="106"/>
      <c r="X143" s="113"/>
      <c r="Y143" s="261"/>
      <c r="Z143" s="262"/>
      <c r="AA143" s="111">
        <f>M143-J143</f>
        <v>-601.76842105263222</v>
      </c>
      <c r="AB143" s="103">
        <f>M143/J143</f>
        <v>0.83284210526315772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2542</v>
      </c>
      <c r="G144" s="95">
        <f t="shared" si="43"/>
        <v>65176.880000000005</v>
      </c>
      <c r="H144" s="96"/>
      <c r="I144" s="97">
        <v>11</v>
      </c>
      <c r="J144" s="98">
        <v>3000</v>
      </c>
      <c r="K144" s="99">
        <f t="shared" si="35"/>
        <v>272.72727272727275</v>
      </c>
      <c r="L144" s="100">
        <v>11</v>
      </c>
      <c r="M144" s="98">
        <f>F144/V144*60</f>
        <v>2560.4924454392844</v>
      </c>
      <c r="N144" s="99">
        <f>M144/L144</f>
        <v>232.77204049448039</v>
      </c>
      <c r="O144" s="101">
        <f>L144-I144</f>
        <v>0</v>
      </c>
      <c r="P144" s="102">
        <f>N144-K144</f>
        <v>-39.955232232792355</v>
      </c>
      <c r="Q144" s="103">
        <f>N144/K144</f>
        <v>0.8534974818130947</v>
      </c>
      <c r="R144" s="276"/>
      <c r="S144" s="1">
        <v>0.82113425925925931</v>
      </c>
      <c r="T144" s="2">
        <v>0.86250000000000004</v>
      </c>
      <c r="U144" s="104">
        <v>4.4333333333334402</v>
      </c>
      <c r="V144" s="105">
        <v>59.566666666666649</v>
      </c>
      <c r="W144" s="106"/>
      <c r="X144" s="107"/>
      <c r="Y144" s="261"/>
      <c r="Z144" s="262"/>
      <c r="AA144" s="111">
        <f>M144-J144</f>
        <v>-439.50755456071556</v>
      </c>
      <c r="AB144" s="103">
        <f>M144/J144</f>
        <v>0.85349748181309482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4">AVERAGE(I141:I156)</f>
        <v>14.5</v>
      </c>
      <c r="J157" s="138">
        <f t="shared" si="44"/>
        <v>3286.5</v>
      </c>
      <c r="K157" s="139">
        <f t="shared" ref="K157" si="45">J157/I157</f>
        <v>226.65517241379311</v>
      </c>
      <c r="L157" s="137">
        <f t="shared" ref="L157:M157" si="46">AVERAGE(L141:L156)</f>
        <v>14.5</v>
      </c>
      <c r="M157" s="138">
        <f t="shared" si="46"/>
        <v>2785.909294348306</v>
      </c>
      <c r="N157" s="139">
        <f>M157/L157</f>
        <v>192.13167547229696</v>
      </c>
      <c r="O157" s="140">
        <f>L157-I157</f>
        <v>0</v>
      </c>
      <c r="P157" s="141">
        <f>N157-K157</f>
        <v>-34.523496941496148</v>
      </c>
      <c r="Q157" s="142">
        <f>N157/K157</f>
        <v>0.847682730670411</v>
      </c>
      <c r="R157" s="277"/>
      <c r="S157" s="143">
        <f>S141</f>
        <v>0.70833333333333337</v>
      </c>
      <c r="T157" s="144">
        <f>INDEX(T141:T156,COUNTA(T141:T156))</f>
        <v>0.86250000000000004</v>
      </c>
      <c r="U157" s="145"/>
      <c r="V157" s="156"/>
      <c r="W157" s="135"/>
      <c r="X157" s="139"/>
      <c r="Y157" s="264"/>
      <c r="Z157" s="265"/>
      <c r="AA157" s="157">
        <f>M157-J157</f>
        <v>-500.59070565169395</v>
      </c>
      <c r="AB157" s="142">
        <f>M157/J157</f>
        <v>0.84768273067041111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9478</v>
      </c>
      <c r="G158" s="159">
        <f t="shared" ref="G158" si="47">E158*F158</f>
        <v>132976.34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2398.3130667041551</v>
      </c>
      <c r="N158" s="163">
        <f>M158/L158</f>
        <v>599.57826667603877</v>
      </c>
      <c r="O158" s="165">
        <f>L158-I158</f>
        <v>0</v>
      </c>
      <c r="P158" s="166">
        <f>N158-K158</f>
        <v>-75.421733323961234</v>
      </c>
      <c r="Q158" s="152">
        <f>N158/K158</f>
        <v>0.88826409877931667</v>
      </c>
      <c r="R158" s="275">
        <f>Q174</f>
        <v>0.88826409877931667</v>
      </c>
      <c r="S158" s="167">
        <v>0.70833333333333337</v>
      </c>
      <c r="T158" s="168">
        <v>0.87299768518518517</v>
      </c>
      <c r="U158" s="169"/>
      <c r="V158" s="170">
        <v>237.11666666666659</v>
      </c>
      <c r="W158" s="168"/>
      <c r="X158" s="171"/>
      <c r="Y158" s="278"/>
      <c r="Z158" s="279"/>
      <c r="AA158" s="109">
        <f>M158-J158</f>
        <v>-301.68693329584494</v>
      </c>
      <c r="AB158" s="152">
        <f>M158/J158</f>
        <v>0.88826409877931667</v>
      </c>
      <c r="AC158" s="266">
        <f>AB174</f>
        <v>0.88826409877931667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8">AVERAGE(I158:I173)</f>
        <v>4</v>
      </c>
      <c r="J174" s="138">
        <f t="shared" si="48"/>
        <v>2700</v>
      </c>
      <c r="K174" s="139">
        <f t="shared" ref="K174" si="49">J174/I174</f>
        <v>675</v>
      </c>
      <c r="L174" s="137">
        <f t="shared" ref="L174:M174" si="50">AVERAGE(L158:L173)</f>
        <v>4</v>
      </c>
      <c r="M174" s="138">
        <f t="shared" si="50"/>
        <v>2398.3130667041551</v>
      </c>
      <c r="N174" s="139">
        <f>M174/L174</f>
        <v>599.57826667603877</v>
      </c>
      <c r="O174" s="140">
        <f>L174-I174</f>
        <v>0</v>
      </c>
      <c r="P174" s="141">
        <f>N174-K174</f>
        <v>-75.421733323961234</v>
      </c>
      <c r="Q174" s="142">
        <f>N174/K174</f>
        <v>0.88826409877931667</v>
      </c>
      <c r="R174" s="277"/>
      <c r="S174" s="143">
        <f>S158</f>
        <v>0.70833333333333337</v>
      </c>
      <c r="T174" s="144">
        <f>INDEX(T158:T173,COUNTA(T158:T173))</f>
        <v>0.87299768518518517</v>
      </c>
      <c r="U174" s="145"/>
      <c r="V174" s="156"/>
      <c r="W174" s="135"/>
      <c r="X174" s="139"/>
      <c r="Y174" s="264"/>
      <c r="Z174" s="265"/>
      <c r="AA174" s="157">
        <f>M174-J174</f>
        <v>-301.68693329584494</v>
      </c>
      <c r="AB174" s="142">
        <f>M174/J174</f>
        <v>0.88826409877931667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1199</v>
      </c>
      <c r="G175" s="159">
        <f t="shared" ref="G175:G178" si="51">E175*F175</f>
        <v>28955.85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2477.8415614236546</v>
      </c>
      <c r="N175" s="163">
        <f>M175/L175</f>
        <v>619.46039035591366</v>
      </c>
      <c r="O175" s="165">
        <f>L175-I175</f>
        <v>0</v>
      </c>
      <c r="P175" s="166">
        <f>N175-K175</f>
        <v>-130.53960964408634</v>
      </c>
      <c r="Q175" s="152">
        <f>N175/K175</f>
        <v>0.82594718714121818</v>
      </c>
      <c r="R175" s="275">
        <f>Q191</f>
        <v>0.83545142601365896</v>
      </c>
      <c r="S175" s="167">
        <v>0.70833333333333337</v>
      </c>
      <c r="T175" s="168">
        <v>0.72849537037037038</v>
      </c>
      <c r="U175" s="169"/>
      <c r="V175" s="170">
        <v>29.033333333333289</v>
      </c>
      <c r="W175" s="173"/>
      <c r="X175" s="151"/>
      <c r="Y175" s="278"/>
      <c r="Z175" s="279"/>
      <c r="AA175" s="109">
        <f>M175-J175</f>
        <v>-522.15843857634536</v>
      </c>
      <c r="AB175" s="152">
        <f>M175/J175</f>
        <v>0.82594718714121818</v>
      </c>
      <c r="AC175" s="266">
        <f>AB191</f>
        <v>0.83545142601365896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1362</v>
      </c>
      <c r="G176" s="95">
        <f t="shared" si="51"/>
        <v>32892.299999999996</v>
      </c>
      <c r="H176" s="96"/>
      <c r="I176" s="97">
        <v>4</v>
      </c>
      <c r="J176" s="98">
        <v>3000</v>
      </c>
      <c r="K176" s="99">
        <f t="shared" ref="K176:K178" si="52">J176/I176</f>
        <v>750</v>
      </c>
      <c r="L176" s="100">
        <v>4</v>
      </c>
      <c r="M176" s="98">
        <f>F176/V176*60</f>
        <v>2486.4097363083192</v>
      </c>
      <c r="N176" s="99">
        <f>M176/L176</f>
        <v>621.60243407707981</v>
      </c>
      <c r="O176" s="101">
        <f>L176-I176</f>
        <v>0</v>
      </c>
      <c r="P176" s="102">
        <f>N176-K176</f>
        <v>-128.39756592292019</v>
      </c>
      <c r="Q176" s="103">
        <f>N176/K176</f>
        <v>0.82880324543610639</v>
      </c>
      <c r="R176" s="276"/>
      <c r="S176" s="1">
        <v>0.73203703703703704</v>
      </c>
      <c r="T176" s="2">
        <v>0.75486111111111109</v>
      </c>
      <c r="U176" s="104">
        <v>5.0999999999999979</v>
      </c>
      <c r="V176" s="105">
        <v>32.866666666666632</v>
      </c>
      <c r="W176" s="106"/>
      <c r="X176" s="107"/>
      <c r="Y176" s="261"/>
      <c r="Z176" s="262"/>
      <c r="AA176" s="111">
        <f>M176-J176</f>
        <v>-513.59026369168078</v>
      </c>
      <c r="AB176" s="103">
        <f>M176/J176</f>
        <v>0.82880324543610639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1673</v>
      </c>
      <c r="G177" s="95">
        <f t="shared" si="51"/>
        <v>46141.34</v>
      </c>
      <c r="H177" s="96"/>
      <c r="I177" s="97">
        <v>4</v>
      </c>
      <c r="J177" s="98">
        <v>3000</v>
      </c>
      <c r="K177" s="99">
        <f t="shared" si="52"/>
        <v>750</v>
      </c>
      <c r="L177" s="100">
        <v>4</v>
      </c>
      <c r="M177" s="98">
        <f>F177/V177*60</f>
        <v>2493.9130434782669</v>
      </c>
      <c r="N177" s="99">
        <f>M177/L177</f>
        <v>623.47826086956672</v>
      </c>
      <c r="O177" s="101">
        <f>L177-I177</f>
        <v>0</v>
      </c>
      <c r="P177" s="102">
        <f>N177-K177</f>
        <v>-126.52173913043328</v>
      </c>
      <c r="Q177" s="103">
        <f>N177/K177</f>
        <v>0.83130434782608897</v>
      </c>
      <c r="R177" s="276"/>
      <c r="S177" s="1">
        <v>0.75833333333333341</v>
      </c>
      <c r="T177" s="2">
        <v>0.78628472222222223</v>
      </c>
      <c r="U177" s="104">
        <v>5.0000000000001421</v>
      </c>
      <c r="V177" s="105">
        <v>40.249999999999901</v>
      </c>
      <c r="W177" s="106">
        <v>0.78628472222222223</v>
      </c>
      <c r="X177" s="107">
        <v>0.79114583333333333</v>
      </c>
      <c r="Y177" s="261"/>
      <c r="Z177" s="262"/>
      <c r="AA177" s="111">
        <f>M177-J177</f>
        <v>-506.0869565217331</v>
      </c>
      <c r="AB177" s="103">
        <f>M177/J177</f>
        <v>0.83130434782608897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5671</v>
      </c>
      <c r="G178" s="95">
        <f t="shared" si="51"/>
        <v>101454.19</v>
      </c>
      <c r="H178" s="96"/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>F178/V178*60</f>
        <v>2817.8881987577633</v>
      </c>
      <c r="N178" s="99">
        <f>M178/L178</f>
        <v>704.47204968944084</v>
      </c>
      <c r="O178" s="101">
        <f>L178-I178</f>
        <v>0</v>
      </c>
      <c r="P178" s="102">
        <f>N178-K178</f>
        <v>-120.52795031055916</v>
      </c>
      <c r="Q178" s="103">
        <f>N178/K178</f>
        <v>0.85390551477507981</v>
      </c>
      <c r="R178" s="276"/>
      <c r="S178" s="1">
        <v>0.79114583333333333</v>
      </c>
      <c r="T178" s="2">
        <v>0.875</v>
      </c>
      <c r="U178" s="104">
        <v>6.9999999999999751</v>
      </c>
      <c r="V178" s="105">
        <v>120.75000000000001</v>
      </c>
      <c r="W178" s="106"/>
      <c r="X178" s="107"/>
      <c r="Y178" s="261"/>
      <c r="Z178" s="262"/>
      <c r="AA178" s="111">
        <f>M178-J178</f>
        <v>-482.11180124223665</v>
      </c>
      <c r="AB178" s="103">
        <f>M178/J178</f>
        <v>0.85390551477507981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3">AVERAGE(I175:I190)</f>
        <v>4</v>
      </c>
      <c r="J191" s="138">
        <f t="shared" si="53"/>
        <v>3075</v>
      </c>
      <c r="K191" s="139">
        <f t="shared" ref="K191" si="54">J191/I191</f>
        <v>768.75</v>
      </c>
      <c r="L191" s="137">
        <f t="shared" ref="L191:M191" si="55">AVERAGE(L175:L190)</f>
        <v>4</v>
      </c>
      <c r="M191" s="138">
        <f t="shared" si="55"/>
        <v>2569.0131349920011</v>
      </c>
      <c r="N191" s="139">
        <f>M191/L191</f>
        <v>642.25328374800029</v>
      </c>
      <c r="O191" s="140">
        <f>L191-I191</f>
        <v>0</v>
      </c>
      <c r="P191" s="141">
        <f>N191-K191</f>
        <v>-126.49671625199971</v>
      </c>
      <c r="Q191" s="142">
        <f>N191/K191</f>
        <v>0.83545142601365896</v>
      </c>
      <c r="R191" s="277"/>
      <c r="S191" s="143">
        <f>S175</f>
        <v>0.70833333333333337</v>
      </c>
      <c r="T191" s="144">
        <f>INDEX(T175:T190,COUNTA(T175:T190))</f>
        <v>0.875</v>
      </c>
      <c r="U191" s="145"/>
      <c r="V191" s="156"/>
      <c r="W191" s="89"/>
      <c r="X191" s="91"/>
      <c r="Y191" s="264"/>
      <c r="Z191" s="265"/>
      <c r="AA191" s="157">
        <f>M191-J191</f>
        <v>-505.98686500799886</v>
      </c>
      <c r="AB191" s="142">
        <f>M191/J191</f>
        <v>0.83545142601365896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1895</v>
      </c>
      <c r="G192" s="159">
        <f t="shared" ref="G192:G195" si="56">E192*F192</f>
        <v>42220.6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2772.0438845997583</v>
      </c>
      <c r="N192" s="163">
        <f>M192/L192</f>
        <v>554.40877691995161</v>
      </c>
      <c r="O192" s="165">
        <f>L192-I192</f>
        <v>0</v>
      </c>
      <c r="P192" s="166">
        <f>N192-K192</f>
        <v>-105.59122308004839</v>
      </c>
      <c r="Q192" s="152">
        <f>N192/K192</f>
        <v>0.84001329836356309</v>
      </c>
      <c r="R192" s="275">
        <f>Q208</f>
        <v>0.84540045632449745</v>
      </c>
      <c r="S192" s="167">
        <v>0.70833333333333337</v>
      </c>
      <c r="T192" s="168">
        <v>0.73681712962962964</v>
      </c>
      <c r="U192" s="169"/>
      <c r="V192" s="170">
        <v>41.01666666666663</v>
      </c>
      <c r="W192" s="173"/>
      <c r="X192" s="151"/>
      <c r="Y192" s="278"/>
      <c r="Z192" s="279"/>
      <c r="AA192" s="109">
        <f>M192-J192</f>
        <v>-527.95611540024174</v>
      </c>
      <c r="AB192" s="152">
        <f>M192/J192</f>
        <v>0.84001329836356309</v>
      </c>
      <c r="AC192" s="266">
        <f>AB208</f>
        <v>0.84540045632449756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2721</v>
      </c>
      <c r="G193" s="95">
        <f t="shared" si="56"/>
        <v>49467.78</v>
      </c>
      <c r="H193" s="96"/>
      <c r="I193" s="97">
        <v>4</v>
      </c>
      <c r="J193" s="98">
        <v>3300</v>
      </c>
      <c r="K193" s="99">
        <f t="shared" ref="K193:K231" si="57">J193/I193</f>
        <v>825</v>
      </c>
      <c r="L193" s="100">
        <v>4</v>
      </c>
      <c r="M193" s="98">
        <f>F193/V193*60</f>
        <v>2814.8275862068986</v>
      </c>
      <c r="N193" s="99">
        <f>M193/L193</f>
        <v>703.70689655172464</v>
      </c>
      <c r="O193" s="101">
        <f>L193-I193</f>
        <v>0</v>
      </c>
      <c r="P193" s="102">
        <f>N193-K193</f>
        <v>-121.29310344827536</v>
      </c>
      <c r="Q193" s="103">
        <f>N193/K193</f>
        <v>0.85297805642633284</v>
      </c>
      <c r="R193" s="276"/>
      <c r="S193" s="1">
        <v>0.74097222222222225</v>
      </c>
      <c r="T193" s="2">
        <v>0.78125</v>
      </c>
      <c r="U193" s="104">
        <v>5.9833333333333627</v>
      </c>
      <c r="V193" s="105">
        <v>57.999999999999957</v>
      </c>
      <c r="W193" s="106"/>
      <c r="X193" s="107"/>
      <c r="Y193" s="261"/>
      <c r="Z193" s="262"/>
      <c r="AA193" s="111">
        <f>M193-J193</f>
        <v>-485.17241379310144</v>
      </c>
      <c r="AB193" s="103">
        <f>M193/J193</f>
        <v>0.85297805642633284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5152</v>
      </c>
      <c r="G194" s="95">
        <f t="shared" si="56"/>
        <v>85832.320000000007</v>
      </c>
      <c r="H194" s="96">
        <v>2</v>
      </c>
      <c r="I194" s="97">
        <v>4</v>
      </c>
      <c r="J194" s="98">
        <v>3300</v>
      </c>
      <c r="K194" s="99">
        <f t="shared" si="57"/>
        <v>825</v>
      </c>
      <c r="L194" s="100">
        <v>4</v>
      </c>
      <c r="M194" s="98">
        <f>F194/V194*60</f>
        <v>2789.0526315789443</v>
      </c>
      <c r="N194" s="99">
        <f>M194/L194</f>
        <v>697.26315789473608</v>
      </c>
      <c r="O194" s="101">
        <f>L194-I194</f>
        <v>0</v>
      </c>
      <c r="P194" s="102">
        <f>N194-K194</f>
        <v>-127.73684210526392</v>
      </c>
      <c r="Q194" s="103">
        <f>N194/K194</f>
        <v>0.84516746411483157</v>
      </c>
      <c r="R194" s="276"/>
      <c r="S194" s="1">
        <v>0.78692129629629626</v>
      </c>
      <c r="T194" s="2">
        <v>0.86388888888888893</v>
      </c>
      <c r="U194" s="104">
        <v>8.166666666666611</v>
      </c>
      <c r="V194" s="105">
        <v>110.83333333333344</v>
      </c>
      <c r="W194" s="106">
        <v>0.86388888888888893</v>
      </c>
      <c r="X194" s="107">
        <v>0.90365740740740741</v>
      </c>
      <c r="Y194" s="261"/>
      <c r="Z194" s="262"/>
      <c r="AA194" s="111">
        <f>M194-J194</f>
        <v>-510.94736842105567</v>
      </c>
      <c r="AB194" s="103">
        <f>M194/J194</f>
        <v>0.84516746411483157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3606</v>
      </c>
      <c r="G195" s="95">
        <f t="shared" si="56"/>
        <v>60075.96</v>
      </c>
      <c r="H195" s="96"/>
      <c r="I195" s="97">
        <v>4</v>
      </c>
      <c r="J195" s="98">
        <v>3300</v>
      </c>
      <c r="K195" s="99">
        <f t="shared" si="57"/>
        <v>825</v>
      </c>
      <c r="L195" s="100">
        <v>4</v>
      </c>
      <c r="M195" s="98">
        <f>F195/V195*60</f>
        <v>2783.3619210977677</v>
      </c>
      <c r="N195" s="99">
        <f>M195/L195</f>
        <v>695.84048027444192</v>
      </c>
      <c r="O195" s="101">
        <f>L195-I195</f>
        <v>0</v>
      </c>
      <c r="P195" s="102">
        <f>N195-K195</f>
        <v>-129.15951972555808</v>
      </c>
      <c r="Q195" s="103">
        <f>N195/K195</f>
        <v>0.84344300639326297</v>
      </c>
      <c r="R195" s="276"/>
      <c r="S195" s="1">
        <v>0.90365740740740741</v>
      </c>
      <c r="T195" s="2">
        <v>0.95763888888888893</v>
      </c>
      <c r="U195" s="104">
        <v>57.266666666666609</v>
      </c>
      <c r="V195" s="105">
        <v>77.733333333333391</v>
      </c>
      <c r="W195" s="106"/>
      <c r="X195" s="107"/>
      <c r="Y195" s="261"/>
      <c r="Z195" s="262"/>
      <c r="AA195" s="111">
        <f>M195-J195</f>
        <v>-516.63807890223234</v>
      </c>
      <c r="AB195" s="103">
        <f>M195/J195</f>
        <v>0.84344300639326297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8">AVERAGE(I192:I207)</f>
        <v>4.25</v>
      </c>
      <c r="J208" s="138">
        <f t="shared" si="58"/>
        <v>3300</v>
      </c>
      <c r="K208" s="139">
        <f t="shared" ref="K208" si="59">J208/I208</f>
        <v>776.47058823529414</v>
      </c>
      <c r="L208" s="137">
        <f t="shared" ref="L208:M208" si="60">AVERAGE(L192:L207)</f>
        <v>4.25</v>
      </c>
      <c r="M208" s="138">
        <f t="shared" si="60"/>
        <v>2789.821505870842</v>
      </c>
      <c r="N208" s="139">
        <f>M208/L208</f>
        <v>656.42858961666866</v>
      </c>
      <c r="O208" s="140">
        <f>L208-I208</f>
        <v>0</v>
      </c>
      <c r="P208" s="141">
        <f>N208-K208</f>
        <v>-120.04199861862548</v>
      </c>
      <c r="Q208" s="142">
        <f>N208/K208</f>
        <v>0.84540045632449745</v>
      </c>
      <c r="R208" s="277"/>
      <c r="S208" s="143">
        <f>S192</f>
        <v>0.70833333333333337</v>
      </c>
      <c r="T208" s="144">
        <f>INDEX(T192:T207,COUNTA(T192:T207))</f>
        <v>0.95763888888888893</v>
      </c>
      <c r="U208" s="145"/>
      <c r="V208" s="156"/>
      <c r="W208" s="89"/>
      <c r="X208" s="91"/>
      <c r="Y208" s="264"/>
      <c r="Z208" s="265"/>
      <c r="AA208" s="157">
        <f>M208-J208</f>
        <v>-510.17849412915803</v>
      </c>
      <c r="AB208" s="142">
        <f>M208/J208</f>
        <v>0.84540045632449756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3393</v>
      </c>
      <c r="G209" s="159">
        <f t="shared" ref="G209:G211" si="61">E209*F209</f>
        <v>84248.189999999988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2744.8988764044989</v>
      </c>
      <c r="N209" s="163">
        <f>M209/L209</f>
        <v>686.22471910112472</v>
      </c>
      <c r="O209" s="165">
        <f>L209-I209</f>
        <v>0</v>
      </c>
      <c r="P209" s="166">
        <f>N209-K209</f>
        <v>-138.77528089887528</v>
      </c>
      <c r="Q209" s="152">
        <f>N209/K209</f>
        <v>0.83178753830439356</v>
      </c>
      <c r="R209" s="275">
        <f>Q225</f>
        <v>0.83302566962644287</v>
      </c>
      <c r="S209" s="167">
        <v>0.70833333333333337</v>
      </c>
      <c r="T209" s="168">
        <v>0.75983796296296291</v>
      </c>
      <c r="U209" s="169"/>
      <c r="V209" s="170">
        <v>74.166666666666544</v>
      </c>
      <c r="W209" s="173"/>
      <c r="X209" s="151"/>
      <c r="Y209" s="278"/>
      <c r="Z209" s="279"/>
      <c r="AA209" s="109">
        <f>M209-J209</f>
        <v>-555.10112359550112</v>
      </c>
      <c r="AB209" s="152">
        <f>M209/J209</f>
        <v>0.83178753830439356</v>
      </c>
      <c r="AC209" s="266">
        <f>AB225</f>
        <v>0.83302566962644298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6247</v>
      </c>
      <c r="G210" s="95">
        <f t="shared" si="61"/>
        <v>89207.159999999989</v>
      </c>
      <c r="H210" s="96">
        <v>2</v>
      </c>
      <c r="I210" s="97">
        <v>3</v>
      </c>
      <c r="J210" s="98">
        <v>3600</v>
      </c>
      <c r="K210" s="99">
        <f t="shared" si="57"/>
        <v>1200</v>
      </c>
      <c r="L210" s="100">
        <v>3</v>
      </c>
      <c r="M210" s="98">
        <f>F210/V210*60</f>
        <v>3002.9643477099758</v>
      </c>
      <c r="N210" s="99">
        <f>M210/L210</f>
        <v>1000.9881159033253</v>
      </c>
      <c r="O210" s="101">
        <f>L210-I210</f>
        <v>0</v>
      </c>
      <c r="P210" s="102">
        <f>N210-K210</f>
        <v>-199.01188409667475</v>
      </c>
      <c r="Q210" s="103">
        <f>N210/K210</f>
        <v>0.83415676325277099</v>
      </c>
      <c r="R210" s="276"/>
      <c r="S210" s="1">
        <v>0.77378472222222228</v>
      </c>
      <c r="T210" s="2">
        <v>0.86046296296296299</v>
      </c>
      <c r="U210" s="104">
        <v>20.083333333333488</v>
      </c>
      <c r="V210" s="105">
        <v>124.81666666666662</v>
      </c>
      <c r="W210" s="106">
        <v>0.86046296296296299</v>
      </c>
      <c r="X210" s="107">
        <v>0.91527777777777775</v>
      </c>
      <c r="Y210" s="261"/>
      <c r="Z210" s="262"/>
      <c r="AA210" s="111">
        <f>M210-J210</f>
        <v>-597.03565229002425</v>
      </c>
      <c r="AB210" s="103">
        <f>M210/J210</f>
        <v>0.83415676325277099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4570</v>
      </c>
      <c r="G211" s="95">
        <f t="shared" si="61"/>
        <v>65259.6</v>
      </c>
      <c r="H211" s="96"/>
      <c r="I211" s="97">
        <v>3</v>
      </c>
      <c r="J211" s="98">
        <v>3600</v>
      </c>
      <c r="K211" s="99">
        <f t="shared" si="57"/>
        <v>1200</v>
      </c>
      <c r="L211" s="100">
        <v>3</v>
      </c>
      <c r="M211" s="98">
        <f>F211/V211*60</f>
        <v>2998.9063069631752</v>
      </c>
      <c r="N211" s="99">
        <f>M211/L211</f>
        <v>999.6354356543917</v>
      </c>
      <c r="O211" s="101">
        <f>L211-I211</f>
        <v>0</v>
      </c>
      <c r="P211" s="102">
        <f>N211-K211</f>
        <v>-200.3645643456083</v>
      </c>
      <c r="Q211" s="103">
        <f>N211/K211</f>
        <v>0.83302952971199307</v>
      </c>
      <c r="R211" s="276"/>
      <c r="S211" s="1">
        <v>0.91527777777777775</v>
      </c>
      <c r="T211" s="2">
        <v>0.9787731481481482</v>
      </c>
      <c r="U211" s="104">
        <v>78.933333333333252</v>
      </c>
      <c r="V211" s="105">
        <v>91.433333333333451</v>
      </c>
      <c r="W211" s="106"/>
      <c r="X211" s="107"/>
      <c r="Y211" s="261"/>
      <c r="Z211" s="262"/>
      <c r="AA211" s="111">
        <f>M211-J211</f>
        <v>-601.09369303682479</v>
      </c>
      <c r="AB211" s="103">
        <f>M211/J211</f>
        <v>0.83302952971199307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62">AVERAGE(I209:I224)</f>
        <v>3.3333333333333335</v>
      </c>
      <c r="J225" s="138">
        <f t="shared" si="62"/>
        <v>3500</v>
      </c>
      <c r="K225" s="139">
        <f t="shared" ref="K225" si="63">J225/I225</f>
        <v>1050</v>
      </c>
      <c r="L225" s="137">
        <f t="shared" ref="L225:M225" si="64">AVERAGE(L209:L224)</f>
        <v>3.3333333333333335</v>
      </c>
      <c r="M225" s="138">
        <f t="shared" si="64"/>
        <v>2915.5898436925504</v>
      </c>
      <c r="N225" s="139">
        <f t="shared" ref="N225:N231" si="65">M225/L225</f>
        <v>874.67695310776503</v>
      </c>
      <c r="O225" s="140">
        <f t="shared" ref="O225:O231" si="66">L225-I225</f>
        <v>0</v>
      </c>
      <c r="P225" s="141">
        <f t="shared" ref="P225:P231" si="67">N225-K225</f>
        <v>-175.32304689223497</v>
      </c>
      <c r="Q225" s="142">
        <f t="shared" ref="Q225:Q231" si="68">N225/K225</f>
        <v>0.83302566962644287</v>
      </c>
      <c r="R225" s="277"/>
      <c r="S225" s="143">
        <f>S209</f>
        <v>0.70833333333333337</v>
      </c>
      <c r="T225" s="144">
        <f>INDEX(T209:T224,COUNTA(T209:T224))</f>
        <v>0.9787731481481482</v>
      </c>
      <c r="U225" s="145"/>
      <c r="V225" s="156"/>
      <c r="W225" s="89"/>
      <c r="X225" s="91"/>
      <c r="Y225" s="264"/>
      <c r="Z225" s="265"/>
      <c r="AA225" s="157">
        <f t="shared" ref="AA225:AA231" si="69">M225-J225</f>
        <v>-584.4101563074496</v>
      </c>
      <c r="AB225" s="142">
        <f t="shared" ref="AB225:AB231" si="70">M225/J225</f>
        <v>0.83302566962644298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1227</v>
      </c>
      <c r="G226" s="159">
        <f t="shared" ref="G226:G231" si="71">E226*F226</f>
        <v>22306.86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72">F226/V226*60</f>
        <v>2962.5754527163112</v>
      </c>
      <c r="N226" s="163">
        <f t="shared" si="65"/>
        <v>987.52515090543704</v>
      </c>
      <c r="O226" s="165">
        <f t="shared" si="66"/>
        <v>0</v>
      </c>
      <c r="P226" s="166">
        <f t="shared" si="67"/>
        <v>-212.47484909456296</v>
      </c>
      <c r="Q226" s="152">
        <f t="shared" si="68"/>
        <v>0.82293762575453089</v>
      </c>
      <c r="R226" s="275">
        <f>Q242</f>
        <v>0.82912908074058811</v>
      </c>
      <c r="S226" s="167">
        <v>0.70843750000000005</v>
      </c>
      <c r="T226" s="168">
        <v>0.72569444444444442</v>
      </c>
      <c r="U226" s="169"/>
      <c r="V226" s="170">
        <v>24.849999999999888</v>
      </c>
      <c r="W226" s="168"/>
      <c r="X226" s="171"/>
      <c r="Y226" s="278"/>
      <c r="Z226" s="279"/>
      <c r="AA226" s="174">
        <f t="shared" si="69"/>
        <v>-637.42454728368875</v>
      </c>
      <c r="AB226" s="152">
        <f t="shared" si="70"/>
        <v>0.82293762575453089</v>
      </c>
      <c r="AC226" s="266">
        <f>AB242</f>
        <v>0.82912908074058811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832</v>
      </c>
      <c r="G227" s="95">
        <f t="shared" si="71"/>
        <v>15125.76</v>
      </c>
      <c r="H227" s="96">
        <v>2</v>
      </c>
      <c r="I227" s="97">
        <v>3</v>
      </c>
      <c r="J227" s="98">
        <v>3600</v>
      </c>
      <c r="K227" s="99">
        <f t="shared" si="57"/>
        <v>1200</v>
      </c>
      <c r="L227" s="100">
        <v>3</v>
      </c>
      <c r="M227" s="98">
        <f t="shared" si="72"/>
        <v>2986.2412761714854</v>
      </c>
      <c r="N227" s="99">
        <f t="shared" si="65"/>
        <v>995.41375872382844</v>
      </c>
      <c r="O227" s="101">
        <f t="shared" si="66"/>
        <v>0</v>
      </c>
      <c r="P227" s="102">
        <f t="shared" si="67"/>
        <v>-204.58624127617156</v>
      </c>
      <c r="Q227" s="103">
        <f t="shared" si="68"/>
        <v>0.82951146560319033</v>
      </c>
      <c r="R227" s="276"/>
      <c r="S227" s="1">
        <v>0.73769675925925926</v>
      </c>
      <c r="T227" s="2">
        <v>0.74930555555555556</v>
      </c>
      <c r="U227" s="104">
        <v>17.283333333333371</v>
      </c>
      <c r="V227" s="105">
        <v>16.716666666666669</v>
      </c>
      <c r="W227" s="106"/>
      <c r="X227" s="113"/>
      <c r="Y227" s="261"/>
      <c r="Z227" s="262"/>
      <c r="AA227" s="175">
        <f t="shared" si="69"/>
        <v>-613.75872382851458</v>
      </c>
      <c r="AB227" s="103">
        <f t="shared" si="70"/>
        <v>0.82951146560319045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2556</v>
      </c>
      <c r="G228" s="95">
        <f t="shared" si="71"/>
        <v>63976.68</v>
      </c>
      <c r="H228" s="96"/>
      <c r="I228" s="97">
        <v>4</v>
      </c>
      <c r="J228" s="98">
        <v>3300</v>
      </c>
      <c r="K228" s="99">
        <f t="shared" si="57"/>
        <v>825</v>
      </c>
      <c r="L228" s="100">
        <v>4</v>
      </c>
      <c r="M228" s="98">
        <f t="shared" si="72"/>
        <v>2742.652757078984</v>
      </c>
      <c r="N228" s="99">
        <f t="shared" si="65"/>
        <v>685.663189269746</v>
      </c>
      <c r="O228" s="101">
        <f t="shared" si="66"/>
        <v>0</v>
      </c>
      <c r="P228" s="102">
        <f t="shared" si="67"/>
        <v>-139.336810730254</v>
      </c>
      <c r="Q228" s="103">
        <f t="shared" si="68"/>
        <v>0.83110689608454058</v>
      </c>
      <c r="R228" s="276"/>
      <c r="S228" s="1">
        <v>0.76047453703703705</v>
      </c>
      <c r="T228" s="2">
        <v>0.7993055555555556</v>
      </c>
      <c r="U228" s="104">
        <v>16.083333333333343</v>
      </c>
      <c r="V228" s="105">
        <v>55.916666666666721</v>
      </c>
      <c r="W228" s="106"/>
      <c r="X228" s="113"/>
      <c r="Y228" s="261"/>
      <c r="Z228" s="262"/>
      <c r="AA228" s="175">
        <f t="shared" si="69"/>
        <v>-557.347242921016</v>
      </c>
      <c r="AB228" s="103">
        <f t="shared" si="70"/>
        <v>0.83110689608454058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2584</v>
      </c>
      <c r="G229" s="95">
        <f t="shared" si="71"/>
        <v>46977.120000000003</v>
      </c>
      <c r="H229" s="96"/>
      <c r="I229" s="97">
        <v>4</v>
      </c>
      <c r="J229" s="98">
        <v>3000</v>
      </c>
      <c r="K229" s="99">
        <f t="shared" si="57"/>
        <v>750</v>
      </c>
      <c r="L229" s="100">
        <v>4</v>
      </c>
      <c r="M229" s="98">
        <f t="shared" si="72"/>
        <v>2514.1621621621625</v>
      </c>
      <c r="N229" s="99">
        <f t="shared" si="65"/>
        <v>628.54054054054063</v>
      </c>
      <c r="O229" s="101">
        <f t="shared" si="66"/>
        <v>0</v>
      </c>
      <c r="P229" s="102">
        <f t="shared" si="67"/>
        <v>-121.45945945945937</v>
      </c>
      <c r="Q229" s="103">
        <f t="shared" si="68"/>
        <v>0.8380540540540542</v>
      </c>
      <c r="R229" s="276"/>
      <c r="S229" s="1">
        <v>0.812037037037037</v>
      </c>
      <c r="T229" s="2">
        <v>0.85486111111111107</v>
      </c>
      <c r="U229" s="104">
        <v>18.333333333333215</v>
      </c>
      <c r="V229" s="105">
        <v>61.666666666666657</v>
      </c>
      <c r="W229" s="106">
        <v>0.85486111111111107</v>
      </c>
      <c r="X229" s="107">
        <v>0.90995370370370365</v>
      </c>
      <c r="Y229" s="261"/>
      <c r="Z229" s="262"/>
      <c r="AA229" s="175">
        <f t="shared" si="69"/>
        <v>-485.83783783783747</v>
      </c>
      <c r="AB229" s="103">
        <f t="shared" si="70"/>
        <v>0.8380540540540542</v>
      </c>
      <c r="AC229" s="267"/>
    </row>
    <row r="230" spans="1:29" ht="15.75" customHeight="1">
      <c r="A230" s="281"/>
      <c r="B230" s="92" t="s">
        <v>117</v>
      </c>
      <c r="C230" s="259" t="s">
        <v>153</v>
      </c>
      <c r="D230" s="260"/>
      <c r="E230" s="93">
        <v>18.18</v>
      </c>
      <c r="F230" s="94">
        <v>1876</v>
      </c>
      <c r="G230" s="95">
        <f t="shared" si="71"/>
        <v>34105.68</v>
      </c>
      <c r="H230" s="113"/>
      <c r="I230" s="97">
        <v>3</v>
      </c>
      <c r="J230" s="98">
        <v>3600</v>
      </c>
      <c r="K230" s="99">
        <f t="shared" si="57"/>
        <v>1200</v>
      </c>
      <c r="L230" s="114">
        <v>3</v>
      </c>
      <c r="M230" s="98">
        <f t="shared" si="72"/>
        <v>2988.3185840708152</v>
      </c>
      <c r="N230" s="99">
        <f t="shared" si="65"/>
        <v>996.10619469027176</v>
      </c>
      <c r="O230" s="101">
        <f t="shared" si="66"/>
        <v>0</v>
      </c>
      <c r="P230" s="102">
        <f t="shared" si="67"/>
        <v>-203.89380530972824</v>
      </c>
      <c r="Q230" s="103">
        <f t="shared" si="68"/>
        <v>0.83008849557522646</v>
      </c>
      <c r="R230" s="276"/>
      <c r="S230" s="1">
        <v>0.90995370370370365</v>
      </c>
      <c r="T230" s="2">
        <v>0.93611111111111089</v>
      </c>
      <c r="U230" s="104">
        <v>79.333333333333314</v>
      </c>
      <c r="V230" s="105">
        <v>37.66666666666643</v>
      </c>
      <c r="W230" s="106"/>
      <c r="X230" s="107"/>
      <c r="Y230" s="261"/>
      <c r="Z230" s="262"/>
      <c r="AA230" s="175">
        <f t="shared" si="69"/>
        <v>-611.68141592918482</v>
      </c>
      <c r="AB230" s="103">
        <f t="shared" si="70"/>
        <v>0.83008849557522646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3035</v>
      </c>
      <c r="G231" s="115">
        <f t="shared" si="71"/>
        <v>55176.299999999996</v>
      </c>
      <c r="H231" s="116"/>
      <c r="I231" s="97">
        <v>3</v>
      </c>
      <c r="J231" s="98">
        <v>3600</v>
      </c>
      <c r="K231" s="99">
        <f t="shared" si="57"/>
        <v>1200</v>
      </c>
      <c r="L231" s="100">
        <v>3</v>
      </c>
      <c r="M231" s="98">
        <f t="shared" si="72"/>
        <v>2969.0217391304168</v>
      </c>
      <c r="N231" s="99">
        <f t="shared" si="65"/>
        <v>989.67391304347223</v>
      </c>
      <c r="O231" s="101">
        <f t="shared" si="66"/>
        <v>0</v>
      </c>
      <c r="P231" s="102">
        <f t="shared" si="67"/>
        <v>-210.32608695652777</v>
      </c>
      <c r="Q231" s="103">
        <f t="shared" si="68"/>
        <v>0.82472826086956019</v>
      </c>
      <c r="R231" s="276"/>
      <c r="S231" s="1">
        <v>0.94930555555555529</v>
      </c>
      <c r="T231" s="2">
        <v>0.99189814814814814</v>
      </c>
      <c r="U231" s="104">
        <v>18.999999999999932</v>
      </c>
      <c r="V231" s="105">
        <v>61.333333333333698</v>
      </c>
      <c r="W231" s="106"/>
      <c r="X231" s="4"/>
      <c r="Y231" s="261"/>
      <c r="Z231" s="262"/>
      <c r="AA231" s="175">
        <f t="shared" si="69"/>
        <v>-630.97826086958321</v>
      </c>
      <c r="AB231" s="103">
        <f t="shared" si="70"/>
        <v>0.82472826086956019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73">AVERAGE(I226:I241)</f>
        <v>3.3333333333333335</v>
      </c>
      <c r="J242" s="138">
        <f t="shared" si="73"/>
        <v>3450</v>
      </c>
      <c r="K242" s="139">
        <f t="shared" ref="K242" si="74">J242/I242</f>
        <v>1035</v>
      </c>
      <c r="L242" s="137">
        <f t="shared" ref="L242:M242" si="75">AVERAGE(L226:L241)</f>
        <v>3.3333333333333335</v>
      </c>
      <c r="M242" s="138">
        <f t="shared" si="75"/>
        <v>2860.4953285550291</v>
      </c>
      <c r="N242" s="139">
        <f>M242/L242</f>
        <v>858.14859856650867</v>
      </c>
      <c r="O242" s="140">
        <f>L242-I242</f>
        <v>0</v>
      </c>
      <c r="P242" s="141">
        <f>N242-K242</f>
        <v>-176.85140143349133</v>
      </c>
      <c r="Q242" s="142">
        <f>N242/K242</f>
        <v>0.82912908074058811</v>
      </c>
      <c r="R242" s="277"/>
      <c r="S242" s="143">
        <f>S226</f>
        <v>0.70843750000000005</v>
      </c>
      <c r="T242" s="144">
        <f>INDEX(T226:T241,COUNTA(T226:T241))</f>
        <v>0.99189814814814814</v>
      </c>
      <c r="U242" s="145"/>
      <c r="V242" s="156"/>
      <c r="W242" s="135"/>
      <c r="X242" s="139"/>
      <c r="Y242" s="264"/>
      <c r="Z242" s="265"/>
      <c r="AA242" s="177">
        <f>M242-J242</f>
        <v>-589.50467144497088</v>
      </c>
      <c r="AB242" s="142">
        <f>M242/J242</f>
        <v>0.82912908074058811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96" priority="1" operator="greaterThan">
      <formula>0</formula>
    </cfRule>
  </conditionalFormatting>
  <conditionalFormatting sqref="P5:P242 AA5:AA242">
    <cfRule type="cellIs" dxfId="195" priority="4" operator="lessThan">
      <formula>0</formula>
    </cfRule>
  </conditionalFormatting>
  <conditionalFormatting sqref="Q5:Q242 AB5:AB242">
    <cfRule type="cellIs" dxfId="194" priority="2" operator="greaterThan">
      <formula>1</formula>
    </cfRule>
    <cfRule type="cellIs" dxfId="193" priority="3" operator="lessThan">
      <formula>0.8</formula>
    </cfRule>
  </conditionalFormatting>
  <conditionalFormatting sqref="AC5:AC23 R5:R242 AC141:AC146">
    <cfRule type="cellIs" dxfId="192" priority="5" operator="lessThan">
      <formula>0.8</formula>
    </cfRule>
  </conditionalFormatting>
  <conditionalFormatting sqref="AC29:AC37">
    <cfRule type="cellIs" dxfId="191" priority="16" operator="lessThan">
      <formula>0.8</formula>
    </cfRule>
  </conditionalFormatting>
  <conditionalFormatting sqref="AC39:AC44">
    <cfRule type="cellIs" dxfId="190" priority="15" operator="lessThan">
      <formula>0.8</formula>
    </cfRule>
  </conditionalFormatting>
  <conditionalFormatting sqref="AC56">
    <cfRule type="cellIs" dxfId="189" priority="17" operator="lessThan">
      <formula>0.8</formula>
    </cfRule>
  </conditionalFormatting>
  <conditionalFormatting sqref="AC73:AC78">
    <cfRule type="cellIs" dxfId="188" priority="13" operator="lessThan">
      <formula>0.8</formula>
    </cfRule>
  </conditionalFormatting>
  <conditionalFormatting sqref="AC90">
    <cfRule type="cellIs" dxfId="187" priority="14" operator="lessThan">
      <formula>0.8</formula>
    </cfRule>
  </conditionalFormatting>
  <conditionalFormatting sqref="AC107">
    <cfRule type="cellIs" dxfId="186" priority="7" operator="lessThan">
      <formula>0.8</formula>
    </cfRule>
  </conditionalFormatting>
  <conditionalFormatting sqref="AC124:AC129">
    <cfRule type="cellIs" dxfId="185" priority="6" operator="lessThan">
      <formula>0.8</formula>
    </cfRule>
  </conditionalFormatting>
  <conditionalFormatting sqref="AC158:AC163">
    <cfRule type="cellIs" dxfId="184" priority="12" operator="lessThan">
      <formula>0.8</formula>
    </cfRule>
  </conditionalFormatting>
  <conditionalFormatting sqref="AC175">
    <cfRule type="cellIs" dxfId="183" priority="11" operator="lessThan">
      <formula>0.8</formula>
    </cfRule>
  </conditionalFormatting>
  <conditionalFormatting sqref="AC192">
    <cfRule type="cellIs" dxfId="182" priority="10" operator="lessThan">
      <formula>0.8</formula>
    </cfRule>
  </conditionalFormatting>
  <conditionalFormatting sqref="AC209">
    <cfRule type="cellIs" dxfId="181" priority="9" operator="lessThan">
      <formula>0.8</formula>
    </cfRule>
  </conditionalFormatting>
  <conditionalFormatting sqref="AC226:AC231">
    <cfRule type="cellIs" dxfId="180" priority="8" operator="lessThan">
      <formula>0.8</formula>
    </cfRule>
  </conditionalFormatting>
  <dataValidations count="1">
    <dataValidation type="list" allowBlank="1" showInputMessage="1" showErrorMessage="1" sqref="Y5:Z242" xr:uid="{AE897587-C8FF-49B1-AA65-6BD5B2BE3741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2A94-56F5-4454-8355-A00C8FAFC121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38" sqref="Y38:Z38"/>
      <selection pane="bottomLeft" activeCell="Y38" sqref="Y38:Z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132194</v>
      </c>
      <c r="E1" s="77" t="s">
        <v>3</v>
      </c>
      <c r="F1" s="78">
        <f>SUM(G5:G157)</f>
        <v>5881908.6100000013</v>
      </c>
      <c r="G1" s="79" t="s">
        <v>74</v>
      </c>
      <c r="H1" s="80">
        <f>L21+L38+L55+L72+L89+L106+L123+L140+L157</f>
        <v>169.98901098901098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45875</v>
      </c>
      <c r="B2" s="325"/>
      <c r="C2" s="82" t="s">
        <v>35</v>
      </c>
      <c r="D2" s="83">
        <f>AVERAGE(N21,N38,N55,N72,N89,N106,N123,N140,N157)</f>
        <v>134.63802844435332</v>
      </c>
      <c r="E2" s="83" t="s">
        <v>81</v>
      </c>
      <c r="F2" s="84">
        <f>F1/D1</f>
        <v>44.49452025054088</v>
      </c>
      <c r="G2" s="85" t="s">
        <v>82</v>
      </c>
      <c r="H2" s="86">
        <f>COUNT(H5:H157)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3567</v>
      </c>
      <c r="G5" s="159">
        <f t="shared" ref="G5:G6" si="0">E5*F5</f>
        <v>70269.899999999994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1057.7594728171332</v>
      </c>
      <c r="N5" s="163">
        <f>M5/L5</f>
        <v>81.366113293625631</v>
      </c>
      <c r="O5" s="179">
        <f>L5-I5</f>
        <v>0</v>
      </c>
      <c r="P5" s="180">
        <f>N5-K5</f>
        <v>-10.941579014066676</v>
      </c>
      <c r="Q5" s="132">
        <f>N5/K5</f>
        <v>0.88146622734761104</v>
      </c>
      <c r="R5" s="276">
        <f>Q21</f>
        <v>0.86978279379480583</v>
      </c>
      <c r="S5" s="167">
        <v>0.25</v>
      </c>
      <c r="T5" s="168">
        <v>0.39050925925925928</v>
      </c>
      <c r="U5" s="169"/>
      <c r="V5" s="170">
        <v>202.33333333333337</v>
      </c>
      <c r="W5" s="87"/>
      <c r="X5" s="88"/>
      <c r="Y5" s="278"/>
      <c r="Z5" s="279"/>
      <c r="AA5" s="109">
        <f>M5-J5</f>
        <v>-142.2405271828668</v>
      </c>
      <c r="AB5" s="110">
        <f>M5/J5</f>
        <v>0.88146622734761104</v>
      </c>
      <c r="AC5" s="291">
        <f>AB21</f>
        <v>0.86978279379480583</v>
      </c>
    </row>
    <row r="6" spans="1:29" ht="15.75" customHeight="1">
      <c r="A6" s="270"/>
      <c r="B6" s="92" t="s">
        <v>173</v>
      </c>
      <c r="C6" s="285" t="s">
        <v>174</v>
      </c>
      <c r="D6" s="285"/>
      <c r="E6" s="93">
        <v>29.97</v>
      </c>
      <c r="F6" s="94">
        <v>2391</v>
      </c>
      <c r="G6" s="95">
        <f t="shared" si="0"/>
        <v>71658.27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2247.4151436031289</v>
      </c>
      <c r="N6" s="99">
        <f>M6/L6</f>
        <v>112.37075718015645</v>
      </c>
      <c r="O6" s="101">
        <f>L6-I6</f>
        <v>0</v>
      </c>
      <c r="P6" s="102">
        <f>N6-K6</f>
        <v>-17.629242819843554</v>
      </c>
      <c r="Q6" s="103">
        <f>N6/K6</f>
        <v>0.86439043984735731</v>
      </c>
      <c r="R6" s="276"/>
      <c r="S6" s="1">
        <v>0.53900462962962958</v>
      </c>
      <c r="T6" s="2">
        <v>0.58333333333333337</v>
      </c>
      <c r="U6" s="104">
        <v>56.749999999999915</v>
      </c>
      <c r="V6" s="105">
        <v>63.833333333333456</v>
      </c>
      <c r="W6" s="106"/>
      <c r="X6" s="107"/>
      <c r="Y6" s="261"/>
      <c r="Z6" s="262"/>
      <c r="AA6" s="111">
        <f>M6-J6</f>
        <v>-352.58485639687115</v>
      </c>
      <c r="AB6" s="112">
        <f>M6/J6</f>
        <v>0.86439043984735731</v>
      </c>
      <c r="AC6" s="292"/>
    </row>
    <row r="7" spans="1:29" ht="15.75" customHeight="1">
      <c r="A7" s="270"/>
      <c r="B7" s="92"/>
      <c r="C7" s="285"/>
      <c r="D7" s="285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6"/>
      <c r="S7" s="117"/>
      <c r="T7" s="118"/>
      <c r="U7" s="104"/>
      <c r="V7" s="105"/>
      <c r="W7" s="106"/>
      <c r="X7" s="107"/>
      <c r="Y7" s="261"/>
      <c r="Z7" s="262"/>
      <c r="AA7" s="111"/>
      <c r="AB7" s="112"/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1652.5873082101311</v>
      </c>
      <c r="N21" s="139">
        <f t="shared" ref="N21:N27" si="5">M21/L21</f>
        <v>100.15680655818977</v>
      </c>
      <c r="O21" s="140">
        <f t="shared" ref="O21:O27" si="6">L21-I21</f>
        <v>0</v>
      </c>
      <c r="P21" s="141">
        <f t="shared" ref="P21:P27" si="7">N21-K21</f>
        <v>-14.994708593325385</v>
      </c>
      <c r="Q21" s="142">
        <f t="shared" ref="Q21:Q27" si="8">N21/K21</f>
        <v>0.86978279379480583</v>
      </c>
      <c r="R21" s="277"/>
      <c r="S21" s="143">
        <f>S5</f>
        <v>0.25</v>
      </c>
      <c r="T21" s="144">
        <f>INDEX(T5:T20,COUNTA(T5:T20))</f>
        <v>0.58333333333333337</v>
      </c>
      <c r="U21" s="145"/>
      <c r="V21" s="145"/>
      <c r="W21" s="146"/>
      <c r="X21" s="147"/>
      <c r="Y21" s="264"/>
      <c r="Z21" s="265"/>
      <c r="AA21" s="148">
        <f t="shared" ref="AA21:AA27" si="9">M21-J21</f>
        <v>-247.41269178986886</v>
      </c>
      <c r="AB21" s="149">
        <f t="shared" ref="AB21:AB27" si="10">M21/J21</f>
        <v>0.86978279379480583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2627</v>
      </c>
      <c r="G22" s="159">
        <f t="shared" ref="G22:G27" si="11">E22*F22</f>
        <v>188828.75999999998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1697.8815080789946</v>
      </c>
      <c r="N22" s="163">
        <f t="shared" si="5"/>
        <v>65.303134926115177</v>
      </c>
      <c r="O22" s="165">
        <f t="shared" si="6"/>
        <v>0</v>
      </c>
      <c r="P22" s="166">
        <f t="shared" si="7"/>
        <v>-11.619941996961742</v>
      </c>
      <c r="Q22" s="152">
        <f t="shared" si="8"/>
        <v>0.84894075403949731</v>
      </c>
      <c r="R22" s="275">
        <f>Q38</f>
        <v>0.81601150625084407</v>
      </c>
      <c r="S22" s="167">
        <v>0.16678240740740741</v>
      </c>
      <c r="T22" s="168">
        <v>0.23125000000000001</v>
      </c>
      <c r="U22" s="169"/>
      <c r="V22" s="170">
        <v>92.833333333333343</v>
      </c>
      <c r="W22" s="181"/>
      <c r="X22" s="163"/>
      <c r="Y22" s="278"/>
      <c r="Z22" s="279"/>
      <c r="AA22" s="109">
        <f t="shared" si="9"/>
        <v>-302.11849192100544</v>
      </c>
      <c r="AB22" s="152">
        <f t="shared" si="10"/>
        <v>0.84894075403949731</v>
      </c>
      <c r="AC22" s="347">
        <f>AB38</f>
        <v>0.84285399000909556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2287</v>
      </c>
      <c r="G23" s="95">
        <f t="shared" si="11"/>
        <v>118603.81999999999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27</v>
      </c>
      <c r="M23" s="98">
        <f t="shared" si="12"/>
        <v>1653.2530120481913</v>
      </c>
      <c r="N23" s="99">
        <f t="shared" si="5"/>
        <v>61.231593038821899</v>
      </c>
      <c r="O23" s="101">
        <f t="shared" si="6"/>
        <v>1</v>
      </c>
      <c r="P23" s="102">
        <f t="shared" si="7"/>
        <v>-15.691483884255021</v>
      </c>
      <c r="Q23" s="103">
        <f t="shared" si="8"/>
        <v>0.79601070950468467</v>
      </c>
      <c r="R23" s="276"/>
      <c r="S23" s="1">
        <v>0.23402777777777775</v>
      </c>
      <c r="T23" s="2">
        <v>0.29166666666666669</v>
      </c>
      <c r="U23" s="104">
        <v>3.9999999999999458</v>
      </c>
      <c r="V23" s="105">
        <v>83.000000000000071</v>
      </c>
      <c r="W23" s="106"/>
      <c r="X23" s="107"/>
      <c r="Y23" s="261" t="s">
        <v>236</v>
      </c>
      <c r="Z23" s="262"/>
      <c r="AA23" s="111">
        <f t="shared" si="9"/>
        <v>-346.74698795180871</v>
      </c>
      <c r="AB23" s="103">
        <f t="shared" si="10"/>
        <v>0.8266265060240956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5307</v>
      </c>
      <c r="G24" s="95">
        <f t="shared" si="11"/>
        <v>301278.39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27</v>
      </c>
      <c r="M24" s="98">
        <f t="shared" si="12"/>
        <v>1737.310175502409</v>
      </c>
      <c r="N24" s="99">
        <f t="shared" si="5"/>
        <v>64.344821314904038</v>
      </c>
      <c r="O24" s="101">
        <f t="shared" si="6"/>
        <v>1</v>
      </c>
      <c r="P24" s="102">
        <f t="shared" si="7"/>
        <v>-12.578255608172881</v>
      </c>
      <c r="Q24" s="103">
        <f t="shared" si="8"/>
        <v>0.83648267709375257</v>
      </c>
      <c r="R24" s="276"/>
      <c r="S24" s="1">
        <v>0.29930555555555549</v>
      </c>
      <c r="T24" s="2">
        <v>0.42658564814814814</v>
      </c>
      <c r="U24" s="104">
        <v>10.999999999999881</v>
      </c>
      <c r="V24" s="105">
        <v>183.28333333333342</v>
      </c>
      <c r="W24" s="106"/>
      <c r="X24" s="107"/>
      <c r="Y24" s="261" t="s">
        <v>236</v>
      </c>
      <c r="Z24" s="262"/>
      <c r="AA24" s="111">
        <f t="shared" si="9"/>
        <v>-262.68982449759096</v>
      </c>
      <c r="AB24" s="103">
        <f t="shared" si="10"/>
        <v>0.86865508775120448</v>
      </c>
      <c r="AC24" s="293"/>
    </row>
    <row r="25" spans="1:43" ht="15.75" customHeight="1">
      <c r="A25" s="281"/>
      <c r="B25" s="92" t="s">
        <v>176</v>
      </c>
      <c r="C25" s="285" t="s">
        <v>177</v>
      </c>
      <c r="D25" s="285"/>
      <c r="E25" s="93">
        <v>56.43</v>
      </c>
      <c r="F25" s="94">
        <v>756</v>
      </c>
      <c r="G25" s="95">
        <f t="shared" si="11"/>
        <v>42661.08</v>
      </c>
      <c r="H25" s="96">
        <v>2</v>
      </c>
      <c r="I25" s="97">
        <v>24</v>
      </c>
      <c r="J25" s="98">
        <v>2000</v>
      </c>
      <c r="K25" s="99">
        <f t="shared" si="13"/>
        <v>83.333333333333329</v>
      </c>
      <c r="L25" s="100">
        <v>25</v>
      </c>
      <c r="M25" s="98">
        <f t="shared" si="12"/>
        <v>1690.4347826086951</v>
      </c>
      <c r="N25" s="99">
        <f t="shared" si="5"/>
        <v>67.617391304347805</v>
      </c>
      <c r="O25" s="101">
        <f t="shared" si="6"/>
        <v>1</v>
      </c>
      <c r="P25" s="102">
        <f t="shared" si="7"/>
        <v>-15.715942028985523</v>
      </c>
      <c r="Q25" s="103">
        <f t="shared" si="8"/>
        <v>0.81140869565217366</v>
      </c>
      <c r="R25" s="276"/>
      <c r="S25" s="1">
        <v>0.43483796296296295</v>
      </c>
      <c r="T25" s="2">
        <v>0.45347222222222222</v>
      </c>
      <c r="U25" s="104">
        <v>11.883333333333326</v>
      </c>
      <c r="V25" s="105">
        <v>26.833333333333343</v>
      </c>
      <c r="W25" s="106">
        <v>0.45347222222222222</v>
      </c>
      <c r="X25" s="107">
        <v>0.4931712962962963</v>
      </c>
      <c r="Y25" s="261" t="s">
        <v>236</v>
      </c>
      <c r="Z25" s="262"/>
      <c r="AA25" s="111">
        <f t="shared" si="9"/>
        <v>-309.56521739130494</v>
      </c>
      <c r="AB25" s="103">
        <f t="shared" si="10"/>
        <v>0.84521739130434748</v>
      </c>
      <c r="AC25" s="293"/>
    </row>
    <row r="26" spans="1:43" ht="15.75" customHeight="1">
      <c r="A26" s="281"/>
      <c r="B26" s="92" t="s">
        <v>176</v>
      </c>
      <c r="C26" s="285" t="s">
        <v>237</v>
      </c>
      <c r="D26" s="285"/>
      <c r="E26" s="93">
        <v>54.7</v>
      </c>
      <c r="F26" s="94">
        <v>3720</v>
      </c>
      <c r="G26" s="95">
        <f t="shared" si="11"/>
        <v>203484</v>
      </c>
      <c r="H26" s="113"/>
      <c r="I26" s="97">
        <v>26</v>
      </c>
      <c r="J26" s="98">
        <v>2000</v>
      </c>
      <c r="K26" s="99">
        <f t="shared" si="13"/>
        <v>76.92307692307692</v>
      </c>
      <c r="L26" s="114">
        <v>27</v>
      </c>
      <c r="M26" s="98">
        <f t="shared" si="12"/>
        <v>1643.1901840490791</v>
      </c>
      <c r="N26" s="99">
        <f t="shared" si="5"/>
        <v>60.858895705521448</v>
      </c>
      <c r="O26" s="101">
        <f t="shared" si="6"/>
        <v>1</v>
      </c>
      <c r="P26" s="102">
        <f t="shared" si="7"/>
        <v>-16.064181217555472</v>
      </c>
      <c r="Q26" s="103">
        <f t="shared" si="8"/>
        <v>0.79116564417177881</v>
      </c>
      <c r="R26" s="276"/>
      <c r="S26" s="1">
        <v>0.4931712962962963</v>
      </c>
      <c r="T26" s="2">
        <v>0.58750000000000002</v>
      </c>
      <c r="U26" s="104">
        <v>57.166666666666679</v>
      </c>
      <c r="V26" s="105">
        <v>135.83333333333337</v>
      </c>
      <c r="W26" s="106"/>
      <c r="X26" s="107"/>
      <c r="Y26" s="261" t="s">
        <v>236</v>
      </c>
      <c r="Z26" s="262"/>
      <c r="AA26" s="111">
        <f t="shared" si="9"/>
        <v>-356.80981595092089</v>
      </c>
      <c r="AB26" s="103">
        <f t="shared" si="10"/>
        <v>0.82159509202453951</v>
      </c>
      <c r="AC26" s="293"/>
    </row>
    <row r="27" spans="1:43" ht="15.75" customHeight="1">
      <c r="A27" s="281"/>
      <c r="B27" s="92" t="s">
        <v>176</v>
      </c>
      <c r="C27" s="285" t="s">
        <v>177</v>
      </c>
      <c r="D27" s="285"/>
      <c r="E27" s="93">
        <v>56.43</v>
      </c>
      <c r="F27" s="94">
        <v>1899</v>
      </c>
      <c r="G27" s="115">
        <f t="shared" si="11"/>
        <v>107160.56999999999</v>
      </c>
      <c r="H27" s="116"/>
      <c r="I27" s="97">
        <v>24</v>
      </c>
      <c r="J27" s="98">
        <v>2000</v>
      </c>
      <c r="K27" s="99">
        <f t="shared" si="13"/>
        <v>83.333333333333329</v>
      </c>
      <c r="L27" s="100">
        <v>25</v>
      </c>
      <c r="M27" s="98">
        <f t="shared" si="12"/>
        <v>1692.1782178217775</v>
      </c>
      <c r="N27" s="99">
        <f t="shared" si="5"/>
        <v>67.6871287128711</v>
      </c>
      <c r="O27" s="101">
        <f t="shared" si="6"/>
        <v>1</v>
      </c>
      <c r="P27" s="102">
        <f t="shared" si="7"/>
        <v>-15.646204620462228</v>
      </c>
      <c r="Q27" s="103">
        <f t="shared" si="8"/>
        <v>0.8122455445544533</v>
      </c>
      <c r="R27" s="276"/>
      <c r="S27" s="1">
        <v>0.59097222222222212</v>
      </c>
      <c r="T27" s="2">
        <v>0.63773148148148151</v>
      </c>
      <c r="U27" s="104">
        <v>4.9999999999998224</v>
      </c>
      <c r="V27" s="105">
        <v>67.333333333333513</v>
      </c>
      <c r="W27" s="106"/>
      <c r="X27" s="107"/>
      <c r="Y27" s="261" t="s">
        <v>236</v>
      </c>
      <c r="Z27" s="262"/>
      <c r="AA27" s="111">
        <f t="shared" si="9"/>
        <v>-307.82178217822252</v>
      </c>
      <c r="AB27" s="103">
        <f t="shared" si="10"/>
        <v>0.84608910891088873</v>
      </c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4">AVERAGE(I22:I37)</f>
        <v>25.333333333333332</v>
      </c>
      <c r="J38" s="138">
        <f t="shared" si="14"/>
        <v>2000</v>
      </c>
      <c r="K38" s="139">
        <f t="shared" ref="K38" si="15">J38/I38</f>
        <v>78.94736842105263</v>
      </c>
      <c r="L38" s="137">
        <f t="shared" ref="L38:M38" si="16">AVERAGE(L22:L37)</f>
        <v>26.166666666666668</v>
      </c>
      <c r="M38" s="138">
        <f t="shared" si="16"/>
        <v>1685.7079800181912</v>
      </c>
      <c r="N38" s="139">
        <f t="shared" ref="N38:N44" si="17">M38/L38</f>
        <v>64.421961019803476</v>
      </c>
      <c r="O38" s="140">
        <f t="shared" ref="O38:O44" si="18">L38-I38</f>
        <v>0.8333333333333357</v>
      </c>
      <c r="P38" s="141">
        <f t="shared" ref="P38:P44" si="19">N38-K38</f>
        <v>-14.525407401249154</v>
      </c>
      <c r="Q38" s="142">
        <f t="shared" ref="Q38:Q44" si="20">N38/K38</f>
        <v>0.81601150625084407</v>
      </c>
      <c r="R38" s="277"/>
      <c r="S38" s="143">
        <f>S22</f>
        <v>0.16678240740740741</v>
      </c>
      <c r="T38" s="144">
        <f>INDEX(T22:T37,COUNTA(T22:T37))</f>
        <v>0.63773148148148151</v>
      </c>
      <c r="U38" s="145"/>
      <c r="V38" s="156"/>
      <c r="W38" s="135"/>
      <c r="X38" s="139"/>
      <c r="Y38" s="264"/>
      <c r="Z38" s="265"/>
      <c r="AA38" s="157">
        <f t="shared" ref="AA38:AA44" si="21">M38-J38</f>
        <v>-314.29201998180883</v>
      </c>
      <c r="AB38" s="142">
        <f t="shared" ref="AB38:AB44" si="22">M38/J38</f>
        <v>0.84285399000909556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2940</v>
      </c>
      <c r="G39" s="159">
        <f t="shared" ref="G39:G44" si="23">E39*F39</f>
        <v>145588.80000000002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1709.8546042003231</v>
      </c>
      <c r="N39" s="163">
        <f t="shared" si="17"/>
        <v>71.243941841680126</v>
      </c>
      <c r="O39" s="165">
        <f t="shared" si="18"/>
        <v>0</v>
      </c>
      <c r="P39" s="166">
        <f t="shared" si="19"/>
        <v>-12.089391491653203</v>
      </c>
      <c r="Q39" s="152">
        <f t="shared" si="20"/>
        <v>0.85492730210016155</v>
      </c>
      <c r="R39" s="275">
        <f>Q55</f>
        <v>0.834943898603553</v>
      </c>
      <c r="S39" s="167">
        <v>0.16666666666666666</v>
      </c>
      <c r="T39" s="168">
        <v>0.23831018518518518</v>
      </c>
      <c r="U39" s="169"/>
      <c r="V39" s="170">
        <v>103.16666666666667</v>
      </c>
      <c r="W39" s="87"/>
      <c r="X39" s="88"/>
      <c r="Y39" s="278"/>
      <c r="Z39" s="279"/>
      <c r="AA39" s="109">
        <f t="shared" si="21"/>
        <v>-290.14539579967686</v>
      </c>
      <c r="AB39" s="152">
        <f t="shared" si="22"/>
        <v>0.85492730210016155</v>
      </c>
      <c r="AC39" s="347">
        <f>AB55</f>
        <v>0.8411286682228386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960</v>
      </c>
      <c r="G40" s="95">
        <f t="shared" si="23"/>
        <v>57408</v>
      </c>
      <c r="H40" s="96"/>
      <c r="I40" s="100">
        <v>14</v>
      </c>
      <c r="J40" s="98">
        <v>2000</v>
      </c>
      <c r="K40" s="99">
        <f t="shared" si="13"/>
        <v>142.85714285714286</v>
      </c>
      <c r="L40" s="100">
        <v>14</v>
      </c>
      <c r="M40" s="98">
        <f t="shared" si="24"/>
        <v>1652.0076481835565</v>
      </c>
      <c r="N40" s="99">
        <f t="shared" si="17"/>
        <v>118.00054629882547</v>
      </c>
      <c r="O40" s="101">
        <f t="shared" si="18"/>
        <v>0</v>
      </c>
      <c r="P40" s="102">
        <f t="shared" si="19"/>
        <v>-24.856596558317392</v>
      </c>
      <c r="Q40" s="103">
        <f t="shared" si="20"/>
        <v>0.8260038240917783</v>
      </c>
      <c r="R40" s="276"/>
      <c r="S40" s="1">
        <v>0.24384259259259258</v>
      </c>
      <c r="T40" s="2">
        <v>0.26805555555555555</v>
      </c>
      <c r="U40" s="104">
        <v>7.9666666666666597</v>
      </c>
      <c r="V40" s="105">
        <v>34.866666666666667</v>
      </c>
      <c r="W40" s="106"/>
      <c r="X40" s="107"/>
      <c r="Y40" s="261"/>
      <c r="Z40" s="262"/>
      <c r="AA40" s="111">
        <f t="shared" si="21"/>
        <v>-347.99235181644349</v>
      </c>
      <c r="AB40" s="103">
        <f t="shared" si="22"/>
        <v>0.8260038240917783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2752</v>
      </c>
      <c r="G41" s="95">
        <f t="shared" si="23"/>
        <v>142608.64000000001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 t="shared" si="24"/>
        <v>1533.622291021672</v>
      </c>
      <c r="N41" s="99">
        <f t="shared" si="17"/>
        <v>66.679230044420521</v>
      </c>
      <c r="O41" s="101">
        <f t="shared" si="18"/>
        <v>0</v>
      </c>
      <c r="P41" s="102">
        <f t="shared" si="19"/>
        <v>-11.58163952079687</v>
      </c>
      <c r="Q41" s="103">
        <f t="shared" si="20"/>
        <v>0.85201238390092893</v>
      </c>
      <c r="R41" s="276"/>
      <c r="S41" s="1">
        <v>0.27175925925925926</v>
      </c>
      <c r="T41" s="2">
        <v>0.34652777777777777</v>
      </c>
      <c r="U41" s="104">
        <v>5.333333333333341</v>
      </c>
      <c r="V41" s="105">
        <v>107.66666666666666</v>
      </c>
      <c r="W41" s="106"/>
      <c r="X41" s="107"/>
      <c r="Y41" s="261"/>
      <c r="Z41" s="262"/>
      <c r="AA41" s="111">
        <f t="shared" si="21"/>
        <v>-266.37770897832797</v>
      </c>
      <c r="AB41" s="103">
        <f t="shared" si="22"/>
        <v>0.85201238390092893</v>
      </c>
      <c r="AC41" s="293"/>
    </row>
    <row r="42" spans="1:29" ht="15.75" customHeight="1">
      <c r="A42" s="270"/>
      <c r="B42" s="153" t="s">
        <v>176</v>
      </c>
      <c r="C42" s="259" t="s">
        <v>238</v>
      </c>
      <c r="D42" s="260"/>
      <c r="E42" s="93">
        <v>54.7</v>
      </c>
      <c r="F42" s="104">
        <v>3776</v>
      </c>
      <c r="G42" s="95">
        <f t="shared" si="23"/>
        <v>206547.20000000001</v>
      </c>
      <c r="H42" s="96"/>
      <c r="I42" s="100">
        <v>25</v>
      </c>
      <c r="J42" s="98">
        <v>2000</v>
      </c>
      <c r="K42" s="99">
        <f t="shared" si="13"/>
        <v>80</v>
      </c>
      <c r="L42" s="100">
        <v>26</v>
      </c>
      <c r="M42" s="98">
        <f t="shared" si="24"/>
        <v>1641.7391304347827</v>
      </c>
      <c r="N42" s="99">
        <f t="shared" si="17"/>
        <v>63.143812709030108</v>
      </c>
      <c r="O42" s="101">
        <f t="shared" si="18"/>
        <v>1</v>
      </c>
      <c r="P42" s="102">
        <f t="shared" si="19"/>
        <v>-16.856187290969892</v>
      </c>
      <c r="Q42" s="103">
        <f t="shared" si="20"/>
        <v>0.78929765886287639</v>
      </c>
      <c r="R42" s="276"/>
      <c r="S42" s="1">
        <v>0.35069444444444442</v>
      </c>
      <c r="T42" s="2">
        <v>0.44652777777777775</v>
      </c>
      <c r="U42" s="104">
        <v>5.9999999999999787</v>
      </c>
      <c r="V42" s="105">
        <v>138</v>
      </c>
      <c r="W42" s="106">
        <v>0.44652777777777775</v>
      </c>
      <c r="X42" s="107">
        <v>0.48680555555555549</v>
      </c>
      <c r="Y42" s="261" t="s">
        <v>236</v>
      </c>
      <c r="Z42" s="262"/>
      <c r="AA42" s="111">
        <f t="shared" si="21"/>
        <v>-358.26086956521726</v>
      </c>
      <c r="AB42" s="103">
        <f t="shared" si="22"/>
        <v>0.82086956521739141</v>
      </c>
      <c r="AC42" s="293"/>
    </row>
    <row r="43" spans="1:29" ht="15.75" customHeight="1">
      <c r="A43" s="271"/>
      <c r="B43" s="153" t="s">
        <v>180</v>
      </c>
      <c r="C43" s="259" t="s">
        <v>188</v>
      </c>
      <c r="D43" s="260"/>
      <c r="E43" s="93">
        <v>59.34</v>
      </c>
      <c r="F43" s="104">
        <v>2435</v>
      </c>
      <c r="G43" s="95">
        <f t="shared" si="23"/>
        <v>144492.9</v>
      </c>
      <c r="H43" s="113"/>
      <c r="I43" s="114">
        <v>24</v>
      </c>
      <c r="J43" s="98">
        <v>2000</v>
      </c>
      <c r="K43" s="99">
        <f t="shared" si="13"/>
        <v>83.333333333333329</v>
      </c>
      <c r="L43" s="114">
        <v>24</v>
      </c>
      <c r="M43" s="98">
        <f t="shared" si="24"/>
        <v>1692.2779922779898</v>
      </c>
      <c r="N43" s="99">
        <f t="shared" si="17"/>
        <v>70.511583011582914</v>
      </c>
      <c r="O43" s="101">
        <f t="shared" si="18"/>
        <v>0</v>
      </c>
      <c r="P43" s="102">
        <f t="shared" si="19"/>
        <v>-12.821750321750415</v>
      </c>
      <c r="Q43" s="103">
        <f t="shared" si="20"/>
        <v>0.84613899613899501</v>
      </c>
      <c r="R43" s="276"/>
      <c r="S43" s="1">
        <v>0.48680555555555549</v>
      </c>
      <c r="T43" s="2">
        <v>0.54675925925925928</v>
      </c>
      <c r="U43" s="104">
        <v>57.999999999999957</v>
      </c>
      <c r="V43" s="105">
        <v>86.333333333333456</v>
      </c>
      <c r="W43" s="106"/>
      <c r="X43" s="107"/>
      <c r="Y43" s="261"/>
      <c r="Z43" s="262"/>
      <c r="AA43" s="111">
        <f t="shared" si="21"/>
        <v>-307.72200772201018</v>
      </c>
      <c r="AB43" s="103">
        <f t="shared" si="22"/>
        <v>0.8461389961389949</v>
      </c>
      <c r="AC43" s="293"/>
    </row>
    <row r="44" spans="1:29" ht="15.75" customHeight="1">
      <c r="A44" s="271"/>
      <c r="B44" s="153" t="s">
        <v>180</v>
      </c>
      <c r="C44" s="259" t="s">
        <v>197</v>
      </c>
      <c r="D44" s="260"/>
      <c r="E44" s="93">
        <v>77.34</v>
      </c>
      <c r="F44" s="104">
        <v>3288</v>
      </c>
      <c r="G44" s="115">
        <f t="shared" si="23"/>
        <v>254293.92</v>
      </c>
      <c r="H44" s="116"/>
      <c r="I44" s="100">
        <v>25</v>
      </c>
      <c r="J44" s="98">
        <v>2000</v>
      </c>
      <c r="K44" s="99">
        <f t="shared" si="13"/>
        <v>80</v>
      </c>
      <c r="L44" s="100">
        <v>25</v>
      </c>
      <c r="M44" s="98">
        <f t="shared" si="24"/>
        <v>1695.8166189111721</v>
      </c>
      <c r="N44" s="99">
        <f t="shared" si="17"/>
        <v>67.832664756446889</v>
      </c>
      <c r="O44" s="101">
        <f t="shared" si="18"/>
        <v>0</v>
      </c>
      <c r="P44" s="102">
        <f t="shared" si="19"/>
        <v>-12.167335243553111</v>
      </c>
      <c r="Q44" s="103">
        <f t="shared" si="20"/>
        <v>0.84790830945558615</v>
      </c>
      <c r="R44" s="276"/>
      <c r="S44" s="1">
        <v>0.55138888888888882</v>
      </c>
      <c r="T44" s="2">
        <v>0.63217592592592597</v>
      </c>
      <c r="U44" s="104">
        <v>6.6666666666665364</v>
      </c>
      <c r="V44" s="105">
        <v>116.33333333333351</v>
      </c>
      <c r="W44" s="106"/>
      <c r="X44" s="107"/>
      <c r="Y44" s="261"/>
      <c r="Z44" s="262"/>
      <c r="AA44" s="111">
        <f t="shared" si="21"/>
        <v>-304.1833810888279</v>
      </c>
      <c r="AB44" s="103">
        <f t="shared" si="22"/>
        <v>0.84790830945558604</v>
      </c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5">AVERAGE(I39:I54)</f>
        <v>22.5</v>
      </c>
      <c r="J55" s="138">
        <f t="shared" si="25"/>
        <v>1966.6666666666667</v>
      </c>
      <c r="K55" s="139">
        <f t="shared" ref="K55" si="26">J55/I55</f>
        <v>87.407407407407405</v>
      </c>
      <c r="L55" s="137">
        <f t="shared" ref="L55:M55" si="27">AVERAGE(L39:L54)</f>
        <v>22.666666666666668</v>
      </c>
      <c r="M55" s="138">
        <f t="shared" si="27"/>
        <v>1654.2197141715826</v>
      </c>
      <c r="N55" s="139">
        <f t="shared" ref="N55:N61" si="28">M55/L55</f>
        <v>72.980281507569813</v>
      </c>
      <c r="O55" s="140">
        <f t="shared" ref="O55:O61" si="29">L55-I55</f>
        <v>0.16666666666666785</v>
      </c>
      <c r="P55" s="141">
        <f t="shared" ref="P55:P61" si="30">N55-K55</f>
        <v>-14.427125899837591</v>
      </c>
      <c r="Q55" s="142">
        <f t="shared" ref="Q55:Q61" si="31">N55/K55</f>
        <v>0.834943898603553</v>
      </c>
      <c r="R55" s="277"/>
      <c r="S55" s="143">
        <f>S39</f>
        <v>0.16666666666666666</v>
      </c>
      <c r="T55" s="144">
        <f>INDEX(T39:T54,COUNTA(T39:T54))</f>
        <v>0.63217592592592597</v>
      </c>
      <c r="U55" s="145"/>
      <c r="V55" s="156"/>
      <c r="W55" s="188"/>
      <c r="X55" s="189"/>
      <c r="Y55" s="264"/>
      <c r="Z55" s="265"/>
      <c r="AA55" s="157">
        <f t="shared" ref="AA55:AA61" si="32">M55-J55</f>
        <v>-312.44695249508413</v>
      </c>
      <c r="AB55" s="142">
        <f t="shared" ref="AB55:AB61" si="33">M55/J55</f>
        <v>0.8411286682228386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1921</v>
      </c>
      <c r="G56" s="159">
        <f t="shared" ref="G56:G61" si="34">E56*F56</f>
        <v>114030.56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5">F56/V56*60</f>
        <v>1695</v>
      </c>
      <c r="N56" s="163">
        <f t="shared" si="28"/>
        <v>73.695652173913047</v>
      </c>
      <c r="O56" s="165">
        <f t="shared" si="29"/>
        <v>0</v>
      </c>
      <c r="P56" s="166">
        <f t="shared" si="30"/>
        <v>-13.260869565217391</v>
      </c>
      <c r="Q56" s="152">
        <f t="shared" si="31"/>
        <v>0.84750000000000003</v>
      </c>
      <c r="R56" s="275">
        <f>Q72</f>
        <v>0.84986941813952988</v>
      </c>
      <c r="S56" s="167">
        <v>0.16666666666666666</v>
      </c>
      <c r="T56" s="168">
        <v>0.21388888888888888</v>
      </c>
      <c r="U56" s="169"/>
      <c r="V56" s="170">
        <v>68</v>
      </c>
      <c r="W56" s="168"/>
      <c r="X56" s="171"/>
      <c r="Y56" s="278"/>
      <c r="Z56" s="279"/>
      <c r="AA56" s="109">
        <f t="shared" si="32"/>
        <v>-305</v>
      </c>
      <c r="AB56" s="152">
        <f t="shared" si="33"/>
        <v>0.84750000000000003</v>
      </c>
      <c r="AC56" s="266">
        <f>AB72</f>
        <v>0.84986941813952976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1418</v>
      </c>
      <c r="G57" s="95">
        <f t="shared" si="34"/>
        <v>145812.94</v>
      </c>
      <c r="H57" s="96"/>
      <c r="I57" s="97">
        <v>19</v>
      </c>
      <c r="J57" s="98">
        <v>2000</v>
      </c>
      <c r="K57" s="99">
        <f t="shared" si="13"/>
        <v>105.26315789473684</v>
      </c>
      <c r="L57" s="100">
        <v>19</v>
      </c>
      <c r="M57" s="98">
        <f t="shared" si="35"/>
        <v>1687.5371900826451</v>
      </c>
      <c r="N57" s="99">
        <f t="shared" si="28"/>
        <v>88.817746846455009</v>
      </c>
      <c r="O57" s="101">
        <f t="shared" si="29"/>
        <v>0</v>
      </c>
      <c r="P57" s="102">
        <f t="shared" si="30"/>
        <v>-16.445411048281827</v>
      </c>
      <c r="Q57" s="103">
        <f t="shared" si="31"/>
        <v>0.84376859504132262</v>
      </c>
      <c r="R57" s="276"/>
      <c r="S57" s="1">
        <v>0.21944444444444444</v>
      </c>
      <c r="T57" s="2">
        <v>0.25445601851851851</v>
      </c>
      <c r="U57" s="104">
        <v>8.0000000000000107</v>
      </c>
      <c r="V57" s="105">
        <v>50.416666666666657</v>
      </c>
      <c r="W57" s="106"/>
      <c r="X57" s="107"/>
      <c r="Y57" s="261"/>
      <c r="Z57" s="262"/>
      <c r="AA57" s="111">
        <f t="shared" si="32"/>
        <v>-312.46280991735489</v>
      </c>
      <c r="AB57" s="103">
        <f t="shared" si="33"/>
        <v>0.84376859504132251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1909</v>
      </c>
      <c r="G58" s="95">
        <f t="shared" si="34"/>
        <v>90429.33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 t="shared" si="35"/>
        <v>1672.5237284010698</v>
      </c>
      <c r="N58" s="99">
        <f t="shared" si="28"/>
        <v>79.643987066717614</v>
      </c>
      <c r="O58" s="101">
        <f t="shared" si="29"/>
        <v>0</v>
      </c>
      <c r="P58" s="102">
        <f t="shared" si="30"/>
        <v>-15.594108171377627</v>
      </c>
      <c r="Q58" s="103">
        <f t="shared" si="31"/>
        <v>0.83626186420053494</v>
      </c>
      <c r="R58" s="276"/>
      <c r="S58" s="1">
        <v>0.25763888888888886</v>
      </c>
      <c r="T58" s="2">
        <v>0.30519675925925926</v>
      </c>
      <c r="U58" s="104">
        <v>4.5833333333333037</v>
      </c>
      <c r="V58" s="105">
        <v>68.483333333333377</v>
      </c>
      <c r="W58" s="106"/>
      <c r="X58" s="107"/>
      <c r="Y58" s="261"/>
      <c r="Z58" s="262"/>
      <c r="AA58" s="111">
        <f t="shared" si="32"/>
        <v>-327.47627159893023</v>
      </c>
      <c r="AB58" s="103">
        <f t="shared" si="33"/>
        <v>0.83626186420053483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1324</v>
      </c>
      <c r="G59" s="95">
        <f t="shared" si="34"/>
        <v>70661.87999999999</v>
      </c>
      <c r="H59" s="96"/>
      <c r="I59" s="97">
        <v>25</v>
      </c>
      <c r="J59" s="98">
        <v>2000</v>
      </c>
      <c r="K59" s="99">
        <f t="shared" si="13"/>
        <v>80</v>
      </c>
      <c r="L59" s="100">
        <v>25</v>
      </c>
      <c r="M59" s="98">
        <f t="shared" si="35"/>
        <v>1683.0508474576261</v>
      </c>
      <c r="N59" s="99">
        <f t="shared" si="28"/>
        <v>67.322033898305051</v>
      </c>
      <c r="O59" s="101">
        <f t="shared" si="29"/>
        <v>0</v>
      </c>
      <c r="P59" s="102">
        <f t="shared" si="30"/>
        <v>-12.677966101694949</v>
      </c>
      <c r="Q59" s="103">
        <f t="shared" si="31"/>
        <v>0.84152542372881312</v>
      </c>
      <c r="R59" s="276"/>
      <c r="S59" s="1">
        <v>0.30902777777777773</v>
      </c>
      <c r="T59" s="2">
        <v>0.34180555555555553</v>
      </c>
      <c r="U59" s="104">
        <v>5.5166666666665964</v>
      </c>
      <c r="V59" s="105">
        <v>47.200000000000024</v>
      </c>
      <c r="W59" s="106"/>
      <c r="X59" s="107"/>
      <c r="Y59" s="261"/>
      <c r="Z59" s="262"/>
      <c r="AA59" s="111">
        <f t="shared" si="32"/>
        <v>-316.94915254237389</v>
      </c>
      <c r="AB59" s="103">
        <f t="shared" si="33"/>
        <v>0.841525423728813</v>
      </c>
      <c r="AC59" s="267"/>
    </row>
    <row r="60" spans="1:29" ht="15.75" customHeight="1">
      <c r="A60" s="281"/>
      <c r="B60" s="153" t="s">
        <v>180</v>
      </c>
      <c r="C60" s="259" t="s">
        <v>198</v>
      </c>
      <c r="D60" s="260"/>
      <c r="E60" s="93">
        <v>58.67</v>
      </c>
      <c r="F60" s="94">
        <v>4871</v>
      </c>
      <c r="G60" s="95">
        <f t="shared" si="34"/>
        <v>285781.57</v>
      </c>
      <c r="H60" s="113"/>
      <c r="I60" s="97">
        <v>25</v>
      </c>
      <c r="J60" s="98">
        <v>2000</v>
      </c>
      <c r="K60" s="99">
        <f t="shared" si="13"/>
        <v>80</v>
      </c>
      <c r="L60" s="114">
        <v>25</v>
      </c>
      <c r="M60" s="98">
        <f t="shared" si="35"/>
        <v>1719.1764705882342</v>
      </c>
      <c r="N60" s="99">
        <f t="shared" si="28"/>
        <v>68.767058823529368</v>
      </c>
      <c r="O60" s="101">
        <f t="shared" si="29"/>
        <v>0</v>
      </c>
      <c r="P60" s="102">
        <f t="shared" si="30"/>
        <v>-11.232941176470632</v>
      </c>
      <c r="Q60" s="103">
        <f t="shared" si="31"/>
        <v>0.8595882352941171</v>
      </c>
      <c r="R60" s="276"/>
      <c r="S60" s="1">
        <v>0.34652777777777771</v>
      </c>
      <c r="T60" s="2">
        <v>0.46458333333333335</v>
      </c>
      <c r="U60" s="104">
        <v>6.7999999999999439</v>
      </c>
      <c r="V60" s="105">
        <v>170.00000000000011</v>
      </c>
      <c r="W60" s="106">
        <v>0.46458333333333335</v>
      </c>
      <c r="X60" s="107">
        <v>0.50711805555555556</v>
      </c>
      <c r="Y60" s="261"/>
      <c r="Z60" s="262"/>
      <c r="AA60" s="111">
        <f t="shared" si="32"/>
        <v>-280.82352941176578</v>
      </c>
      <c r="AB60" s="103">
        <f t="shared" si="33"/>
        <v>0.8595882352941171</v>
      </c>
      <c r="AC60" s="267"/>
    </row>
    <row r="61" spans="1:29" ht="15.75" customHeight="1">
      <c r="A61" s="281"/>
      <c r="B61" s="153" t="s">
        <v>180</v>
      </c>
      <c r="C61" s="259" t="s">
        <v>182</v>
      </c>
      <c r="D61" s="260"/>
      <c r="E61" s="93">
        <v>59.52</v>
      </c>
      <c r="F61" s="94">
        <v>6464</v>
      </c>
      <c r="G61" s="115">
        <f t="shared" si="34"/>
        <v>384737.28000000003</v>
      </c>
      <c r="H61" s="116"/>
      <c r="I61" s="97">
        <v>25</v>
      </c>
      <c r="J61" s="98">
        <v>2000</v>
      </c>
      <c r="K61" s="99">
        <f t="shared" si="13"/>
        <v>80</v>
      </c>
      <c r="L61" s="100">
        <v>25</v>
      </c>
      <c r="M61" s="98">
        <f t="shared" si="35"/>
        <v>1741.1447811447813</v>
      </c>
      <c r="N61" s="99">
        <f t="shared" si="28"/>
        <v>69.645791245791258</v>
      </c>
      <c r="O61" s="101">
        <f t="shared" si="29"/>
        <v>0</v>
      </c>
      <c r="P61" s="102">
        <f t="shared" si="30"/>
        <v>-10.354208754208742</v>
      </c>
      <c r="Q61" s="103">
        <f t="shared" si="31"/>
        <v>0.87057239057239078</v>
      </c>
      <c r="R61" s="276"/>
      <c r="S61" s="1">
        <v>0.50711805555555556</v>
      </c>
      <c r="T61" s="2">
        <v>0.66180555555555554</v>
      </c>
      <c r="U61" s="104">
        <v>61.249999999999986</v>
      </c>
      <c r="V61" s="105">
        <v>222.74999999999997</v>
      </c>
      <c r="W61" s="106"/>
      <c r="X61" s="107"/>
      <c r="Y61" s="261"/>
      <c r="Z61" s="262"/>
      <c r="AA61" s="111">
        <f t="shared" si="32"/>
        <v>-258.85521885521871</v>
      </c>
      <c r="AB61" s="103">
        <f t="shared" si="33"/>
        <v>0.87057239057239066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6">AVERAGE(I56:I71)</f>
        <v>23</v>
      </c>
      <c r="J72" s="138">
        <f t="shared" si="36"/>
        <v>2000</v>
      </c>
      <c r="K72" s="139">
        <f t="shared" ref="K72" si="37">J72/I72</f>
        <v>86.956521739130437</v>
      </c>
      <c r="L72" s="137">
        <f t="shared" ref="L72:M72" si="38">AVERAGE(L56:L71)</f>
        <v>23</v>
      </c>
      <c r="M72" s="138">
        <f t="shared" si="38"/>
        <v>1699.7388362790596</v>
      </c>
      <c r="N72" s="139">
        <f t="shared" ref="N72:N85" si="39">M72/L72</f>
        <v>73.901688533872161</v>
      </c>
      <c r="O72" s="140">
        <f t="shared" ref="O72:O85" si="40">L72-I72</f>
        <v>0</v>
      </c>
      <c r="P72" s="141">
        <f t="shared" ref="P72:P85" si="41">N72-K72</f>
        <v>-13.054833205258277</v>
      </c>
      <c r="Q72" s="142">
        <f t="shared" ref="Q72:Q85" si="42">N72/K72</f>
        <v>0.84986941813952988</v>
      </c>
      <c r="R72" s="277"/>
      <c r="S72" s="143">
        <f>S56</f>
        <v>0.16666666666666666</v>
      </c>
      <c r="T72" s="144">
        <f>INDEX(T56:T71,COUNTA(T56:T71))</f>
        <v>0.66180555555555554</v>
      </c>
      <c r="U72" s="145"/>
      <c r="V72" s="156"/>
      <c r="W72" s="135"/>
      <c r="X72" s="139"/>
      <c r="Y72" s="264"/>
      <c r="Z72" s="265"/>
      <c r="AA72" s="157">
        <f t="shared" ref="AA72:AA85" si="43">M72-J72</f>
        <v>-300.26116372094043</v>
      </c>
      <c r="AB72" s="142">
        <f t="shared" ref="AB72:AB85" si="44">M72/J72</f>
        <v>0.84986941813952976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4504</v>
      </c>
      <c r="G73" s="159">
        <f t="shared" ref="G73:G85" si="45">E73*F73</f>
        <v>170881.75999999998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5" si="46">F73/V73*60</f>
        <v>3000.9994447529143</v>
      </c>
      <c r="N73" s="163">
        <f t="shared" si="39"/>
        <v>142.9047354644245</v>
      </c>
      <c r="O73" s="165">
        <f t="shared" si="40"/>
        <v>0</v>
      </c>
      <c r="P73" s="166">
        <f t="shared" si="41"/>
        <v>-28.523835964146912</v>
      </c>
      <c r="Q73" s="152">
        <f t="shared" si="42"/>
        <v>0.83361095687580966</v>
      </c>
      <c r="R73" s="275">
        <f>Q89</f>
        <v>0.85472610924769998</v>
      </c>
      <c r="S73" s="167">
        <v>0.16666666666666666</v>
      </c>
      <c r="T73" s="168">
        <v>0.22920138888888889</v>
      </c>
      <c r="U73" s="169"/>
      <c r="V73" s="170">
        <v>90.050000000000011</v>
      </c>
      <c r="W73" s="168"/>
      <c r="X73" s="171"/>
      <c r="Y73" s="278"/>
      <c r="Z73" s="279"/>
      <c r="AA73" s="109">
        <f t="shared" si="43"/>
        <v>-599.00055524708569</v>
      </c>
      <c r="AB73" s="152">
        <f t="shared" si="44"/>
        <v>0.83361095687580955</v>
      </c>
      <c r="AC73" s="266">
        <f>AB89</f>
        <v>0.85472610924769987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779</v>
      </c>
      <c r="G74" s="95">
        <f t="shared" si="45"/>
        <v>29679.9</v>
      </c>
      <c r="H74" s="96"/>
      <c r="I74" s="97">
        <v>21</v>
      </c>
      <c r="J74" s="98">
        <v>3600</v>
      </c>
      <c r="K74" s="99">
        <f t="shared" ref="K74:K110" si="47">J74/I74</f>
        <v>171.42857142857142</v>
      </c>
      <c r="L74" s="100">
        <v>21</v>
      </c>
      <c r="M74" s="98">
        <f t="shared" si="46"/>
        <v>2885.1851851851829</v>
      </c>
      <c r="N74" s="99">
        <f t="shared" si="39"/>
        <v>137.38977072310394</v>
      </c>
      <c r="O74" s="101">
        <f t="shared" si="40"/>
        <v>0</v>
      </c>
      <c r="P74" s="102">
        <f t="shared" si="41"/>
        <v>-34.03880070546748</v>
      </c>
      <c r="Q74" s="103">
        <f t="shared" si="42"/>
        <v>0.80144032921810637</v>
      </c>
      <c r="R74" s="276"/>
      <c r="S74" s="1">
        <v>0.23541666666666666</v>
      </c>
      <c r="T74" s="2">
        <v>0.24666666666666667</v>
      </c>
      <c r="U74" s="104">
        <v>8.9499999999999993</v>
      </c>
      <c r="V74" s="105">
        <v>16.200000000000014</v>
      </c>
      <c r="W74" s="106"/>
      <c r="X74" s="107"/>
      <c r="Y74" s="261"/>
      <c r="Z74" s="262"/>
      <c r="AA74" s="111">
        <f t="shared" si="43"/>
        <v>-714.81481481481705</v>
      </c>
      <c r="AB74" s="103">
        <f t="shared" si="44"/>
        <v>0.80144032921810637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3332</v>
      </c>
      <c r="G75" s="95">
        <f t="shared" si="45"/>
        <v>106823.92000000001</v>
      </c>
      <c r="H75" s="96"/>
      <c r="I75" s="97">
        <v>21</v>
      </c>
      <c r="J75" s="98">
        <v>3600</v>
      </c>
      <c r="K75" s="99">
        <f t="shared" si="47"/>
        <v>171.42857142857142</v>
      </c>
      <c r="L75" s="100">
        <v>21</v>
      </c>
      <c r="M75" s="98">
        <f t="shared" si="46"/>
        <v>2991.3216957605973</v>
      </c>
      <c r="N75" s="99">
        <f t="shared" si="39"/>
        <v>142.44389027431416</v>
      </c>
      <c r="O75" s="101">
        <f t="shared" si="40"/>
        <v>0</v>
      </c>
      <c r="P75" s="102">
        <f t="shared" si="41"/>
        <v>-28.98468115425726</v>
      </c>
      <c r="Q75" s="103">
        <f t="shared" si="42"/>
        <v>0.83092269326683266</v>
      </c>
      <c r="R75" s="276"/>
      <c r="S75" s="1">
        <v>0.25081018518518516</v>
      </c>
      <c r="T75" s="2">
        <v>0.29722222222222222</v>
      </c>
      <c r="U75" s="104">
        <v>5.9666666666666268</v>
      </c>
      <c r="V75" s="105">
        <v>66.833333333333357</v>
      </c>
      <c r="W75" s="106"/>
      <c r="X75" s="107"/>
      <c r="Y75" s="261"/>
      <c r="Z75" s="262"/>
      <c r="AA75" s="111">
        <f t="shared" si="43"/>
        <v>-608.67830423940268</v>
      </c>
      <c r="AB75" s="103">
        <f t="shared" si="44"/>
        <v>0.83092269326683255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3692</v>
      </c>
      <c r="G76" s="95">
        <f t="shared" si="45"/>
        <v>104446.68</v>
      </c>
      <c r="H76" s="96"/>
      <c r="I76" s="97">
        <v>19</v>
      </c>
      <c r="J76" s="98">
        <v>3600</v>
      </c>
      <c r="K76" s="99">
        <f t="shared" si="47"/>
        <v>189.47368421052633</v>
      </c>
      <c r="L76" s="100">
        <v>19</v>
      </c>
      <c r="M76" s="98">
        <f t="shared" si="46"/>
        <v>2996.8883878241268</v>
      </c>
      <c r="N76" s="99">
        <f t="shared" si="39"/>
        <v>157.73096778021718</v>
      </c>
      <c r="O76" s="101">
        <f t="shared" si="40"/>
        <v>0</v>
      </c>
      <c r="P76" s="102">
        <f t="shared" si="41"/>
        <v>-31.742716430309144</v>
      </c>
      <c r="Q76" s="103">
        <f t="shared" si="42"/>
        <v>0.83246899661781282</v>
      </c>
      <c r="R76" s="276"/>
      <c r="S76" s="1">
        <v>0.30214120370370373</v>
      </c>
      <c r="T76" s="2">
        <v>0.35347222222222224</v>
      </c>
      <c r="U76" s="104">
        <v>7.0833333333333748</v>
      </c>
      <c r="V76" s="105">
        <v>73.916666666666657</v>
      </c>
      <c r="W76" s="106"/>
      <c r="X76" s="107"/>
      <c r="Y76" s="261"/>
      <c r="Z76" s="262"/>
      <c r="AA76" s="191">
        <f t="shared" si="43"/>
        <v>-603.11161217587323</v>
      </c>
      <c r="AB76" s="192">
        <f t="shared" si="44"/>
        <v>0.83246899661781304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2220</v>
      </c>
      <c r="G77" s="95">
        <f t="shared" si="45"/>
        <v>86557.8</v>
      </c>
      <c r="H77" s="113"/>
      <c r="I77" s="97">
        <v>19</v>
      </c>
      <c r="J77" s="98">
        <v>3600</v>
      </c>
      <c r="K77" s="99">
        <f t="shared" si="47"/>
        <v>189.47368421052633</v>
      </c>
      <c r="L77" s="114">
        <v>19</v>
      </c>
      <c r="M77" s="98">
        <f t="shared" si="46"/>
        <v>2984.3166542195727</v>
      </c>
      <c r="N77" s="99">
        <f t="shared" si="39"/>
        <v>157.06929759050382</v>
      </c>
      <c r="O77" s="101">
        <f t="shared" si="40"/>
        <v>0</v>
      </c>
      <c r="P77" s="102">
        <f t="shared" si="41"/>
        <v>-32.404386620022507</v>
      </c>
      <c r="Q77" s="103">
        <f t="shared" si="42"/>
        <v>0.82897684839432562</v>
      </c>
      <c r="R77" s="276"/>
      <c r="S77" s="1">
        <v>0.35858796296296297</v>
      </c>
      <c r="T77" s="2">
        <v>0.38958333333333328</v>
      </c>
      <c r="U77" s="104">
        <v>7.3666666666666458</v>
      </c>
      <c r="V77" s="105">
        <v>44.633333333333248</v>
      </c>
      <c r="W77" s="106"/>
      <c r="X77" s="107"/>
      <c r="Y77" s="261"/>
      <c r="Z77" s="262"/>
      <c r="AA77" s="191">
        <f t="shared" si="43"/>
        <v>-615.68334578042732</v>
      </c>
      <c r="AB77" s="192">
        <f t="shared" si="44"/>
        <v>0.82897684839432573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3251</v>
      </c>
      <c r="G78" s="115">
        <f t="shared" si="45"/>
        <v>101658.77</v>
      </c>
      <c r="H78" s="116"/>
      <c r="I78" s="97">
        <v>19</v>
      </c>
      <c r="J78" s="98">
        <v>3600</v>
      </c>
      <c r="K78" s="99">
        <f t="shared" si="47"/>
        <v>189.47368421052633</v>
      </c>
      <c r="L78" s="100">
        <v>19</v>
      </c>
      <c r="M78" s="98">
        <f t="shared" si="46"/>
        <v>2997.0806658130564</v>
      </c>
      <c r="N78" s="99">
        <f t="shared" si="39"/>
        <v>157.74108767437139</v>
      </c>
      <c r="O78" s="101">
        <f t="shared" si="40"/>
        <v>0</v>
      </c>
      <c r="P78" s="102">
        <f t="shared" si="41"/>
        <v>-31.732596536154944</v>
      </c>
      <c r="Q78" s="103">
        <f t="shared" si="42"/>
        <v>0.83252240717029335</v>
      </c>
      <c r="R78" s="276"/>
      <c r="S78" s="1">
        <v>0.39444444444444438</v>
      </c>
      <c r="T78" s="2">
        <v>0.43964120370370369</v>
      </c>
      <c r="U78" s="104">
        <v>6.9999999999999751</v>
      </c>
      <c r="V78" s="105">
        <v>65.083333333333414</v>
      </c>
      <c r="W78" s="106"/>
      <c r="X78" s="107"/>
      <c r="Y78" s="261"/>
      <c r="Z78" s="262"/>
      <c r="AA78" s="191">
        <f t="shared" si="43"/>
        <v>-602.91933418694362</v>
      </c>
      <c r="AB78" s="192">
        <f t="shared" si="44"/>
        <v>0.83252240717029347</v>
      </c>
      <c r="AC78" s="267"/>
    </row>
    <row r="79" spans="1:29" ht="15.75" customHeight="1">
      <c r="A79" s="271"/>
      <c r="B79" s="92" t="s">
        <v>189</v>
      </c>
      <c r="C79" s="285" t="s">
        <v>190</v>
      </c>
      <c r="D79" s="285"/>
      <c r="E79" s="93">
        <v>46.93</v>
      </c>
      <c r="F79" s="98">
        <v>1669</v>
      </c>
      <c r="G79" s="115">
        <f t="shared" si="45"/>
        <v>78326.17</v>
      </c>
      <c r="H79" s="119"/>
      <c r="I79" s="97">
        <v>26</v>
      </c>
      <c r="J79" s="98">
        <v>3600</v>
      </c>
      <c r="K79" s="99">
        <f t="shared" si="47"/>
        <v>138.46153846153845</v>
      </c>
      <c r="L79" s="114">
        <v>26</v>
      </c>
      <c r="M79" s="98">
        <f t="shared" si="46"/>
        <v>3158.9905362776026</v>
      </c>
      <c r="N79" s="99">
        <f t="shared" si="39"/>
        <v>121.49963601067702</v>
      </c>
      <c r="O79" s="120">
        <f t="shared" si="40"/>
        <v>0</v>
      </c>
      <c r="P79" s="121">
        <f t="shared" si="41"/>
        <v>-16.96190245086143</v>
      </c>
      <c r="Q79" s="122">
        <f t="shared" si="42"/>
        <v>0.87749737118822302</v>
      </c>
      <c r="R79" s="276"/>
      <c r="S79" s="1">
        <v>0.44465277777777779</v>
      </c>
      <c r="T79" s="2">
        <v>0.46666666666666667</v>
      </c>
      <c r="U79" s="104">
        <v>7.2166666666667023</v>
      </c>
      <c r="V79" s="105">
        <v>31.7</v>
      </c>
      <c r="W79" s="106">
        <v>0.46666666666666667</v>
      </c>
      <c r="X79" s="107">
        <v>0.50630787037037039</v>
      </c>
      <c r="Y79" s="261"/>
      <c r="Z79" s="262"/>
      <c r="AA79" s="191">
        <f t="shared" si="43"/>
        <v>-441.00946372239741</v>
      </c>
      <c r="AB79" s="192">
        <f t="shared" si="44"/>
        <v>0.87749737118822291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1303</v>
      </c>
      <c r="G80" s="115">
        <f t="shared" si="45"/>
        <v>56823.83</v>
      </c>
      <c r="H80" s="119"/>
      <c r="I80" s="97">
        <v>22</v>
      </c>
      <c r="J80" s="98">
        <v>3600</v>
      </c>
      <c r="K80" s="99">
        <f t="shared" si="47"/>
        <v>163.63636363636363</v>
      </c>
      <c r="L80" s="114">
        <v>22</v>
      </c>
      <c r="M80" s="98">
        <f t="shared" si="46"/>
        <v>3137.6588628762538</v>
      </c>
      <c r="N80" s="99">
        <f t="shared" si="39"/>
        <v>142.62085740346609</v>
      </c>
      <c r="O80" s="120">
        <f t="shared" si="40"/>
        <v>0</v>
      </c>
      <c r="P80" s="121">
        <f t="shared" si="41"/>
        <v>-21.015506232897536</v>
      </c>
      <c r="Q80" s="122">
        <f t="shared" si="42"/>
        <v>0.87157190635451509</v>
      </c>
      <c r="R80" s="276"/>
      <c r="S80" s="1">
        <v>0.50630787037037039</v>
      </c>
      <c r="T80" s="2">
        <v>0.52361111111111114</v>
      </c>
      <c r="U80" s="104">
        <v>57.083333333333357</v>
      </c>
      <c r="V80" s="105">
        <v>24.916666666666671</v>
      </c>
      <c r="W80" s="106"/>
      <c r="X80" s="107"/>
      <c r="Y80" s="261"/>
      <c r="Z80" s="262"/>
      <c r="AA80" s="191">
        <f t="shared" si="43"/>
        <v>-462.34113712374619</v>
      </c>
      <c r="AB80" s="192">
        <f t="shared" si="44"/>
        <v>0.87157190635451498</v>
      </c>
      <c r="AC80" s="267"/>
    </row>
    <row r="81" spans="1:29" ht="15.75" customHeight="1">
      <c r="A81" s="271"/>
      <c r="B81" s="92" t="s">
        <v>189</v>
      </c>
      <c r="C81" s="285" t="s">
        <v>209</v>
      </c>
      <c r="D81" s="285"/>
      <c r="E81" s="93">
        <v>38</v>
      </c>
      <c r="F81" s="98">
        <v>319</v>
      </c>
      <c r="G81" s="115">
        <f t="shared" si="45"/>
        <v>12122</v>
      </c>
      <c r="H81" s="119">
        <v>2</v>
      </c>
      <c r="I81" s="97">
        <v>21</v>
      </c>
      <c r="J81" s="98">
        <v>3600</v>
      </c>
      <c r="K81" s="99">
        <f t="shared" si="47"/>
        <v>171.42857142857142</v>
      </c>
      <c r="L81" s="114">
        <v>21</v>
      </c>
      <c r="M81" s="98">
        <f t="shared" si="46"/>
        <v>3154.9450549450053</v>
      </c>
      <c r="N81" s="99">
        <f t="shared" si="39"/>
        <v>150.23547880690501</v>
      </c>
      <c r="O81" s="120">
        <f t="shared" si="40"/>
        <v>0</v>
      </c>
      <c r="P81" s="121">
        <f t="shared" si="41"/>
        <v>-21.193092621666409</v>
      </c>
      <c r="Q81" s="122">
        <f t="shared" si="42"/>
        <v>0.8763736263736126</v>
      </c>
      <c r="R81" s="276"/>
      <c r="S81" s="1">
        <v>0.52847222222222212</v>
      </c>
      <c r="T81" s="2">
        <v>0.53268518518518515</v>
      </c>
      <c r="U81" s="104">
        <v>6.9999999999998153</v>
      </c>
      <c r="V81" s="105">
        <v>6.0666666666667624</v>
      </c>
      <c r="W81" s="106"/>
      <c r="X81" s="107"/>
      <c r="Y81" s="261"/>
      <c r="Z81" s="262"/>
      <c r="AA81" s="191">
        <f t="shared" si="43"/>
        <v>-445.05494505499473</v>
      </c>
      <c r="AB81" s="192">
        <f t="shared" si="44"/>
        <v>0.8763736263736126</v>
      </c>
      <c r="AC81" s="267"/>
    </row>
    <row r="82" spans="1:29" ht="15.75" customHeight="1">
      <c r="A82" s="271"/>
      <c r="B82" s="92" t="s">
        <v>189</v>
      </c>
      <c r="C82" s="285" t="s">
        <v>208</v>
      </c>
      <c r="D82" s="285"/>
      <c r="E82" s="93">
        <v>38.630000000000003</v>
      </c>
      <c r="F82" s="98">
        <v>1457</v>
      </c>
      <c r="G82" s="115">
        <f t="shared" si="45"/>
        <v>56283.91</v>
      </c>
      <c r="H82" s="119">
        <v>2</v>
      </c>
      <c r="I82" s="97">
        <v>20</v>
      </c>
      <c r="J82" s="98">
        <v>3600</v>
      </c>
      <c r="K82" s="99">
        <f t="shared" si="47"/>
        <v>180</v>
      </c>
      <c r="L82" s="114">
        <v>20</v>
      </c>
      <c r="M82" s="98">
        <f t="shared" si="46"/>
        <v>3163.5705669481235</v>
      </c>
      <c r="N82" s="99">
        <f t="shared" si="39"/>
        <v>158.17852834740617</v>
      </c>
      <c r="O82" s="120">
        <f t="shared" si="40"/>
        <v>0</v>
      </c>
      <c r="P82" s="121">
        <f t="shared" si="41"/>
        <v>-21.821471652593829</v>
      </c>
      <c r="Q82" s="122">
        <f t="shared" si="42"/>
        <v>0.87876960193003428</v>
      </c>
      <c r="R82" s="276"/>
      <c r="S82" s="1">
        <v>0.53706018518518517</v>
      </c>
      <c r="T82" s="2">
        <v>0.55625000000000002</v>
      </c>
      <c r="U82" s="104">
        <v>6.3000000000000256</v>
      </c>
      <c r="V82" s="105">
        <v>27.63333333333339</v>
      </c>
      <c r="W82" s="106"/>
      <c r="X82" s="107"/>
      <c r="Y82" s="261"/>
      <c r="Z82" s="262"/>
      <c r="AA82" s="191">
        <f t="shared" si="43"/>
        <v>-436.42943305187646</v>
      </c>
      <c r="AB82" s="192">
        <f t="shared" si="44"/>
        <v>0.87876960193003428</v>
      </c>
      <c r="AC82" s="267"/>
    </row>
    <row r="83" spans="1:29" ht="15.75" customHeight="1">
      <c r="A83" s="271"/>
      <c r="B83" s="92" t="s">
        <v>189</v>
      </c>
      <c r="C83" s="285" t="s">
        <v>206</v>
      </c>
      <c r="D83" s="285"/>
      <c r="E83" s="93">
        <v>36.86</v>
      </c>
      <c r="F83" s="98">
        <v>3286</v>
      </c>
      <c r="G83" s="115">
        <f t="shared" si="45"/>
        <v>121121.95999999999</v>
      </c>
      <c r="H83" s="119"/>
      <c r="I83" s="97">
        <v>21</v>
      </c>
      <c r="J83" s="98">
        <v>3600</v>
      </c>
      <c r="K83" s="99">
        <f t="shared" si="47"/>
        <v>171.42857142857142</v>
      </c>
      <c r="L83" s="114">
        <v>21</v>
      </c>
      <c r="M83" s="98">
        <f t="shared" si="46"/>
        <v>3180.0000000000032</v>
      </c>
      <c r="N83" s="99">
        <f t="shared" si="39"/>
        <v>151.42857142857159</v>
      </c>
      <c r="O83" s="120">
        <f t="shared" si="40"/>
        <v>0</v>
      </c>
      <c r="P83" s="121">
        <f t="shared" si="41"/>
        <v>-19.999999999999829</v>
      </c>
      <c r="Q83" s="122">
        <f t="shared" si="42"/>
        <v>0.8833333333333343</v>
      </c>
      <c r="R83" s="276"/>
      <c r="S83" s="1">
        <v>0.55972222222222212</v>
      </c>
      <c r="T83" s="2">
        <v>0.60277777777777763</v>
      </c>
      <c r="U83" s="104">
        <v>4.9999999999998224</v>
      </c>
      <c r="V83" s="105">
        <v>61.999999999999943</v>
      </c>
      <c r="W83" s="106"/>
      <c r="X83" s="107"/>
      <c r="Y83" s="261"/>
      <c r="Z83" s="262"/>
      <c r="AA83" s="191">
        <f t="shared" si="43"/>
        <v>-419.99999999999682</v>
      </c>
      <c r="AB83" s="192">
        <f t="shared" si="44"/>
        <v>0.88333333333333419</v>
      </c>
      <c r="AC83" s="267"/>
    </row>
    <row r="84" spans="1:29" ht="15.75" customHeight="1">
      <c r="A84" s="271"/>
      <c r="B84" s="92" t="s">
        <v>189</v>
      </c>
      <c r="C84" s="285" t="s">
        <v>209</v>
      </c>
      <c r="D84" s="285"/>
      <c r="E84" s="93">
        <v>38</v>
      </c>
      <c r="F84" s="98">
        <v>6220</v>
      </c>
      <c r="G84" s="115">
        <f t="shared" si="45"/>
        <v>236360</v>
      </c>
      <c r="H84" s="119"/>
      <c r="I84" s="97">
        <v>21</v>
      </c>
      <c r="J84" s="98">
        <v>3600</v>
      </c>
      <c r="K84" s="99">
        <f t="shared" si="47"/>
        <v>171.42857142857142</v>
      </c>
      <c r="L84" s="114">
        <v>21</v>
      </c>
      <c r="M84" s="98">
        <f t="shared" si="46"/>
        <v>3176.620797276204</v>
      </c>
      <c r="N84" s="99">
        <f t="shared" si="39"/>
        <v>151.26765701315259</v>
      </c>
      <c r="O84" s="120">
        <f t="shared" si="40"/>
        <v>0</v>
      </c>
      <c r="P84" s="121">
        <f t="shared" si="41"/>
        <v>-20.16091441541883</v>
      </c>
      <c r="Q84" s="122">
        <f t="shared" si="42"/>
        <v>0.88239466591005677</v>
      </c>
      <c r="R84" s="276"/>
      <c r="S84" s="1">
        <v>0.60694444444444429</v>
      </c>
      <c r="T84" s="2">
        <v>0.68853009259259257</v>
      </c>
      <c r="U84" s="104">
        <v>5.9999999999999787</v>
      </c>
      <c r="V84" s="105">
        <v>117.48333333333352</v>
      </c>
      <c r="W84" s="106"/>
      <c r="X84" s="107"/>
      <c r="Y84" s="261"/>
      <c r="Z84" s="262"/>
      <c r="AA84" s="191">
        <f t="shared" si="43"/>
        <v>-423.37920272379597</v>
      </c>
      <c r="AB84" s="192">
        <f t="shared" si="44"/>
        <v>0.88239466591005666</v>
      </c>
      <c r="AC84" s="267"/>
    </row>
    <row r="85" spans="1:29" ht="15.75" customHeight="1">
      <c r="A85" s="271"/>
      <c r="B85" s="92" t="s">
        <v>189</v>
      </c>
      <c r="C85" s="285" t="s">
        <v>208</v>
      </c>
      <c r="D85" s="285"/>
      <c r="E85" s="93">
        <v>38.630000000000003</v>
      </c>
      <c r="F85" s="98">
        <v>3647</v>
      </c>
      <c r="G85" s="115">
        <f t="shared" si="45"/>
        <v>140883.61000000002</v>
      </c>
      <c r="H85" s="119"/>
      <c r="I85" s="97">
        <v>20</v>
      </c>
      <c r="J85" s="98">
        <v>3600</v>
      </c>
      <c r="K85" s="99">
        <f t="shared" si="47"/>
        <v>180</v>
      </c>
      <c r="L85" s="114">
        <v>20</v>
      </c>
      <c r="M85" s="98">
        <f t="shared" si="46"/>
        <v>3173.6040609137099</v>
      </c>
      <c r="N85" s="99">
        <f t="shared" si="39"/>
        <v>158.68020304568549</v>
      </c>
      <c r="O85" s="120">
        <f t="shared" si="40"/>
        <v>0</v>
      </c>
      <c r="P85" s="121">
        <f t="shared" si="41"/>
        <v>-21.319796954314512</v>
      </c>
      <c r="Q85" s="122">
        <f t="shared" si="42"/>
        <v>0.88155668358714157</v>
      </c>
      <c r="R85" s="276"/>
      <c r="S85" s="1">
        <v>0.69309027777777776</v>
      </c>
      <c r="T85" s="2">
        <v>0.74097222222222214</v>
      </c>
      <c r="U85" s="104">
        <v>6.5666666666666806</v>
      </c>
      <c r="V85" s="105">
        <v>68.949999999999903</v>
      </c>
      <c r="W85" s="106"/>
      <c r="X85" s="107"/>
      <c r="Y85" s="261"/>
      <c r="Z85" s="262"/>
      <c r="AA85" s="191">
        <f t="shared" si="43"/>
        <v>-426.39593908629013</v>
      </c>
      <c r="AB85" s="192">
        <f t="shared" si="44"/>
        <v>0.88155668358714168</v>
      </c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8">AVERAGE(I73:I88)</f>
        <v>20.846153846153847</v>
      </c>
      <c r="J89" s="138">
        <f t="shared" si="48"/>
        <v>3600</v>
      </c>
      <c r="K89" s="139">
        <f t="shared" ref="K89" si="49">J89/I89</f>
        <v>172.69372693726936</v>
      </c>
      <c r="L89" s="137">
        <f t="shared" ref="L89:M89" si="50">AVERAGE(L73:L88)</f>
        <v>20.846153846153847</v>
      </c>
      <c r="M89" s="138">
        <f t="shared" si="50"/>
        <v>3077.0139932917195</v>
      </c>
      <c r="N89" s="139">
        <f t="shared" ref="N89:N96" si="51">M89/L89</f>
        <v>147.60583731657695</v>
      </c>
      <c r="O89" s="140">
        <f t="shared" ref="O89:O96" si="52">L89-I89</f>
        <v>0</v>
      </c>
      <c r="P89" s="141">
        <f t="shared" ref="P89:P96" si="53">N89-K89</f>
        <v>-25.087889620692408</v>
      </c>
      <c r="Q89" s="142">
        <f t="shared" ref="Q89:Q96" si="54">N89/K89</f>
        <v>0.85472610924769998</v>
      </c>
      <c r="R89" s="277"/>
      <c r="S89" s="143">
        <f>S73</f>
        <v>0.16666666666666666</v>
      </c>
      <c r="T89" s="144">
        <f>INDEX(T73:T88,COUNTA(T73:T88))</f>
        <v>0.74097222222222214</v>
      </c>
      <c r="U89" s="145"/>
      <c r="V89" s="156"/>
      <c r="W89" s="135"/>
      <c r="X89" s="139"/>
      <c r="Y89" s="264"/>
      <c r="Z89" s="265"/>
      <c r="AA89" s="157">
        <f t="shared" ref="AA89:AA96" si="55">M89-J89</f>
        <v>-522.98600670828046</v>
      </c>
      <c r="AB89" s="142">
        <f t="shared" ref="AB89:AB96" si="56">M89/J89</f>
        <v>0.85472610924769987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4991</v>
      </c>
      <c r="G90" s="159">
        <f t="shared" ref="G90:G96" si="57">E90*F90</f>
        <v>178827.53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6" si="58">F90/V90*60</f>
        <v>2846.1270394424205</v>
      </c>
      <c r="N90" s="163">
        <f t="shared" si="51"/>
        <v>237.17725328686836</v>
      </c>
      <c r="O90" s="165">
        <f t="shared" si="52"/>
        <v>0</v>
      </c>
      <c r="P90" s="166">
        <f t="shared" si="53"/>
        <v>-35.572746713131636</v>
      </c>
      <c r="Q90" s="152">
        <f t="shared" si="54"/>
        <v>0.86957746392985646</v>
      </c>
      <c r="R90" s="275">
        <f>Q106</f>
        <v>0.84070403918390313</v>
      </c>
      <c r="S90" s="167">
        <v>0.16666666666666666</v>
      </c>
      <c r="T90" s="168">
        <v>0.23973379629629629</v>
      </c>
      <c r="U90" s="169"/>
      <c r="V90" s="170">
        <v>105.21666666666667</v>
      </c>
      <c r="W90" s="173"/>
      <c r="X90" s="151"/>
      <c r="Y90" s="278"/>
      <c r="Z90" s="279"/>
      <c r="AA90" s="109">
        <f t="shared" si="55"/>
        <v>-426.87296055757952</v>
      </c>
      <c r="AB90" s="152">
        <f t="shared" si="56"/>
        <v>0.86957746392985658</v>
      </c>
      <c r="AC90" s="266">
        <f>AB106</f>
        <v>0.84070403918390313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3928</v>
      </c>
      <c r="G91" s="95">
        <f t="shared" si="57"/>
        <v>143018.47999999998</v>
      </c>
      <c r="H91" s="96"/>
      <c r="I91" s="97">
        <v>11</v>
      </c>
      <c r="J91" s="98">
        <v>3273</v>
      </c>
      <c r="K91" s="99">
        <f t="shared" si="47"/>
        <v>297.54545454545456</v>
      </c>
      <c r="L91" s="100">
        <v>11</v>
      </c>
      <c r="M91" s="98">
        <f t="shared" si="58"/>
        <v>2806.8281063914264</v>
      </c>
      <c r="N91" s="99">
        <f t="shared" si="51"/>
        <v>255.16619149012968</v>
      </c>
      <c r="O91" s="101">
        <f t="shared" si="52"/>
        <v>0</v>
      </c>
      <c r="P91" s="102">
        <f t="shared" si="53"/>
        <v>-42.379263055324884</v>
      </c>
      <c r="Q91" s="103">
        <f t="shared" si="54"/>
        <v>0.85757045719261416</v>
      </c>
      <c r="R91" s="276"/>
      <c r="S91" s="1">
        <v>0.24516203703703704</v>
      </c>
      <c r="T91" s="2">
        <v>0.3034722222222222</v>
      </c>
      <c r="U91" s="104">
        <v>7.8166666666666762</v>
      </c>
      <c r="V91" s="105">
        <v>83.966666666666626</v>
      </c>
      <c r="W91" s="106"/>
      <c r="X91" s="107"/>
      <c r="Y91" s="261"/>
      <c r="Z91" s="262"/>
      <c r="AA91" s="111">
        <f t="shared" si="55"/>
        <v>-466.17189360857355</v>
      </c>
      <c r="AB91" s="103">
        <f t="shared" si="56"/>
        <v>0.85757045719261427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29.18</v>
      </c>
      <c r="F92" s="94">
        <v>2210</v>
      </c>
      <c r="G92" s="95">
        <f t="shared" si="57"/>
        <v>64487.8</v>
      </c>
      <c r="H92" s="96"/>
      <c r="I92" s="97">
        <v>6</v>
      </c>
      <c r="J92" s="98">
        <v>2600</v>
      </c>
      <c r="K92" s="99">
        <f t="shared" si="47"/>
        <v>433.33333333333331</v>
      </c>
      <c r="L92" s="100">
        <v>6</v>
      </c>
      <c r="M92" s="98">
        <f t="shared" si="58"/>
        <v>2132.9758713136735</v>
      </c>
      <c r="N92" s="99">
        <f t="shared" si="51"/>
        <v>355.49597855227893</v>
      </c>
      <c r="O92" s="101">
        <f t="shared" si="52"/>
        <v>0</v>
      </c>
      <c r="P92" s="102">
        <f t="shared" si="53"/>
        <v>-77.837354781054387</v>
      </c>
      <c r="Q92" s="103">
        <f t="shared" si="54"/>
        <v>0.82037533512064376</v>
      </c>
      <c r="R92" s="276"/>
      <c r="S92" s="1">
        <v>0.35694444444444445</v>
      </c>
      <c r="T92" s="2">
        <v>0.40011574074074074</v>
      </c>
      <c r="U92" s="104">
        <v>7.6666666666666927</v>
      </c>
      <c r="V92" s="105">
        <v>62.166666666666657</v>
      </c>
      <c r="W92" s="106"/>
      <c r="X92" s="107"/>
      <c r="Y92" s="261"/>
      <c r="Z92" s="262"/>
      <c r="AA92" s="111">
        <f t="shared" si="55"/>
        <v>-467.02412868632655</v>
      </c>
      <c r="AB92" s="103">
        <f t="shared" si="56"/>
        <v>0.82037533512064365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25.36</v>
      </c>
      <c r="F93" s="94">
        <v>3619</v>
      </c>
      <c r="G93" s="95">
        <f t="shared" si="57"/>
        <v>91777.84</v>
      </c>
      <c r="H93" s="113">
        <v>2</v>
      </c>
      <c r="I93" s="97">
        <v>9</v>
      </c>
      <c r="J93" s="98">
        <v>2600</v>
      </c>
      <c r="K93" s="99">
        <f t="shared" si="47"/>
        <v>288.88888888888891</v>
      </c>
      <c r="L93" s="114">
        <v>9</v>
      </c>
      <c r="M93" s="98">
        <f t="shared" si="58"/>
        <v>2138.9591200131345</v>
      </c>
      <c r="N93" s="99">
        <f t="shared" si="51"/>
        <v>237.66212444590383</v>
      </c>
      <c r="O93" s="101">
        <f t="shared" si="52"/>
        <v>0</v>
      </c>
      <c r="P93" s="102">
        <f t="shared" si="53"/>
        <v>-51.226764442985086</v>
      </c>
      <c r="Q93" s="103">
        <f t="shared" si="54"/>
        <v>0.82267658462043625</v>
      </c>
      <c r="R93" s="276"/>
      <c r="S93" s="1">
        <v>0.40519675925925924</v>
      </c>
      <c r="T93" s="2">
        <v>0.47569444444444442</v>
      </c>
      <c r="U93" s="104">
        <v>7.316666666666638</v>
      </c>
      <c r="V93" s="105">
        <v>101.51666666666665</v>
      </c>
      <c r="W93" s="106">
        <v>0.47569444444444442</v>
      </c>
      <c r="X93" s="107">
        <v>0.51597222222222217</v>
      </c>
      <c r="Y93" s="261"/>
      <c r="Z93" s="262"/>
      <c r="AA93" s="111">
        <f t="shared" si="55"/>
        <v>-461.04087998686555</v>
      </c>
      <c r="AB93" s="103">
        <f t="shared" si="56"/>
        <v>0.82267658462043636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1957</v>
      </c>
      <c r="G94" s="115">
        <f t="shared" si="57"/>
        <v>66988.11</v>
      </c>
      <c r="H94" s="116"/>
      <c r="I94" s="97">
        <v>16</v>
      </c>
      <c r="J94" s="98">
        <v>3000</v>
      </c>
      <c r="K94" s="99">
        <f t="shared" si="47"/>
        <v>187.5</v>
      </c>
      <c r="L94" s="100">
        <v>16</v>
      </c>
      <c r="M94" s="98">
        <f t="shared" si="58"/>
        <v>2526.9727403156376</v>
      </c>
      <c r="N94" s="99">
        <f t="shared" si="51"/>
        <v>157.93579626972735</v>
      </c>
      <c r="O94" s="101">
        <f t="shared" si="52"/>
        <v>0</v>
      </c>
      <c r="P94" s="102">
        <f t="shared" si="53"/>
        <v>-29.564203730272652</v>
      </c>
      <c r="Q94" s="103">
        <f t="shared" si="54"/>
        <v>0.84232424677187923</v>
      </c>
      <c r="R94" s="276"/>
      <c r="S94" s="1">
        <v>0.51597222222222217</v>
      </c>
      <c r="T94" s="2">
        <v>0.5482407407407407</v>
      </c>
      <c r="U94" s="104">
        <v>57.999999999999957</v>
      </c>
      <c r="V94" s="105">
        <v>46.466666666666683</v>
      </c>
      <c r="W94" s="106"/>
      <c r="X94" s="107"/>
      <c r="Y94" s="261"/>
      <c r="Z94" s="262"/>
      <c r="AA94" s="111">
        <f t="shared" si="55"/>
        <v>-473.02725968436243</v>
      </c>
      <c r="AB94" s="103">
        <f t="shared" si="56"/>
        <v>0.84232424677187923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1487</v>
      </c>
      <c r="G95" s="115">
        <f t="shared" si="57"/>
        <v>51702.990000000005</v>
      </c>
      <c r="H95" s="119"/>
      <c r="I95" s="97">
        <v>11</v>
      </c>
      <c r="J95" s="98">
        <v>3000</v>
      </c>
      <c r="K95" s="99">
        <f t="shared" si="47"/>
        <v>272.72727272727275</v>
      </c>
      <c r="L95" s="114">
        <v>11</v>
      </c>
      <c r="M95" s="98">
        <f t="shared" si="58"/>
        <v>2515.6015037593943</v>
      </c>
      <c r="N95" s="99">
        <f t="shared" si="51"/>
        <v>228.69104579630857</v>
      </c>
      <c r="O95" s="120">
        <f t="shared" si="52"/>
        <v>0</v>
      </c>
      <c r="P95" s="121">
        <f t="shared" si="53"/>
        <v>-44.036226930964176</v>
      </c>
      <c r="Q95" s="122">
        <f t="shared" si="54"/>
        <v>0.83853383458646469</v>
      </c>
      <c r="R95" s="276"/>
      <c r="S95" s="1">
        <v>0.5527777777777777</v>
      </c>
      <c r="T95" s="2">
        <v>0.57740740740740737</v>
      </c>
      <c r="U95" s="104">
        <v>6.5333333333332888</v>
      </c>
      <c r="V95" s="105">
        <v>35.466666666666725</v>
      </c>
      <c r="W95" s="106"/>
      <c r="X95" s="107"/>
      <c r="Y95" s="261"/>
      <c r="Z95" s="262"/>
      <c r="AA95" s="111">
        <f t="shared" si="55"/>
        <v>-484.39849624060571</v>
      </c>
      <c r="AB95" s="103">
        <f t="shared" si="56"/>
        <v>0.8385338345864648</v>
      </c>
      <c r="AC95" s="267"/>
    </row>
    <row r="96" spans="1:29" ht="15.75" customHeight="1">
      <c r="A96" s="281"/>
      <c r="B96" s="92" t="s">
        <v>171</v>
      </c>
      <c r="C96" s="259" t="s">
        <v>239</v>
      </c>
      <c r="D96" s="260"/>
      <c r="E96" s="93">
        <v>29.18</v>
      </c>
      <c r="F96" s="94">
        <v>2945</v>
      </c>
      <c r="G96" s="115">
        <f t="shared" si="57"/>
        <v>85935.1</v>
      </c>
      <c r="H96" s="119"/>
      <c r="I96" s="97">
        <v>6</v>
      </c>
      <c r="J96" s="98">
        <v>2600</v>
      </c>
      <c r="K96" s="99">
        <f t="shared" si="47"/>
        <v>433.33333333333331</v>
      </c>
      <c r="L96" s="114">
        <v>6</v>
      </c>
      <c r="M96" s="98">
        <f t="shared" si="58"/>
        <v>2137.5000000000023</v>
      </c>
      <c r="N96" s="99">
        <f t="shared" si="51"/>
        <v>356.2500000000004</v>
      </c>
      <c r="O96" s="120">
        <f t="shared" si="52"/>
        <v>0</v>
      </c>
      <c r="P96" s="121">
        <f t="shared" si="53"/>
        <v>-77.083333333332916</v>
      </c>
      <c r="Q96" s="122">
        <f t="shared" si="54"/>
        <v>0.82211538461538558</v>
      </c>
      <c r="R96" s="276"/>
      <c r="S96" s="1">
        <v>0.58217592592592593</v>
      </c>
      <c r="T96" s="2">
        <v>0.63958333333333328</v>
      </c>
      <c r="U96" s="104">
        <v>6.8666666666667275</v>
      </c>
      <c r="V96" s="105">
        <v>82.666666666666586</v>
      </c>
      <c r="W96" s="106"/>
      <c r="X96" s="107"/>
      <c r="Y96" s="261"/>
      <c r="Z96" s="262"/>
      <c r="AA96" s="111">
        <f t="shared" si="55"/>
        <v>-462.49999999999773</v>
      </c>
      <c r="AB96" s="103">
        <f t="shared" si="56"/>
        <v>0.82211538461538547</v>
      </c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24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9">AVERAGE(I90:I105)</f>
        <v>10.142857142857142</v>
      </c>
      <c r="J106" s="138">
        <f t="shared" si="59"/>
        <v>2906.5714285714284</v>
      </c>
      <c r="K106" s="139">
        <f t="shared" ref="K106" si="60">J106/I106</f>
        <v>286.56338028169012</v>
      </c>
      <c r="L106" s="137">
        <f t="shared" ref="L106:M106" si="61">AVERAGE(L90:L105)</f>
        <v>10.142857142857142</v>
      </c>
      <c r="M106" s="138">
        <f t="shared" si="61"/>
        <v>2443.5663401765273</v>
      </c>
      <c r="N106" s="139">
        <f>M106/L106</f>
        <v>240.91499128500973</v>
      </c>
      <c r="O106" s="140">
        <f>L106-I106</f>
        <v>0</v>
      </c>
      <c r="P106" s="141">
        <f>N106-K106</f>
        <v>-45.648388996680382</v>
      </c>
      <c r="Q106" s="142">
        <f>N106/K106</f>
        <v>0.84070403918390313</v>
      </c>
      <c r="R106" s="277"/>
      <c r="S106" s="143">
        <f>S90</f>
        <v>0.16666666666666666</v>
      </c>
      <c r="T106" s="144">
        <f>INDEX(T90:T105,COUNTA(T90:T105))</f>
        <v>0.63958333333333328</v>
      </c>
      <c r="U106" s="145"/>
      <c r="V106" s="156"/>
      <c r="W106" s="135"/>
      <c r="X106" s="139"/>
      <c r="Y106" s="264"/>
      <c r="Z106" s="265"/>
      <c r="AA106" s="157">
        <f>M106-J106</f>
        <v>-463.00508839490112</v>
      </c>
      <c r="AB106" s="142">
        <f>M106/J106</f>
        <v>0.84070403918390313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1035</v>
      </c>
      <c r="G107" s="159">
        <f t="shared" ref="G107:G110" si="62">E107*F107</f>
        <v>27562.05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2097.9729729729734</v>
      </c>
      <c r="N107" s="163">
        <f>M107/L107</f>
        <v>349.66216216216225</v>
      </c>
      <c r="O107" s="165">
        <f>L107-I107</f>
        <v>0</v>
      </c>
      <c r="P107" s="166">
        <f>N107-K107</f>
        <v>-83.671171171171068</v>
      </c>
      <c r="Q107" s="152">
        <f>N107/K107</f>
        <v>0.80691268191268217</v>
      </c>
      <c r="R107" s="275">
        <f>Q123</f>
        <v>0.82613317971847755</v>
      </c>
      <c r="S107" s="193">
        <v>0.34055555555555556</v>
      </c>
      <c r="T107" s="194">
        <v>0.3611111111111111</v>
      </c>
      <c r="U107" s="169"/>
      <c r="V107" s="170">
        <v>29.599999999999991</v>
      </c>
      <c r="W107" s="168"/>
      <c r="X107" s="171"/>
      <c r="Y107" s="278"/>
      <c r="Z107" s="279"/>
      <c r="AA107" s="109">
        <f>M107-J107</f>
        <v>-502.02702702702663</v>
      </c>
      <c r="AB107" s="152">
        <f>M107/J107</f>
        <v>0.80691268191268206</v>
      </c>
      <c r="AC107" s="266">
        <f>AB123</f>
        <v>0.82613317971847755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1897</v>
      </c>
      <c r="G108" s="95">
        <f t="shared" si="62"/>
        <v>46912.81</v>
      </c>
      <c r="H108" s="96"/>
      <c r="I108" s="97">
        <v>6</v>
      </c>
      <c r="J108" s="98">
        <v>2600</v>
      </c>
      <c r="K108" s="99">
        <f t="shared" si="47"/>
        <v>433.33333333333331</v>
      </c>
      <c r="L108" s="100">
        <v>6</v>
      </c>
      <c r="M108" s="98">
        <f>F108/V108*60</f>
        <v>2185.3439999999946</v>
      </c>
      <c r="N108" s="99">
        <f>M108/L108</f>
        <v>364.22399999999908</v>
      </c>
      <c r="O108" s="101">
        <f>L108-I108</f>
        <v>0</v>
      </c>
      <c r="P108" s="102">
        <f>N108-K108</f>
        <v>-69.109333333334234</v>
      </c>
      <c r="Q108" s="103">
        <f>N108/K108</f>
        <v>0.84051692307692094</v>
      </c>
      <c r="R108" s="276"/>
      <c r="S108" s="1">
        <v>0.36388888888888882</v>
      </c>
      <c r="T108" s="2">
        <v>0.40005787037037038</v>
      </c>
      <c r="U108" s="104">
        <v>3.9999999999999059</v>
      </c>
      <c r="V108" s="105">
        <v>52.083333333333456</v>
      </c>
      <c r="W108" s="106"/>
      <c r="X108" s="113"/>
      <c r="Y108" s="261"/>
      <c r="Z108" s="262"/>
      <c r="AA108" s="111">
        <f>M108-J108</f>
        <v>-414.65600000000541</v>
      </c>
      <c r="AB108" s="103">
        <f>M108/J108</f>
        <v>0.84051692307692105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1482</v>
      </c>
      <c r="G109" s="95">
        <f t="shared" si="62"/>
        <v>36961.08</v>
      </c>
      <c r="H109" s="96"/>
      <c r="I109" s="97">
        <v>6</v>
      </c>
      <c r="J109" s="98">
        <v>2600</v>
      </c>
      <c r="K109" s="99">
        <f t="shared" si="47"/>
        <v>433.33333333333331</v>
      </c>
      <c r="L109" s="100">
        <v>6</v>
      </c>
      <c r="M109" s="98">
        <f>F109/V109*60</f>
        <v>2177.6326530612223</v>
      </c>
      <c r="N109" s="99">
        <f>M109/L109</f>
        <v>362.9387755102037</v>
      </c>
      <c r="O109" s="101">
        <f>L109-I109</f>
        <v>0</v>
      </c>
      <c r="P109" s="102">
        <f>N109-K109</f>
        <v>-70.394557823129617</v>
      </c>
      <c r="Q109" s="103">
        <f>N109/K109</f>
        <v>0.83755102040816243</v>
      </c>
      <c r="R109" s="276"/>
      <c r="S109" s="1">
        <v>0.40497685185185184</v>
      </c>
      <c r="T109" s="2">
        <v>0.43333333333333335</v>
      </c>
      <c r="U109" s="104">
        <v>7.0833333333332948</v>
      </c>
      <c r="V109" s="105">
        <v>40.833333333333371</v>
      </c>
      <c r="W109" s="106">
        <v>0.43333333333333335</v>
      </c>
      <c r="X109" s="107">
        <v>0.47378472222222223</v>
      </c>
      <c r="Y109" s="261"/>
      <c r="Z109" s="262"/>
      <c r="AA109" s="111">
        <f>M109-J109</f>
        <v>-422.3673469387777</v>
      </c>
      <c r="AB109" s="103">
        <f>M109/J109</f>
        <v>0.83755102040816243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24.73</v>
      </c>
      <c r="F110" s="94">
        <v>3507</v>
      </c>
      <c r="G110" s="95">
        <f t="shared" si="62"/>
        <v>86728.11</v>
      </c>
      <c r="H110" s="96"/>
      <c r="I110" s="97">
        <v>6</v>
      </c>
      <c r="J110" s="98">
        <v>2600</v>
      </c>
      <c r="K110" s="99">
        <f t="shared" si="47"/>
        <v>433.33333333333331</v>
      </c>
      <c r="L110" s="100">
        <v>6</v>
      </c>
      <c r="M110" s="98">
        <f>F110/V110*60</f>
        <v>2130.8354430379763</v>
      </c>
      <c r="N110" s="99">
        <f>M110/L110</f>
        <v>355.13924050632937</v>
      </c>
      <c r="O110" s="101">
        <f>L110-I110</f>
        <v>0</v>
      </c>
      <c r="P110" s="102">
        <f>N110-K110</f>
        <v>-78.194092827003942</v>
      </c>
      <c r="Q110" s="103">
        <f>N110/K110</f>
        <v>0.81955209347614477</v>
      </c>
      <c r="R110" s="276"/>
      <c r="S110" s="1">
        <v>0.47378472222222223</v>
      </c>
      <c r="T110" s="2">
        <v>0.54236111111111107</v>
      </c>
      <c r="U110" s="104">
        <v>58.249999999999993</v>
      </c>
      <c r="V110" s="105">
        <v>98.749999999999929</v>
      </c>
      <c r="W110" s="106"/>
      <c r="X110" s="113"/>
      <c r="Y110" s="261"/>
      <c r="Z110" s="262"/>
      <c r="AA110" s="111">
        <f>M110-J110</f>
        <v>-469.16455696202365</v>
      </c>
      <c r="AB110" s="103">
        <f>M110/J110</f>
        <v>0.81955209347614477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3">AVERAGE(I107:I122)</f>
        <v>6</v>
      </c>
      <c r="J123" s="138">
        <f t="shared" si="63"/>
        <v>2600</v>
      </c>
      <c r="K123" s="139">
        <f t="shared" ref="K123" si="64">J123/I123</f>
        <v>433.33333333333331</v>
      </c>
      <c r="L123" s="137">
        <f t="shared" ref="L123:M123" si="65">AVERAGE(L107:L122)</f>
        <v>6</v>
      </c>
      <c r="M123" s="138">
        <f t="shared" si="65"/>
        <v>2147.9462672680415</v>
      </c>
      <c r="N123" s="139">
        <f>M123/L123</f>
        <v>357.99104454467357</v>
      </c>
      <c r="O123" s="140">
        <f>L123-I123</f>
        <v>0</v>
      </c>
      <c r="P123" s="141">
        <f>N123-K123</f>
        <v>-75.342288788659744</v>
      </c>
      <c r="Q123" s="142">
        <f>N123/K123</f>
        <v>0.82613317971847755</v>
      </c>
      <c r="R123" s="277"/>
      <c r="S123" s="143">
        <f>S107</f>
        <v>0.34055555555555556</v>
      </c>
      <c r="T123" s="144">
        <f>INDEX(T107:T122,COUNTA(T107:T122))</f>
        <v>0.54236111111111107</v>
      </c>
      <c r="U123" s="145"/>
      <c r="V123" s="156"/>
      <c r="W123" s="135"/>
      <c r="X123" s="139"/>
      <c r="Y123" s="264"/>
      <c r="Z123" s="265"/>
      <c r="AA123" s="157">
        <f>M123-J123</f>
        <v>-452.05373273195846</v>
      </c>
      <c r="AB123" s="142">
        <f>M123/J123</f>
        <v>0.82613317971847755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1449</v>
      </c>
      <c r="G124" s="159">
        <f t="shared" ref="G124:G126" si="66">E124*F124</f>
        <v>72319.59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1699.1530944625424</v>
      </c>
      <c r="N124" s="163">
        <f>M124/L124</f>
        <v>65.35204209471317</v>
      </c>
      <c r="O124" s="165">
        <f>L124-I124</f>
        <v>0</v>
      </c>
      <c r="P124" s="166">
        <f>N124-K124</f>
        <v>-11.57103482836375</v>
      </c>
      <c r="Q124" s="152">
        <f>N124/K124</f>
        <v>0.8495765472312713</v>
      </c>
      <c r="R124" s="275">
        <f>Q140</f>
        <v>0.85348807949039107</v>
      </c>
      <c r="S124" s="167">
        <v>0.70833333333333337</v>
      </c>
      <c r="T124" s="168">
        <v>0.74386574074074074</v>
      </c>
      <c r="U124" s="169"/>
      <c r="V124" s="170">
        <v>51.166666666666615</v>
      </c>
      <c r="W124" s="168"/>
      <c r="X124" s="171"/>
      <c r="Y124" s="278"/>
      <c r="Z124" s="279"/>
      <c r="AA124" s="109">
        <f>M124-J124</f>
        <v>-300.84690553745759</v>
      </c>
      <c r="AB124" s="152">
        <f>M124/J124</f>
        <v>0.84957654723127118</v>
      </c>
      <c r="AC124" s="266">
        <f>AB140</f>
        <v>0.85348807949039107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2216</v>
      </c>
      <c r="G125" s="95">
        <f t="shared" si="66"/>
        <v>125846.64</v>
      </c>
      <c r="H125" s="96"/>
      <c r="I125" s="97">
        <v>23</v>
      </c>
      <c r="J125" s="98">
        <v>2000</v>
      </c>
      <c r="K125" s="99">
        <f t="shared" ref="K125:K126" si="67">J125/I125</f>
        <v>86.956521739130437</v>
      </c>
      <c r="L125" s="100">
        <v>23</v>
      </c>
      <c r="M125" s="98">
        <f>F125/V125*60</f>
        <v>1715.9819315981929</v>
      </c>
      <c r="N125" s="99">
        <f>M125/L125</f>
        <v>74.60791006948665</v>
      </c>
      <c r="O125" s="101">
        <f>L125-I125</f>
        <v>0</v>
      </c>
      <c r="P125" s="102">
        <f>N125-K125</f>
        <v>-12.348611669643788</v>
      </c>
      <c r="Q125" s="103">
        <f>N125/K125</f>
        <v>0.85799096579909639</v>
      </c>
      <c r="R125" s="276"/>
      <c r="S125" s="1">
        <v>0.74722222222222223</v>
      </c>
      <c r="T125" s="2">
        <v>0.80103009259259261</v>
      </c>
      <c r="U125" s="104">
        <v>4.8333333333333428</v>
      </c>
      <c r="V125" s="105">
        <v>77.483333333333348</v>
      </c>
      <c r="W125" s="106"/>
      <c r="X125" s="107"/>
      <c r="Y125" s="261"/>
      <c r="Z125" s="262"/>
      <c r="AA125" s="111">
        <f>M125-J125</f>
        <v>-284.01806840180711</v>
      </c>
      <c r="AB125" s="103">
        <f>M125/J125</f>
        <v>0.85799096579909639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1693</v>
      </c>
      <c r="G126" s="95">
        <f t="shared" si="66"/>
        <v>96280.909999999989</v>
      </c>
      <c r="H126" s="96"/>
      <c r="I126" s="97">
        <v>23</v>
      </c>
      <c r="J126" s="98">
        <v>2000</v>
      </c>
      <c r="K126" s="99">
        <f t="shared" si="67"/>
        <v>86.956521739130437</v>
      </c>
      <c r="L126" s="100">
        <v>23</v>
      </c>
      <c r="M126" s="98">
        <f>F126/V126*60</f>
        <v>1705.7934508816111</v>
      </c>
      <c r="N126" s="99">
        <f>M126/L126</f>
        <v>74.164932647026575</v>
      </c>
      <c r="O126" s="101">
        <f>L126-I126</f>
        <v>0</v>
      </c>
      <c r="P126" s="102">
        <f>N126-K126</f>
        <v>-12.791589092103862</v>
      </c>
      <c r="Q126" s="103">
        <f>N126/K126</f>
        <v>0.85289672544080564</v>
      </c>
      <c r="R126" s="276"/>
      <c r="S126" s="1">
        <v>0.80447916666666663</v>
      </c>
      <c r="T126" s="2">
        <v>0.84583333333333333</v>
      </c>
      <c r="U126" s="104">
        <v>4.9666666666665904</v>
      </c>
      <c r="V126" s="105">
        <v>59.55000000000004</v>
      </c>
      <c r="W126" s="106"/>
      <c r="X126" s="107"/>
      <c r="Y126" s="261"/>
      <c r="Z126" s="262"/>
      <c r="AA126" s="111">
        <f>M126-J126</f>
        <v>-294.20654911838892</v>
      </c>
      <c r="AB126" s="103">
        <f>M126/J126</f>
        <v>0.85289672544080553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8">AVERAGE(I124:I139)</f>
        <v>24</v>
      </c>
      <c r="J140" s="138">
        <f t="shared" si="68"/>
        <v>2000</v>
      </c>
      <c r="K140" s="139">
        <f t="shared" ref="K140" si="69">J140/I140</f>
        <v>83.333333333333329</v>
      </c>
      <c r="L140" s="137">
        <f t="shared" ref="L140:M140" si="70">AVERAGE(L124:L139)</f>
        <v>24</v>
      </c>
      <c r="M140" s="138">
        <f t="shared" si="70"/>
        <v>1706.9761589807822</v>
      </c>
      <c r="N140" s="139">
        <f>M140/L140</f>
        <v>71.124006624199254</v>
      </c>
      <c r="O140" s="140">
        <f>L140-I140</f>
        <v>0</v>
      </c>
      <c r="P140" s="141">
        <f>N140-K140</f>
        <v>-12.209326709134075</v>
      </c>
      <c r="Q140" s="142">
        <f>N140/K140</f>
        <v>0.85348807949039107</v>
      </c>
      <c r="R140" s="277"/>
      <c r="S140" s="143">
        <f>S124</f>
        <v>0.70833333333333337</v>
      </c>
      <c r="T140" s="144">
        <f>INDEX(T124:T139,COUNTA(T124:T139))</f>
        <v>0.84583333333333333</v>
      </c>
      <c r="U140" s="145"/>
      <c r="V140" s="156"/>
      <c r="W140" s="135"/>
      <c r="X140" s="139"/>
      <c r="Y140" s="264"/>
      <c r="Z140" s="265"/>
      <c r="AA140" s="157">
        <f>M140-J140</f>
        <v>-293.0238410192178</v>
      </c>
      <c r="AB140" s="142">
        <f>M140/J140</f>
        <v>0.85348807949039107</v>
      </c>
      <c r="AC140" s="268"/>
    </row>
    <row r="141" spans="1:29" ht="15.75" customHeight="1">
      <c r="A141" s="269" t="s">
        <v>233</v>
      </c>
      <c r="B141" s="183" t="s">
        <v>176</v>
      </c>
      <c r="C141" s="273" t="s">
        <v>225</v>
      </c>
      <c r="D141" s="274"/>
      <c r="E141" s="158">
        <v>44.3</v>
      </c>
      <c r="F141" s="169">
        <v>1953</v>
      </c>
      <c r="G141" s="159">
        <f t="shared" ref="G141:G143" si="71">E141*F141</f>
        <v>86517.9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1711.0732538330524</v>
      </c>
      <c r="N141" s="163">
        <f>M141/L141</f>
        <v>100.65136787253249</v>
      </c>
      <c r="O141" s="165">
        <f>L141-I141</f>
        <v>0</v>
      </c>
      <c r="P141" s="166">
        <f>N141-K141</f>
        <v>-16.995690950996917</v>
      </c>
      <c r="Q141" s="152">
        <f>N141/K141</f>
        <v>0.85553662691652621</v>
      </c>
      <c r="R141" s="275">
        <f>Q157</f>
        <v>0.85400493229594865</v>
      </c>
      <c r="S141" s="167">
        <v>0.70833333333333337</v>
      </c>
      <c r="T141" s="168">
        <v>0.75589120370370366</v>
      </c>
      <c r="U141" s="169"/>
      <c r="V141" s="170">
        <v>68.483333333333221</v>
      </c>
      <c r="W141" s="87"/>
      <c r="X141" s="88"/>
      <c r="Y141" s="278"/>
      <c r="Z141" s="279"/>
      <c r="AA141" s="109">
        <f>M141-J141</f>
        <v>-288.92674616694762</v>
      </c>
      <c r="AB141" s="152">
        <f>M141/J141</f>
        <v>0.85553662691652621</v>
      </c>
      <c r="AC141" s="347">
        <f>AB157</f>
        <v>0.85400493229594865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104">
        <v>1145</v>
      </c>
      <c r="G142" s="95">
        <f t="shared" si="71"/>
        <v>58017.15</v>
      </c>
      <c r="H142" s="96"/>
      <c r="I142" s="97">
        <v>22</v>
      </c>
      <c r="J142" s="98">
        <v>2000</v>
      </c>
      <c r="K142" s="99">
        <f t="shared" ref="K142:K143" si="72">J142/I142</f>
        <v>90.909090909090907</v>
      </c>
      <c r="L142" s="100">
        <v>22</v>
      </c>
      <c r="M142" s="98">
        <f>F142/V142*60</f>
        <v>1696.9946480032941</v>
      </c>
      <c r="N142" s="99">
        <f>M142/L142</f>
        <v>77.136120363786091</v>
      </c>
      <c r="O142" s="101">
        <f>L142-I142</f>
        <v>0</v>
      </c>
      <c r="P142" s="102">
        <f>N142-K142</f>
        <v>-13.772970545304815</v>
      </c>
      <c r="Q142" s="103">
        <f>N142/K142</f>
        <v>0.84849732400164701</v>
      </c>
      <c r="R142" s="276"/>
      <c r="S142" s="1">
        <v>0.75902777777777775</v>
      </c>
      <c r="T142" s="2">
        <v>0.78714120370370366</v>
      </c>
      <c r="U142" s="104">
        <v>4.5166666666666799</v>
      </c>
      <c r="V142" s="105">
        <v>40.48333333333332</v>
      </c>
      <c r="W142" s="106"/>
      <c r="X142" s="107"/>
      <c r="Y142" s="261"/>
      <c r="Z142" s="262"/>
      <c r="AA142" s="111">
        <f>M142-J142</f>
        <v>-303.00535199670594</v>
      </c>
      <c r="AB142" s="103">
        <f>M142/J142</f>
        <v>0.84849732400164701</v>
      </c>
      <c r="AC142" s="293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104">
        <v>2389</v>
      </c>
      <c r="G143" s="95">
        <f t="shared" si="71"/>
        <v>113716.40000000001</v>
      </c>
      <c r="H143" s="96"/>
      <c r="I143" s="97">
        <v>23</v>
      </c>
      <c r="J143" s="98">
        <v>2000</v>
      </c>
      <c r="K143" s="99">
        <f t="shared" si="72"/>
        <v>86.956521739130437</v>
      </c>
      <c r="L143" s="100">
        <v>23</v>
      </c>
      <c r="M143" s="98">
        <f>F143/V143*60</f>
        <v>1715.9616919393457</v>
      </c>
      <c r="N143" s="99">
        <f>M143/L143</f>
        <v>74.607030084319376</v>
      </c>
      <c r="O143" s="101">
        <f>L143-I143</f>
        <v>0</v>
      </c>
      <c r="P143" s="102">
        <f>N143-K143</f>
        <v>-12.349491654811061</v>
      </c>
      <c r="Q143" s="103">
        <f>N143/K143</f>
        <v>0.85798084596967283</v>
      </c>
      <c r="R143" s="276"/>
      <c r="S143" s="1">
        <v>0.79268518518518516</v>
      </c>
      <c r="T143" s="2">
        <v>0.85069444444444442</v>
      </c>
      <c r="U143" s="104">
        <v>7.9833333333333556</v>
      </c>
      <c r="V143" s="105">
        <v>83.533333333333331</v>
      </c>
      <c r="W143" s="106"/>
      <c r="X143" s="107"/>
      <c r="Y143" s="261"/>
      <c r="Z143" s="262"/>
      <c r="AA143" s="111">
        <f>M143-J143</f>
        <v>-284.03830806065434</v>
      </c>
      <c r="AB143" s="103">
        <f>M143/J143</f>
        <v>0.85798084596967283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3">AVERAGE(I141:I156)</f>
        <v>20.666666666666668</v>
      </c>
      <c r="J157" s="138">
        <f t="shared" si="73"/>
        <v>2000</v>
      </c>
      <c r="K157" s="139">
        <f t="shared" ref="K157" si="74">J157/I157</f>
        <v>96.774193548387089</v>
      </c>
      <c r="L157" s="137">
        <f t="shared" ref="L157:M157" si="75">AVERAGE(L141:L156)</f>
        <v>20.666666666666668</v>
      </c>
      <c r="M157" s="138">
        <f t="shared" si="75"/>
        <v>1708.0098645918972</v>
      </c>
      <c r="N157" s="139">
        <f>M157/L157</f>
        <v>82.645638609285342</v>
      </c>
      <c r="O157" s="140">
        <f>L157-I157</f>
        <v>0</v>
      </c>
      <c r="P157" s="141">
        <f>N157-K157</f>
        <v>-14.128554939101747</v>
      </c>
      <c r="Q157" s="142">
        <f>N157/K157</f>
        <v>0.85400493229594865</v>
      </c>
      <c r="R157" s="277"/>
      <c r="S157" s="143">
        <f>S141</f>
        <v>0.70833333333333337</v>
      </c>
      <c r="T157" s="144">
        <f>INDEX(T141:T156,COUNTA(T141:T156))</f>
        <v>0.85069444444444442</v>
      </c>
      <c r="U157" s="145"/>
      <c r="V157" s="156"/>
      <c r="W157" s="188"/>
      <c r="X157" s="189"/>
      <c r="Y157" s="264"/>
      <c r="Z157" s="265"/>
      <c r="AA157" s="157">
        <f>M157-J157</f>
        <v>-291.99013540810279</v>
      </c>
      <c r="AB157" s="142">
        <f>M157/J157</f>
        <v>0.85400493229594865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79" priority="2" operator="greaterThan">
      <formula>0</formula>
    </cfRule>
  </conditionalFormatting>
  <conditionalFormatting sqref="P5:P157 AA5:AA157">
    <cfRule type="cellIs" dxfId="178" priority="5" operator="lessThan">
      <formula>0</formula>
    </cfRule>
  </conditionalFormatting>
  <conditionalFormatting sqref="Q5:Q157 AB5:AB157">
    <cfRule type="cellIs" dxfId="177" priority="3" operator="greaterThan">
      <formula>1</formula>
    </cfRule>
    <cfRule type="cellIs" dxfId="176" priority="4" operator="lessThan">
      <formula>0.8</formula>
    </cfRule>
  </conditionalFormatting>
  <conditionalFormatting sqref="R5:R157 AC124:AC141">
    <cfRule type="cellIs" dxfId="175" priority="6" operator="lessThan">
      <formula>0.8</formula>
    </cfRule>
  </conditionalFormatting>
  <conditionalFormatting sqref="AC5:AC22 AC56:AC91">
    <cfRule type="cellIs" dxfId="174" priority="8" operator="lessThan">
      <formula>0.8</formula>
    </cfRule>
  </conditionalFormatting>
  <conditionalFormatting sqref="AC39">
    <cfRule type="cellIs" dxfId="173" priority="11" operator="lessThan">
      <formula>0.8</formula>
    </cfRule>
  </conditionalFormatting>
  <conditionalFormatting sqref="AC54">
    <cfRule type="cellIs" dxfId="172" priority="10" operator="lessThan">
      <formula>0.8</formula>
    </cfRule>
  </conditionalFormatting>
  <conditionalFormatting sqref="AC97:AC105">
    <cfRule type="cellIs" dxfId="171" priority="9" operator="lessThan">
      <formula>0.8</formula>
    </cfRule>
  </conditionalFormatting>
  <conditionalFormatting sqref="AC107:AC112">
    <cfRule type="cellIs" dxfId="170" priority="7" operator="lessThan">
      <formula>0.8</formula>
    </cfRule>
  </conditionalFormatting>
  <conditionalFormatting sqref="AC156">
    <cfRule type="cellIs" dxfId="169" priority="1" operator="lessThan">
      <formula>0.8</formula>
    </cfRule>
  </conditionalFormatting>
  <dataValidations count="1">
    <dataValidation type="list" allowBlank="1" showInputMessage="1" showErrorMessage="1" sqref="Y5:Z157" xr:uid="{6725917F-DC17-4971-8473-A825A1663C02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CE1D-4180-4652-B91F-6DEC03509414}">
  <sheetPr>
    <tabColor theme="9" tint="0.59999389629810485"/>
  </sheetPr>
  <dimension ref="B1:AR36"/>
  <sheetViews>
    <sheetView zoomScale="70" zoomScaleNormal="70" workbookViewId="0">
      <selection activeCell="J15" sqref="J1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234</v>
      </c>
      <c r="D3" s="248"/>
      <c r="E3" s="7" t="s">
        <v>2</v>
      </c>
      <c r="F3" s="249">
        <f>'0805(18度C)'!D1+'0805(4度C)'!D1</f>
        <v>275843</v>
      </c>
      <c r="G3" s="250"/>
      <c r="H3" s="7" t="s">
        <v>3</v>
      </c>
      <c r="I3" s="251">
        <f>'0805(18度C)'!F1+'0805(4度C)'!F1</f>
        <v>9130487.0999999996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498.39482884058691</v>
      </c>
      <c r="F6" s="226" t="e">
        <f>AVERAGE(#REF!,D13:K13)</f>
        <v>#REF!</v>
      </c>
      <c r="G6" s="227">
        <f>AVERAGE(D13:K13)</f>
        <v>177.4783868862317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755.3126267748479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419.84835858881848</v>
      </c>
      <c r="F7" s="230" t="e">
        <f>AVERAGE(#REF!,D14:K14)</f>
        <v>#REF!</v>
      </c>
      <c r="G7" s="217">
        <f>AVERAGE(D14:K14)</f>
        <v>147.8729637273598</v>
      </c>
      <c r="H7" s="218"/>
      <c r="I7" s="217">
        <f>AVERAGE(L14:O14)</f>
        <v>76.854629315772812</v>
      </c>
      <c r="J7" s="218"/>
      <c r="K7" s="217">
        <f>AVERAGE(D28:O28)</f>
        <v>580.75482593568938</v>
      </c>
      <c r="L7" s="218"/>
      <c r="M7" s="217">
        <f>AVERAGE(P28:X28)</f>
        <v>636.94227255570763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0.84282399147390386</v>
      </c>
      <c r="F8" s="222" t="e">
        <f>AVERAGE(D15:K15,#REF!)</f>
        <v>#REF!</v>
      </c>
      <c r="G8" s="223">
        <f>AVERAGE(D15:K15)</f>
        <v>0.83483654114850492</v>
      </c>
      <c r="H8" s="224"/>
      <c r="I8" s="223">
        <f>AVERAGE(L15:O15)</f>
        <v>0.85341254964035951</v>
      </c>
      <c r="J8" s="224"/>
      <c r="K8" s="223">
        <f>AVERAGE(D29:O29)</f>
        <v>0.84466947540607829</v>
      </c>
      <c r="L8" s="224"/>
      <c r="M8" s="223">
        <f>AVERAGE(P29:X29)</f>
        <v>0.84615251888848453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106.02409638554217</v>
      </c>
      <c r="E13" s="24">
        <v>76.92307692307692</v>
      </c>
      <c r="F13" s="24">
        <v>80.645161290322577</v>
      </c>
      <c r="G13" s="24">
        <v>86.486486486486484</v>
      </c>
      <c r="H13" s="24">
        <v>172.11155378486055</v>
      </c>
      <c r="I13" s="24">
        <v>286.82499999999999</v>
      </c>
      <c r="J13" s="24" t="s">
        <v>37</v>
      </c>
      <c r="K13" s="54">
        <v>433.33333333333331</v>
      </c>
      <c r="L13" s="23">
        <v>96.774193548387089</v>
      </c>
      <c r="M13" s="66">
        <v>83.333333333333329</v>
      </c>
      <c r="N13" s="24" t="s">
        <v>37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90.906025006144176</v>
      </c>
      <c r="E14" s="28">
        <v>62.892901101643851</v>
      </c>
      <c r="F14" s="28">
        <v>66.396788287299174</v>
      </c>
      <c r="G14" s="28">
        <v>72.312670730954792</v>
      </c>
      <c r="H14" s="28">
        <v>146.70657801424954</v>
      </c>
      <c r="I14" s="28">
        <v>239.12284664870157</v>
      </c>
      <c r="J14" s="28" t="s">
        <v>37</v>
      </c>
      <c r="K14" s="55">
        <v>356.77293630252558</v>
      </c>
      <c r="L14" s="27">
        <v>82.611602578697202</v>
      </c>
      <c r="M14" s="67">
        <v>71.097656052848421</v>
      </c>
      <c r="N14" s="28" t="s">
        <v>37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0.85740909948976896</v>
      </c>
      <c r="E15" s="32">
        <f t="shared" si="0"/>
        <v>0.81760771432137014</v>
      </c>
      <c r="F15" s="32">
        <f t="shared" si="0"/>
        <v>0.82332017476250985</v>
      </c>
      <c r="G15" s="32">
        <f t="shared" si="0"/>
        <v>0.83611525532666486</v>
      </c>
      <c r="H15" s="32">
        <f t="shared" si="0"/>
        <v>0.85239238614760737</v>
      </c>
      <c r="I15" s="32">
        <f t="shared" si="0"/>
        <v>0.83368899729347712</v>
      </c>
      <c r="J15" s="32" t="s">
        <v>37</v>
      </c>
      <c r="K15" s="56">
        <f t="shared" ref="K15:M15" si="1">K14/K13</f>
        <v>0.82332216069813602</v>
      </c>
      <c r="L15" s="31">
        <f t="shared" si="1"/>
        <v>0.85365322664653787</v>
      </c>
      <c r="M15" s="68">
        <f t="shared" si="1"/>
        <v>0.85317187263418115</v>
      </c>
      <c r="N15" s="32" t="s">
        <v>37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0.16689814814814816</v>
      </c>
      <c r="F16" s="2">
        <v>0.25026620370370373</v>
      </c>
      <c r="G16" s="2">
        <v>0.25008101851851849</v>
      </c>
      <c r="H16" s="2">
        <v>0.16666666666666666</v>
      </c>
      <c r="I16" s="2">
        <v>0.16666666666666666</v>
      </c>
      <c r="J16" s="2" t="s">
        <v>37</v>
      </c>
      <c r="K16" s="3">
        <v>0.33958333333333324</v>
      </c>
      <c r="L16" s="1">
        <v>0.70833333333333337</v>
      </c>
      <c r="M16" s="69">
        <v>0.72361111111111109</v>
      </c>
      <c r="N16" s="2" t="s">
        <v>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0.67942129629629633</v>
      </c>
      <c r="E17" s="2">
        <v>0.70510416666666664</v>
      </c>
      <c r="F17" s="2">
        <v>0.7569444444444442</v>
      </c>
      <c r="G17" s="2">
        <v>0.72638888888888886</v>
      </c>
      <c r="H17" s="2">
        <v>0.77430555555555558</v>
      </c>
      <c r="I17" s="2">
        <v>0.74733796296296295</v>
      </c>
      <c r="J17" s="2" t="s">
        <v>37</v>
      </c>
      <c r="K17" s="3">
        <v>0.57569444444444429</v>
      </c>
      <c r="L17" s="1">
        <v>0.85450231481481487</v>
      </c>
      <c r="M17" s="69">
        <v>0.87083333333333335</v>
      </c>
      <c r="N17" s="2" t="s">
        <v>37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16.600000000000001</v>
      </c>
      <c r="E18" s="35">
        <v>26.8</v>
      </c>
      <c r="F18" s="35">
        <v>25.2</v>
      </c>
      <c r="G18" s="35">
        <v>23.375</v>
      </c>
      <c r="H18" s="35">
        <v>20.916666666666668</v>
      </c>
      <c r="I18" s="35">
        <v>10</v>
      </c>
      <c r="J18" s="35" t="s">
        <v>37</v>
      </c>
      <c r="K18" s="57">
        <v>6</v>
      </c>
      <c r="L18" s="34">
        <v>20.666666666666668</v>
      </c>
      <c r="M18" s="70">
        <v>24</v>
      </c>
      <c r="N18" s="35" t="s">
        <v>37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 t="s">
        <v>37</v>
      </c>
      <c r="Q27" s="24" t="s">
        <v>37</v>
      </c>
      <c r="R27" s="24">
        <v>226.65517241379311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1050</v>
      </c>
      <c r="X27" s="25">
        <v>1035</v>
      </c>
    </row>
    <row r="28" spans="2:44" ht="39.6" customHeight="1">
      <c r="B28" s="205"/>
      <c r="C28" s="26" t="s">
        <v>38</v>
      </c>
      <c r="D28" s="28">
        <v>192.74224617555001</v>
      </c>
      <c r="E28" s="28" t="s">
        <v>37</v>
      </c>
      <c r="F28" s="28" t="s">
        <v>37</v>
      </c>
      <c r="G28" s="28">
        <v>232.76570193346916</v>
      </c>
      <c r="H28" s="28">
        <v>355.03088509208425</v>
      </c>
      <c r="I28" s="28" t="s">
        <v>37</v>
      </c>
      <c r="J28" s="28">
        <v>589.80021030494208</v>
      </c>
      <c r="K28" s="28">
        <v>934.82688391038539</v>
      </c>
      <c r="L28" s="28" t="s">
        <v>37</v>
      </c>
      <c r="M28" s="28">
        <v>640.6729203959012</v>
      </c>
      <c r="N28" s="28">
        <v>998.62650777135548</v>
      </c>
      <c r="O28" s="28">
        <v>701.57325190182746</v>
      </c>
      <c r="P28" s="27" t="s">
        <v>37</v>
      </c>
      <c r="Q28" s="28" t="s">
        <v>37</v>
      </c>
      <c r="R28" s="28">
        <v>192.11075405505898</v>
      </c>
      <c r="S28" s="28">
        <v>599.4602823138664</v>
      </c>
      <c r="T28" s="28">
        <v>642.06509400476148</v>
      </c>
      <c r="U28" s="28" t="s">
        <v>37</v>
      </c>
      <c r="V28" s="28">
        <v>655.39116914709689</v>
      </c>
      <c r="W28" s="28">
        <v>874.52492040153129</v>
      </c>
      <c r="X28" s="29">
        <v>858.10141541193059</v>
      </c>
    </row>
    <row r="29" spans="2:44" ht="40.15" customHeight="1">
      <c r="B29" s="205"/>
      <c r="C29" s="30" t="s">
        <v>39</v>
      </c>
      <c r="D29" s="32">
        <f>D28/D27</f>
        <v>0.85227612724099056</v>
      </c>
      <c r="E29" s="32" t="s">
        <v>37</v>
      </c>
      <c r="F29" s="32" t="s">
        <v>37</v>
      </c>
      <c r="G29" s="32">
        <f>G28/G27</f>
        <v>0.85347424042272024</v>
      </c>
      <c r="H29" s="32">
        <f>H28/H27</f>
        <v>0.81930204252019445</v>
      </c>
      <c r="I29" s="32" t="s">
        <v>37</v>
      </c>
      <c r="J29" s="32">
        <f>J28/J27</f>
        <v>0.87377808934065493</v>
      </c>
      <c r="K29" s="32">
        <f>K28/K27</f>
        <v>0.84984262173671399</v>
      </c>
      <c r="L29" s="32" t="s">
        <v>37</v>
      </c>
      <c r="M29" s="32">
        <f>M28/M27</f>
        <v>0.84128767324714293</v>
      </c>
      <c r="N29" s="32">
        <f>N28/N27</f>
        <v>0.83218875647612955</v>
      </c>
      <c r="O29" s="32">
        <f>O28/O27</f>
        <v>0.8352062522640803</v>
      </c>
      <c r="P29" s="31" t="s">
        <v>37</v>
      </c>
      <c r="Q29" s="32" t="s">
        <v>37</v>
      </c>
      <c r="R29" s="32">
        <f>R28/R27</f>
        <v>0.84759042561945996</v>
      </c>
      <c r="S29" s="32">
        <f>S28/S27</f>
        <v>0.8880893071316539</v>
      </c>
      <c r="T29" s="32">
        <f>T28/T27</f>
        <v>0.83520662634765719</v>
      </c>
      <c r="U29" s="32" t="s">
        <v>37</v>
      </c>
      <c r="V29" s="32">
        <f>V28/V27</f>
        <v>0.84406438450762478</v>
      </c>
      <c r="W29" s="32">
        <f>W28/W27</f>
        <v>0.8328808765728869</v>
      </c>
      <c r="X29" s="33">
        <f>X28/X27</f>
        <v>0.82908349315162377</v>
      </c>
    </row>
    <row r="30" spans="2:44" ht="17.25" customHeight="1">
      <c r="B30" s="206" t="s">
        <v>40</v>
      </c>
      <c r="C30" s="15" t="s">
        <v>41</v>
      </c>
      <c r="D30" s="2">
        <v>0.30208333333333331</v>
      </c>
      <c r="E30" s="2" t="s">
        <v>37</v>
      </c>
      <c r="F30" s="2" t="s">
        <v>37</v>
      </c>
      <c r="G30" s="2">
        <v>0.31041666666666662</v>
      </c>
      <c r="H30" s="2">
        <v>0.25</v>
      </c>
      <c r="I30" s="2" t="s">
        <v>37</v>
      </c>
      <c r="J30" s="2">
        <v>0.25024305555555554</v>
      </c>
      <c r="K30" s="2">
        <v>0.35416666666666663</v>
      </c>
      <c r="L30" s="2" t="s">
        <v>37</v>
      </c>
      <c r="M30" s="2">
        <v>0.25010416666666668</v>
      </c>
      <c r="N30" s="2">
        <v>0.25033564814814813</v>
      </c>
      <c r="O30" s="2">
        <v>0.25017361111111114</v>
      </c>
      <c r="P30" s="1" t="s">
        <v>37</v>
      </c>
      <c r="Q30" s="2" t="s">
        <v>37</v>
      </c>
      <c r="R30" s="2">
        <v>0.70862268518518523</v>
      </c>
      <c r="S30" s="2">
        <v>0.7084259259259259</v>
      </c>
      <c r="T30" s="2">
        <v>0.70833333333333337</v>
      </c>
      <c r="U30" s="2" t="s">
        <v>37</v>
      </c>
      <c r="V30" s="2">
        <v>0.70833333333333337</v>
      </c>
      <c r="W30" s="2">
        <v>0.70833333333333337</v>
      </c>
      <c r="X30" s="4">
        <v>0.70856481481481481</v>
      </c>
    </row>
    <row r="31" spans="2:44" ht="17.25" customHeight="1">
      <c r="B31" s="203"/>
      <c r="C31" s="15" t="s">
        <v>42</v>
      </c>
      <c r="D31" s="2">
        <v>0.40763888888888888</v>
      </c>
      <c r="E31" s="2" t="s">
        <v>37</v>
      </c>
      <c r="F31" s="2" t="s">
        <v>37</v>
      </c>
      <c r="G31" s="2">
        <v>0.35422453703703705</v>
      </c>
      <c r="H31" s="2">
        <v>0.31944444444444442</v>
      </c>
      <c r="I31" s="2" t="s">
        <v>37</v>
      </c>
      <c r="J31" s="2">
        <v>0.34930555555555554</v>
      </c>
      <c r="K31" s="2">
        <v>0.38826388888888891</v>
      </c>
      <c r="L31" s="2" t="s">
        <v>37</v>
      </c>
      <c r="M31" s="2">
        <v>0.41613425925925923</v>
      </c>
      <c r="N31" s="2">
        <v>0.46458333333333335</v>
      </c>
      <c r="O31" s="2">
        <v>0.45931712962962962</v>
      </c>
      <c r="P31" s="1" t="s">
        <v>37</v>
      </c>
      <c r="Q31" s="2" t="s">
        <v>37</v>
      </c>
      <c r="R31" s="2">
        <v>0.86333333333333329</v>
      </c>
      <c r="S31" s="2">
        <v>0.87569444444444444</v>
      </c>
      <c r="T31" s="2">
        <v>0.88055555555555554</v>
      </c>
      <c r="U31" s="2" t="s">
        <v>37</v>
      </c>
      <c r="V31" s="2">
        <v>0.95925925925925926</v>
      </c>
      <c r="W31" s="2">
        <v>0.98266203703703703</v>
      </c>
      <c r="X31" s="4">
        <v>0.99398148148148147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 t="s">
        <v>37</v>
      </c>
      <c r="Q32" s="35" t="s">
        <v>37</v>
      </c>
      <c r="R32" s="35">
        <v>14.5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3.3333333333333335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A913-43A5-4C52-BCC7-D7F26C090AC0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J15" sqref="J15"/>
      <selection pane="bottomLeft" activeCell="J15" sqref="J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124521</v>
      </c>
      <c r="E1" s="77" t="s">
        <v>3</v>
      </c>
      <c r="F1" s="78">
        <f>SUM(G5:G242)</f>
        <v>2461955.5200000005</v>
      </c>
      <c r="G1" s="79" t="s">
        <v>74</v>
      </c>
      <c r="H1" s="80">
        <f>L21+L38+L55+L72+L89+L106+L123+L140+L157+L174+L191+L208+L225+L242</f>
        <v>81.833333333333329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45874</v>
      </c>
      <c r="B2" s="325"/>
      <c r="C2" s="82" t="s">
        <v>35</v>
      </c>
      <c r="D2" s="83">
        <f>AVERAGE(N21,N38,N55,N72,N89,N106,N123,N140,N157,N174,N191,N208,N225,N242)</f>
        <v>604.83516020141155</v>
      </c>
      <c r="E2" s="83" t="s">
        <v>81</v>
      </c>
      <c r="F2" s="84">
        <f>F1/D1</f>
        <v>19.771408196207872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2151</v>
      </c>
      <c r="G5" s="95">
        <f t="shared" ref="G5:G7" si="0">E5*F5</f>
        <v>64207.350000000006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2790.4864864864844</v>
      </c>
      <c r="N5" s="99">
        <f>M5/L5</f>
        <v>164.14626391096968</v>
      </c>
      <c r="O5" s="101">
        <f>L5-I5</f>
        <v>0</v>
      </c>
      <c r="P5" s="102">
        <f>N5-K5</f>
        <v>-28.383147853736205</v>
      </c>
      <c r="Q5" s="103">
        <f>N5/K5</f>
        <v>0.85257760051527176</v>
      </c>
      <c r="R5" s="276">
        <f>Q21</f>
        <v>0.85227612724099056</v>
      </c>
      <c r="S5" s="1">
        <v>0.30208333333333331</v>
      </c>
      <c r="T5" s="2">
        <v>0.3342013888888889</v>
      </c>
      <c r="U5" s="104">
        <v>6.9166666666666554</v>
      </c>
      <c r="V5" s="105">
        <v>46.250000000000036</v>
      </c>
      <c r="W5" s="106"/>
      <c r="X5" s="88"/>
      <c r="Y5" s="278"/>
      <c r="Z5" s="279"/>
      <c r="AA5" s="109">
        <f t="shared" ref="AA5:AA12" si="2">M5-J5</f>
        <v>-482.51351351351559</v>
      </c>
      <c r="AB5" s="110">
        <f t="shared" ref="AB5:AB12" si="3">M5/J5</f>
        <v>0.85257760051527176</v>
      </c>
      <c r="AC5" s="291">
        <f>AB21</f>
        <v>0.85227612724099056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2168</v>
      </c>
      <c r="G6" s="95">
        <f t="shared" si="0"/>
        <v>63999.360000000001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2793.4144595561897</v>
      </c>
      <c r="N6" s="99">
        <f>M6/L6</f>
        <v>164.31849762095234</v>
      </c>
      <c r="O6" s="101">
        <f>L6-I6</f>
        <v>0</v>
      </c>
      <c r="P6" s="102">
        <f>N6-K6</f>
        <v>-28.210914143753541</v>
      </c>
      <c r="Q6" s="103">
        <f>N6/K6</f>
        <v>0.85347218440457984</v>
      </c>
      <c r="R6" s="276"/>
      <c r="S6" s="1">
        <v>0.33849537037037036</v>
      </c>
      <c r="T6" s="2">
        <v>0.37083333333333335</v>
      </c>
      <c r="U6" s="104">
        <v>6.183333333333314</v>
      </c>
      <c r="V6" s="105">
        <v>46.566666666666698</v>
      </c>
      <c r="W6" s="106"/>
      <c r="X6" s="107"/>
      <c r="Y6" s="261"/>
      <c r="Z6" s="262"/>
      <c r="AA6" s="111">
        <f t="shared" si="2"/>
        <v>-479.58554044381026</v>
      </c>
      <c r="AB6" s="112">
        <f t="shared" si="3"/>
        <v>0.85347218440457984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1628</v>
      </c>
      <c r="G7" s="95">
        <f t="shared" si="0"/>
        <v>35181.08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2125.7889009793257</v>
      </c>
      <c r="N7" s="99">
        <f>M7/L7</f>
        <v>354.29815016322095</v>
      </c>
      <c r="O7" s="101">
        <f>L7-I7</f>
        <v>0</v>
      </c>
      <c r="P7" s="102">
        <f>N7-K7</f>
        <v>-62.368516503445733</v>
      </c>
      <c r="Q7" s="103">
        <f>N7/K7</f>
        <v>0.85031556039173029</v>
      </c>
      <c r="R7" s="276"/>
      <c r="S7" s="1">
        <v>0.37572916666666667</v>
      </c>
      <c r="T7" s="2">
        <v>0.40763888888888888</v>
      </c>
      <c r="U7" s="104">
        <v>7.0499999999999829</v>
      </c>
      <c r="V7" s="105">
        <v>45.949999999999989</v>
      </c>
      <c r="W7" s="2"/>
      <c r="X7" s="107"/>
      <c r="Y7" s="261"/>
      <c r="Z7" s="262"/>
      <c r="AA7" s="111">
        <f t="shared" si="2"/>
        <v>-374.21109902067428</v>
      </c>
      <c r="AB7" s="112">
        <f t="shared" si="3"/>
        <v>0.85031556039173029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4"/>
      <c r="Y8" s="261"/>
      <c r="Z8" s="262"/>
      <c r="AA8" s="111">
        <f t="shared" si="2"/>
        <v>0</v>
      </c>
      <c r="AB8" s="112" t="e">
        <f t="shared" si="3"/>
        <v>#DIV/0!</v>
      </c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>
        <f t="shared" si="2"/>
        <v>0</v>
      </c>
      <c r="AB9" s="112" t="e">
        <f t="shared" si="3"/>
        <v>#DIV/0!</v>
      </c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>
        <f t="shared" si="2"/>
        <v>0</v>
      </c>
      <c r="AB10" s="112" t="e">
        <f t="shared" si="3"/>
        <v>#DIV/0!</v>
      </c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>
        <f t="shared" si="2"/>
        <v>0</v>
      </c>
      <c r="AB11" s="112" t="e">
        <f t="shared" si="3"/>
        <v>#DIV/0!</v>
      </c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>
        <f t="shared" si="2"/>
        <v>0</v>
      </c>
      <c r="AB12" s="112" t="e">
        <f t="shared" si="3"/>
        <v>#DIV/0!</v>
      </c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4">AVERAGE(I5:I20)</f>
        <v>13.333333333333334</v>
      </c>
      <c r="J21" s="138">
        <f t="shared" si="4"/>
        <v>3015.3333333333335</v>
      </c>
      <c r="K21" s="139">
        <f t="shared" ref="K21:K22" si="5">J21/I21</f>
        <v>226.15</v>
      </c>
      <c r="L21" s="137">
        <f t="shared" ref="L21:M21" si="6">AVERAGE(L5:L20)</f>
        <v>13.333333333333334</v>
      </c>
      <c r="M21" s="138">
        <f t="shared" si="6"/>
        <v>2569.8966156740003</v>
      </c>
      <c r="N21" s="139">
        <f>M21/L21</f>
        <v>192.74224617555001</v>
      </c>
      <c r="O21" s="140">
        <f>L21-I21</f>
        <v>0</v>
      </c>
      <c r="P21" s="141">
        <f>N21-K21</f>
        <v>-33.407753824449998</v>
      </c>
      <c r="Q21" s="142">
        <f>N21/K21</f>
        <v>0.85227612724099056</v>
      </c>
      <c r="R21" s="277"/>
      <c r="S21" s="143">
        <f>S5</f>
        <v>0.30208333333333331</v>
      </c>
      <c r="T21" s="144">
        <f>INDEX(T5:T20,COUNTA(T5:T20))</f>
        <v>0.40763888888888888</v>
      </c>
      <c r="U21" s="145"/>
      <c r="V21" s="145"/>
      <c r="W21" s="146"/>
      <c r="X21" s="147"/>
      <c r="Y21" s="264"/>
      <c r="Z21" s="265"/>
      <c r="AA21" s="148">
        <f>M21-J21</f>
        <v>-445.43671765933323</v>
      </c>
      <c r="AB21" s="149">
        <f>M21/J21</f>
        <v>0.85227612724099056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2692</v>
      </c>
      <c r="G22" s="95">
        <f t="shared" ref="G22" si="7">E22*F22</f>
        <v>69022.880000000005</v>
      </c>
      <c r="H22" s="96"/>
      <c r="I22" s="97">
        <v>11</v>
      </c>
      <c r="J22" s="98">
        <v>3000</v>
      </c>
      <c r="K22" s="99">
        <f t="shared" si="5"/>
        <v>272.72727272727275</v>
      </c>
      <c r="L22" s="100">
        <v>11</v>
      </c>
      <c r="M22" s="98">
        <f>F22/V22*60</f>
        <v>2560.4227212681608</v>
      </c>
      <c r="N22" s="99">
        <f>M22/L22</f>
        <v>232.76570193346916</v>
      </c>
      <c r="O22" s="101">
        <f>L22-I22</f>
        <v>0</v>
      </c>
      <c r="P22" s="102">
        <f>N22-K22</f>
        <v>-39.961570793803588</v>
      </c>
      <c r="Q22" s="103">
        <f>N22/K22</f>
        <v>0.85347424042272024</v>
      </c>
      <c r="R22" s="275">
        <f>Q38</f>
        <v>0.85347424042272024</v>
      </c>
      <c r="S22" s="1">
        <v>0.31041666666666662</v>
      </c>
      <c r="T22" s="2">
        <v>0.35422453703703705</v>
      </c>
      <c r="U22" s="104">
        <v>3.9999999999999059</v>
      </c>
      <c r="V22" s="105">
        <v>63.083333333333414</v>
      </c>
      <c r="W22" s="173"/>
      <c r="X22" s="151"/>
      <c r="Y22" s="278"/>
      <c r="Z22" s="279"/>
      <c r="AA22" s="109">
        <f>M22-J22</f>
        <v>-439.57727873183921</v>
      </c>
      <c r="AB22" s="152">
        <f>M22/J22</f>
        <v>0.85347424042272024</v>
      </c>
      <c r="AC22" s="266">
        <f>AB38</f>
        <v>0.85347424042272024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8">AVERAGE(I22:I37)</f>
        <v>11</v>
      </c>
      <c r="J38" s="138">
        <f t="shared" si="8"/>
        <v>3000</v>
      </c>
      <c r="K38" s="139">
        <f t="shared" ref="K38" si="9">J38/I38</f>
        <v>272.72727272727275</v>
      </c>
      <c r="L38" s="137">
        <f t="shared" ref="L38:M38" si="10">AVERAGE(L22:L37)</f>
        <v>11</v>
      </c>
      <c r="M38" s="138">
        <f t="shared" si="10"/>
        <v>2560.4227212681608</v>
      </c>
      <c r="N38" s="139">
        <f>M38/L38</f>
        <v>232.76570193346916</v>
      </c>
      <c r="O38" s="140">
        <f>L38-I38</f>
        <v>0</v>
      </c>
      <c r="P38" s="141">
        <f>N38-K38</f>
        <v>-39.961570793803588</v>
      </c>
      <c r="Q38" s="142">
        <f>N38/K38</f>
        <v>0.85347424042272024</v>
      </c>
      <c r="R38" s="277"/>
      <c r="S38" s="143">
        <f>S22</f>
        <v>0.31041666666666662</v>
      </c>
      <c r="T38" s="144">
        <f>INDEX(T22:T37,COUNTA(T22:T37))</f>
        <v>0.35422453703703705</v>
      </c>
      <c r="U38" s="145"/>
      <c r="V38" s="156"/>
      <c r="W38" s="135"/>
      <c r="X38" s="139"/>
      <c r="Y38" s="264"/>
      <c r="Z38" s="265"/>
      <c r="AA38" s="157">
        <f>M38-J38</f>
        <v>-439.57727873183921</v>
      </c>
      <c r="AB38" s="142">
        <f>M38/J38</f>
        <v>0.85347424042272024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1076</v>
      </c>
      <c r="G39" s="159">
        <f t="shared" ref="G39:G41" si="11">E39*F39</f>
        <v>15128.560000000001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2148.4193011647267</v>
      </c>
      <c r="N39" s="163">
        <f>M39/L39</f>
        <v>358.06988352745446</v>
      </c>
      <c r="O39" s="165">
        <f>L39-I39</f>
        <v>0</v>
      </c>
      <c r="P39" s="166">
        <f>N39-K39</f>
        <v>-75.263449805878849</v>
      </c>
      <c r="Q39" s="152">
        <f>N39/K39</f>
        <v>0.82631511583258721</v>
      </c>
      <c r="R39" s="275">
        <f>Q55</f>
        <v>0.81930204252019445</v>
      </c>
      <c r="S39" s="167">
        <v>0.25</v>
      </c>
      <c r="T39" s="168">
        <v>0.27086805555555554</v>
      </c>
      <c r="U39" s="169"/>
      <c r="V39" s="170">
        <v>30.049999999999983</v>
      </c>
      <c r="W39" s="168"/>
      <c r="X39" s="171"/>
      <c r="Y39" s="278"/>
      <c r="Z39" s="279"/>
      <c r="AA39" s="109">
        <f>M39-J39</f>
        <v>-451.58069883527332</v>
      </c>
      <c r="AB39" s="152">
        <f>M39/J39</f>
        <v>0.82631511583258721</v>
      </c>
      <c r="AC39" s="266">
        <f>AB55</f>
        <v>0.81930204252019445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1224</v>
      </c>
      <c r="G40" s="95">
        <f t="shared" si="11"/>
        <v>18127.440000000002</v>
      </c>
      <c r="H40" s="96"/>
      <c r="I40" s="97">
        <v>6</v>
      </c>
      <c r="J40" s="98">
        <v>2600</v>
      </c>
      <c r="K40" s="99">
        <f t="shared" ref="K40:K41" si="12">J40/I40</f>
        <v>433.33333333333331</v>
      </c>
      <c r="L40" s="100">
        <v>6</v>
      </c>
      <c r="M40" s="98">
        <f>F40/V40*60</f>
        <v>2155.7729941291541</v>
      </c>
      <c r="N40" s="99">
        <f>M40/L40</f>
        <v>359.2954990215257</v>
      </c>
      <c r="O40" s="101">
        <f>L40-I40</f>
        <v>0</v>
      </c>
      <c r="P40" s="102">
        <f>N40-K40</f>
        <v>-74.037834311807615</v>
      </c>
      <c r="Q40" s="103">
        <f>N40/K40</f>
        <v>0.82914345928044397</v>
      </c>
      <c r="R40" s="276"/>
      <c r="S40" s="1">
        <v>0.27499999999999997</v>
      </c>
      <c r="T40" s="2">
        <v>0.29865740740740743</v>
      </c>
      <c r="U40" s="104">
        <v>5.9499999999999709</v>
      </c>
      <c r="V40" s="105">
        <v>34.066666666666741</v>
      </c>
      <c r="W40" s="106"/>
      <c r="X40" s="113"/>
      <c r="Y40" s="261"/>
      <c r="Z40" s="262"/>
      <c r="AA40" s="111">
        <f>M40-J40</f>
        <v>-444.22700587084591</v>
      </c>
      <c r="AB40" s="103">
        <f>M40/J40</f>
        <v>0.82914345928044386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765</v>
      </c>
      <c r="G41" s="95">
        <f t="shared" si="11"/>
        <v>13670.550000000001</v>
      </c>
      <c r="H41" s="96"/>
      <c r="I41" s="97">
        <v>6</v>
      </c>
      <c r="J41" s="98">
        <v>2600</v>
      </c>
      <c r="K41" s="99">
        <f t="shared" si="12"/>
        <v>433.33333333333331</v>
      </c>
      <c r="L41" s="100">
        <v>6</v>
      </c>
      <c r="M41" s="98">
        <f>F41/V41*60</f>
        <v>2086.3636363636365</v>
      </c>
      <c r="N41" s="99">
        <f>M41/L41</f>
        <v>347.72727272727275</v>
      </c>
      <c r="O41" s="101">
        <f>L41-I41</f>
        <v>0</v>
      </c>
      <c r="P41" s="102">
        <f>N41-K41</f>
        <v>-85.606060606060566</v>
      </c>
      <c r="Q41" s="103">
        <f>N41/K41</f>
        <v>0.8024475524475525</v>
      </c>
      <c r="R41" s="276"/>
      <c r="S41" s="1">
        <v>0.30416666666666664</v>
      </c>
      <c r="T41" s="2">
        <v>0.31944444444444442</v>
      </c>
      <c r="U41" s="104">
        <v>7.9333333333332678</v>
      </c>
      <c r="V41" s="105">
        <v>22</v>
      </c>
      <c r="W41" s="106"/>
      <c r="X41" s="113"/>
      <c r="Y41" s="261"/>
      <c r="Z41" s="262"/>
      <c r="AA41" s="111">
        <f>M41-J41</f>
        <v>-513.63636363636351</v>
      </c>
      <c r="AB41" s="103">
        <f>M41/J41</f>
        <v>0.8024475524475525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3">AVERAGE(I39:I54)</f>
        <v>6</v>
      </c>
      <c r="J55" s="138">
        <f t="shared" si="13"/>
        <v>2600</v>
      </c>
      <c r="K55" s="139">
        <f t="shared" ref="K55" si="14">J55/I55</f>
        <v>433.33333333333331</v>
      </c>
      <c r="L55" s="137">
        <f t="shared" ref="L55:M55" si="15">AVERAGE(L39:L54)</f>
        <v>6</v>
      </c>
      <c r="M55" s="138">
        <f t="shared" si="15"/>
        <v>2130.1853105525056</v>
      </c>
      <c r="N55" s="139">
        <f>M55/L55</f>
        <v>355.03088509208425</v>
      </c>
      <c r="O55" s="140">
        <f>L55-I55</f>
        <v>0</v>
      </c>
      <c r="P55" s="141">
        <f>N55-K55</f>
        <v>-78.302448241249067</v>
      </c>
      <c r="Q55" s="142">
        <f>N55/K55</f>
        <v>0.81930204252019445</v>
      </c>
      <c r="R55" s="277"/>
      <c r="S55" s="143">
        <f>S39</f>
        <v>0.25</v>
      </c>
      <c r="T55" s="144">
        <f>INDEX(T39:T54,COUNTA(T39:T54))</f>
        <v>0.31944444444444442</v>
      </c>
      <c r="U55" s="145"/>
      <c r="V55" s="156"/>
      <c r="W55" s="135"/>
      <c r="X55" s="139"/>
      <c r="Y55" s="264"/>
      <c r="Z55" s="265"/>
      <c r="AA55" s="157">
        <f>M55-J55</f>
        <v>-469.8146894474944</v>
      </c>
      <c r="AB55" s="142">
        <f>M55/J55</f>
        <v>0.81930204252019445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5609</v>
      </c>
      <c r="G56" s="159">
        <f t="shared" ref="G56" si="16">E56*F56</f>
        <v>78694.26999999999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2359.2008412197683</v>
      </c>
      <c r="N56" s="163">
        <f>M56/L56</f>
        <v>589.80021030494208</v>
      </c>
      <c r="O56" s="165">
        <f>L56-I56</f>
        <v>0</v>
      </c>
      <c r="P56" s="166">
        <f>N56-K56</f>
        <v>-85.199789695057916</v>
      </c>
      <c r="Q56" s="152">
        <f>N56/K56</f>
        <v>0.87377808934065493</v>
      </c>
      <c r="R56" s="275">
        <f>Q72</f>
        <v>0.87377808934065493</v>
      </c>
      <c r="S56" s="167">
        <v>0.25024305555555554</v>
      </c>
      <c r="T56" s="168">
        <v>0.34930555555555554</v>
      </c>
      <c r="U56" s="169"/>
      <c r="V56" s="170">
        <v>142.65</v>
      </c>
      <c r="W56" s="173"/>
      <c r="X56" s="151"/>
      <c r="Y56" s="278"/>
      <c r="Z56" s="279"/>
      <c r="AA56" s="109">
        <f>M56-J56</f>
        <v>-340.79915878023166</v>
      </c>
      <c r="AB56" s="152">
        <f>M56/J56</f>
        <v>0.87377808934065493</v>
      </c>
      <c r="AC56" s="266">
        <f>AB72</f>
        <v>0.87377808934065493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7">AVERAGE(I56:I71)</f>
        <v>4</v>
      </c>
      <c r="J72" s="138">
        <f t="shared" si="17"/>
        <v>2700</v>
      </c>
      <c r="K72" s="139">
        <f t="shared" ref="K72" si="18">J72/I72</f>
        <v>675</v>
      </c>
      <c r="L72" s="137">
        <f t="shared" ref="L72:M72" si="19">AVERAGE(L56:L71)</f>
        <v>4</v>
      </c>
      <c r="M72" s="138">
        <f t="shared" si="19"/>
        <v>2359.2008412197683</v>
      </c>
      <c r="N72" s="139">
        <f>M72/L72</f>
        <v>589.80021030494208</v>
      </c>
      <c r="O72" s="140">
        <f>L72-I72</f>
        <v>0</v>
      </c>
      <c r="P72" s="141">
        <f>N72-K72</f>
        <v>-85.199789695057916</v>
      </c>
      <c r="Q72" s="142">
        <f>N72/K72</f>
        <v>0.87377808934065493</v>
      </c>
      <c r="R72" s="277"/>
      <c r="S72" s="143">
        <f>S56</f>
        <v>0.25024305555555554</v>
      </c>
      <c r="T72" s="144">
        <f>INDEX(T56:T71,COUNTA(T56:T71))</f>
        <v>0.34930555555555554</v>
      </c>
      <c r="U72" s="145"/>
      <c r="V72" s="156"/>
      <c r="W72" s="89"/>
      <c r="X72" s="91"/>
      <c r="Y72" s="264"/>
      <c r="Z72" s="265"/>
      <c r="AA72" s="157">
        <f>M72-J72</f>
        <v>-340.79915878023166</v>
      </c>
      <c r="AB72" s="142">
        <f>M72/J72</f>
        <v>0.87377808934065493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2295</v>
      </c>
      <c r="G73" s="159">
        <f t="shared" ref="G73" si="20">E73*F73</f>
        <v>49227.75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2804.4806517311563</v>
      </c>
      <c r="N73" s="163">
        <f>M73/L73</f>
        <v>934.82688391038539</v>
      </c>
      <c r="O73" s="165">
        <f>L73-I73</f>
        <v>0</v>
      </c>
      <c r="P73" s="166">
        <f>N73-K73</f>
        <v>-165.17311608961461</v>
      </c>
      <c r="Q73" s="152">
        <f>N73/K73</f>
        <v>0.84984262173671399</v>
      </c>
      <c r="R73" s="275">
        <f>Q89</f>
        <v>0.84984262173671399</v>
      </c>
      <c r="S73" s="167">
        <v>0.35416666666666663</v>
      </c>
      <c r="T73" s="168">
        <v>0.38826388888888891</v>
      </c>
      <c r="U73" s="169"/>
      <c r="V73" s="170">
        <v>49.10000000000008</v>
      </c>
      <c r="W73" s="168"/>
      <c r="X73" s="171"/>
      <c r="Y73" s="278"/>
      <c r="Z73" s="279"/>
      <c r="AA73" s="109">
        <f>M73-J73</f>
        <v>-495.51934826884371</v>
      </c>
      <c r="AB73" s="152">
        <f>M73/J73</f>
        <v>0.84984262173671399</v>
      </c>
      <c r="AC73" s="266">
        <f>AB89</f>
        <v>0.84984262173671399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21">AVERAGE(I73:I88)</f>
        <v>3</v>
      </c>
      <c r="J89" s="138">
        <f t="shared" si="21"/>
        <v>3300</v>
      </c>
      <c r="K89" s="139">
        <f t="shared" ref="K89" si="22">J89/I89</f>
        <v>1100</v>
      </c>
      <c r="L89" s="137">
        <f t="shared" ref="L89:M89" si="23">AVERAGE(L73:L88)</f>
        <v>3</v>
      </c>
      <c r="M89" s="138">
        <f t="shared" si="23"/>
        <v>2804.4806517311563</v>
      </c>
      <c r="N89" s="139">
        <f>M89/L89</f>
        <v>934.82688391038539</v>
      </c>
      <c r="O89" s="140">
        <f>L89-I89</f>
        <v>0</v>
      </c>
      <c r="P89" s="141">
        <f>N89-K89</f>
        <v>-165.17311608961461</v>
      </c>
      <c r="Q89" s="142">
        <f>N89/K89</f>
        <v>0.84984262173671399</v>
      </c>
      <c r="R89" s="277"/>
      <c r="S89" s="143">
        <f>S73</f>
        <v>0.35416666666666663</v>
      </c>
      <c r="T89" s="144">
        <f>INDEX(T73:T88,COUNTA(T73:T88))</f>
        <v>0.38826388888888891</v>
      </c>
      <c r="U89" s="145"/>
      <c r="V89" s="156"/>
      <c r="W89" s="135"/>
      <c r="X89" s="139"/>
      <c r="Y89" s="264"/>
      <c r="Z89" s="265"/>
      <c r="AA89" s="157">
        <f>M89-J89</f>
        <v>-495.51934826884371</v>
      </c>
      <c r="AB89" s="142">
        <f>M89/J89</f>
        <v>0.84984262173671399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1588</v>
      </c>
      <c r="G90" s="159">
        <f t="shared" ref="G90:G92" si="24">E90*F90</f>
        <v>35380.639999999999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2734.0028694404587</v>
      </c>
      <c r="N90" s="163">
        <f>M90/L90</f>
        <v>546.80057388809178</v>
      </c>
      <c r="O90" s="165">
        <f>L90-I90</f>
        <v>0</v>
      </c>
      <c r="P90" s="166">
        <f>N90-K90</f>
        <v>-113.19942611190822</v>
      </c>
      <c r="Q90" s="152">
        <f>N90/K90</f>
        <v>0.82848571801226023</v>
      </c>
      <c r="R90" s="275">
        <f>Q106</f>
        <v>0.84128767324714293</v>
      </c>
      <c r="S90" s="167">
        <v>0.25010416666666668</v>
      </c>
      <c r="T90" s="168">
        <v>0.27430555555555558</v>
      </c>
      <c r="U90" s="169"/>
      <c r="V90" s="170">
        <v>34.850000000000009</v>
      </c>
      <c r="W90" s="173"/>
      <c r="X90" s="151"/>
      <c r="Y90" s="278"/>
      <c r="Z90" s="279"/>
      <c r="AA90" s="109">
        <f>M90-J90</f>
        <v>-565.99713055954135</v>
      </c>
      <c r="AB90" s="152">
        <f>M90/J90</f>
        <v>0.82848571801226023</v>
      </c>
      <c r="AC90" s="266">
        <f>AB106</f>
        <v>0.84128767324714293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3375</v>
      </c>
      <c r="G91" s="95">
        <f t="shared" si="24"/>
        <v>60378.75</v>
      </c>
      <c r="H91" s="96"/>
      <c r="I91" s="97">
        <v>4</v>
      </c>
      <c r="J91" s="98">
        <v>3300</v>
      </c>
      <c r="K91" s="99">
        <f t="shared" ref="K91:K92" si="25">J91/I91</f>
        <v>825</v>
      </c>
      <c r="L91" s="100">
        <v>4</v>
      </c>
      <c r="M91" s="98">
        <f>F91/V91*60</f>
        <v>2775.2398355413429</v>
      </c>
      <c r="N91" s="99">
        <f>M91/L91</f>
        <v>693.80995888533573</v>
      </c>
      <c r="O91" s="101">
        <f>L91-I91</f>
        <v>0</v>
      </c>
      <c r="P91" s="102">
        <f>N91-K91</f>
        <v>-131.19004111466427</v>
      </c>
      <c r="Q91" s="103">
        <f>N91/K91</f>
        <v>0.84098176834586147</v>
      </c>
      <c r="R91" s="276"/>
      <c r="S91" s="1">
        <v>0.27918981481481481</v>
      </c>
      <c r="T91" s="2">
        <v>0.3298611111111111</v>
      </c>
      <c r="U91" s="104">
        <v>7.033333333333287</v>
      </c>
      <c r="V91" s="105">
        <v>72.966666666666669</v>
      </c>
      <c r="W91" s="106"/>
      <c r="X91" s="107"/>
      <c r="Y91" s="261"/>
      <c r="Z91" s="262"/>
      <c r="AA91" s="111">
        <f>M91-J91</f>
        <v>-524.76016445865707</v>
      </c>
      <c r="AB91" s="103">
        <f>M91/J91</f>
        <v>0.84098176834586147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5509</v>
      </c>
      <c r="G92" s="95">
        <f t="shared" si="24"/>
        <v>91779.94</v>
      </c>
      <c r="H92" s="96"/>
      <c r="I92" s="97">
        <v>4</v>
      </c>
      <c r="J92" s="98">
        <v>3300</v>
      </c>
      <c r="K92" s="99">
        <f t="shared" si="25"/>
        <v>825</v>
      </c>
      <c r="L92" s="100">
        <v>4</v>
      </c>
      <c r="M92" s="98">
        <f>F92/V92*60</f>
        <v>2819.505260164914</v>
      </c>
      <c r="N92" s="99">
        <f>M92/L92</f>
        <v>704.87631504122851</v>
      </c>
      <c r="O92" s="101">
        <f>L92-I92</f>
        <v>0</v>
      </c>
      <c r="P92" s="102">
        <f>N92-K92</f>
        <v>-120.12368495877149</v>
      </c>
      <c r="Q92" s="103">
        <f>N92/K92</f>
        <v>0.85439553338330732</v>
      </c>
      <c r="R92" s="276"/>
      <c r="S92" s="1">
        <v>0.3347222222222222</v>
      </c>
      <c r="T92" s="2">
        <v>0.41613425925925923</v>
      </c>
      <c r="U92" s="104">
        <v>6.9999999999999751</v>
      </c>
      <c r="V92" s="105">
        <v>117.23333333333332</v>
      </c>
      <c r="W92" s="106"/>
      <c r="X92" s="107"/>
      <c r="Y92" s="261"/>
      <c r="Z92" s="262"/>
      <c r="AA92" s="111">
        <f>M92-J92</f>
        <v>-480.49473983508597</v>
      </c>
      <c r="AB92" s="103">
        <f>M92/J92</f>
        <v>0.85439553338330732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6">AVERAGE(I90:I105)</f>
        <v>4.333333333333333</v>
      </c>
      <c r="J106" s="138">
        <f t="shared" si="26"/>
        <v>3300</v>
      </c>
      <c r="K106" s="139">
        <f t="shared" ref="K106" si="27">J106/I106</f>
        <v>761.53846153846155</v>
      </c>
      <c r="L106" s="137">
        <f t="shared" ref="L106:M106" si="28">AVERAGE(L90:L105)</f>
        <v>4.333333333333333</v>
      </c>
      <c r="M106" s="138">
        <f t="shared" si="28"/>
        <v>2776.2493217155716</v>
      </c>
      <c r="N106" s="139">
        <f>M106/L106</f>
        <v>640.6729203959012</v>
      </c>
      <c r="O106" s="140">
        <f>L106-I106</f>
        <v>0</v>
      </c>
      <c r="P106" s="141">
        <f>N106-K106</f>
        <v>-120.86554114256035</v>
      </c>
      <c r="Q106" s="142">
        <f>N106/K106</f>
        <v>0.84128767324714293</v>
      </c>
      <c r="R106" s="277"/>
      <c r="S106" s="143">
        <f>S90</f>
        <v>0.25010416666666668</v>
      </c>
      <c r="T106" s="144">
        <f>INDEX(T90:T105,COUNTA(T90:T105))</f>
        <v>0.41613425925925923</v>
      </c>
      <c r="U106" s="145"/>
      <c r="V106" s="156"/>
      <c r="W106" s="89"/>
      <c r="X106" s="91"/>
      <c r="Y106" s="264"/>
      <c r="Z106" s="265"/>
      <c r="AA106" s="157">
        <f>M106-J106</f>
        <v>-523.75067828442843</v>
      </c>
      <c r="AB106" s="142">
        <f>M106/J106</f>
        <v>0.84128767324714293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2967</v>
      </c>
      <c r="G107" s="159">
        <f t="shared" ref="G107:G109" si="29">E107*F107</f>
        <v>53940.06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2991.0949313917645</v>
      </c>
      <c r="N107" s="163">
        <f>M107/L107</f>
        <v>997.03164379725479</v>
      </c>
      <c r="O107" s="165">
        <f>L107-I107</f>
        <v>0</v>
      </c>
      <c r="P107" s="166">
        <f>N107-K107</f>
        <v>-202.96835620274521</v>
      </c>
      <c r="Q107" s="152">
        <f>N107/K107</f>
        <v>0.83085970316437896</v>
      </c>
      <c r="R107" s="275">
        <f>Q123</f>
        <v>0.83218875647612955</v>
      </c>
      <c r="S107" s="167">
        <v>0.25033564814814813</v>
      </c>
      <c r="T107" s="168">
        <v>0.29166666666666669</v>
      </c>
      <c r="U107" s="169"/>
      <c r="V107" s="170">
        <v>59.516666666666723</v>
      </c>
      <c r="W107" s="173"/>
      <c r="X107" s="151"/>
      <c r="Y107" s="278"/>
      <c r="Z107" s="279"/>
      <c r="AA107" s="109">
        <f>M107-J107</f>
        <v>-608.90506860823552</v>
      </c>
      <c r="AB107" s="152">
        <f>M107/J107</f>
        <v>0.83085970316437907</v>
      </c>
      <c r="AC107" s="266">
        <f>AB123</f>
        <v>0.83218875647612955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3671</v>
      </c>
      <c r="G108" s="95">
        <f t="shared" si="29"/>
        <v>66738.78</v>
      </c>
      <c r="H108" s="96"/>
      <c r="I108" s="97">
        <v>3</v>
      </c>
      <c r="J108" s="98">
        <v>3600</v>
      </c>
      <c r="K108" s="99">
        <f t="shared" ref="K108:K127" si="30">J108/I108</f>
        <v>1200</v>
      </c>
      <c r="L108" s="100">
        <v>3</v>
      </c>
      <c r="M108" s="98">
        <f>F108/V108*60</f>
        <v>2994.6974847042802</v>
      </c>
      <c r="N108" s="99">
        <f>M108/L108</f>
        <v>998.23249490142678</v>
      </c>
      <c r="O108" s="101">
        <f>L108-I108</f>
        <v>0</v>
      </c>
      <c r="P108" s="102">
        <f>N108-K108</f>
        <v>-201.76750509857322</v>
      </c>
      <c r="Q108" s="103">
        <f>N108/K108</f>
        <v>0.83186041241785569</v>
      </c>
      <c r="R108" s="276"/>
      <c r="S108" s="1">
        <v>0.30239583333333331</v>
      </c>
      <c r="T108" s="2">
        <v>0.35347222222222224</v>
      </c>
      <c r="U108" s="104">
        <v>15.449999999999937</v>
      </c>
      <c r="V108" s="105">
        <v>73.550000000000068</v>
      </c>
      <c r="W108" s="106"/>
      <c r="X108" s="107"/>
      <c r="Y108" s="261"/>
      <c r="Z108" s="262"/>
      <c r="AA108" s="111">
        <f>M108-J108</f>
        <v>-605.30251529571979</v>
      </c>
      <c r="AB108" s="103">
        <f>M108/J108</f>
        <v>0.83186041241785558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7046</v>
      </c>
      <c r="G109" s="95">
        <f t="shared" si="29"/>
        <v>100616.87999999999</v>
      </c>
      <c r="H109" s="96"/>
      <c r="I109" s="97">
        <v>3</v>
      </c>
      <c r="J109" s="98">
        <v>3600</v>
      </c>
      <c r="K109" s="99">
        <f t="shared" si="30"/>
        <v>1200</v>
      </c>
      <c r="L109" s="100">
        <v>3</v>
      </c>
      <c r="M109" s="98">
        <f>F109/V109*60</f>
        <v>3001.8461538461538</v>
      </c>
      <c r="N109" s="99">
        <f>M109/L109</f>
        <v>1000.6153846153846</v>
      </c>
      <c r="O109" s="101">
        <f>L109-I109</f>
        <v>0</v>
      </c>
      <c r="P109" s="102">
        <f>N109-K109</f>
        <v>-199.38461538461536</v>
      </c>
      <c r="Q109" s="103">
        <f>N109/K109</f>
        <v>0.8338461538461539</v>
      </c>
      <c r="R109" s="276"/>
      <c r="S109" s="1">
        <v>0.36678240740740742</v>
      </c>
      <c r="T109" s="2">
        <v>0.46458333333333335</v>
      </c>
      <c r="U109" s="104">
        <v>19.16666666666665</v>
      </c>
      <c r="V109" s="105">
        <v>140.83333333333334</v>
      </c>
      <c r="W109" s="106"/>
      <c r="X109" s="107"/>
      <c r="Y109" s="261"/>
      <c r="Z109" s="262"/>
      <c r="AA109" s="111">
        <f>M109-J109</f>
        <v>-598.15384615384619</v>
      </c>
      <c r="AB109" s="103">
        <f>M109/J109</f>
        <v>0.83384615384615379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31">AVERAGE(I107:I122)</f>
        <v>3</v>
      </c>
      <c r="J123" s="138">
        <f t="shared" si="31"/>
        <v>3600</v>
      </c>
      <c r="K123" s="139">
        <f t="shared" ref="K123" si="32">J123/I123</f>
        <v>1200</v>
      </c>
      <c r="L123" s="137">
        <f t="shared" ref="L123:M123" si="33">AVERAGE(L107:L122)</f>
        <v>3</v>
      </c>
      <c r="M123" s="138">
        <f t="shared" si="33"/>
        <v>2995.8795233140663</v>
      </c>
      <c r="N123" s="139">
        <f>M123/L123</f>
        <v>998.62650777135548</v>
      </c>
      <c r="O123" s="140">
        <f>L123-I123</f>
        <v>0</v>
      </c>
      <c r="P123" s="141">
        <f>N123-K123</f>
        <v>-201.37349222864452</v>
      </c>
      <c r="Q123" s="142">
        <f>N123/K123</f>
        <v>0.83218875647612955</v>
      </c>
      <c r="R123" s="277"/>
      <c r="S123" s="143">
        <f>S107</f>
        <v>0.25033564814814813</v>
      </c>
      <c r="T123" s="144">
        <f>INDEX(T107:T122,COUNTA(T107:T122))</f>
        <v>0.46458333333333335</v>
      </c>
      <c r="U123" s="145"/>
      <c r="V123" s="156"/>
      <c r="W123" s="89"/>
      <c r="X123" s="91"/>
      <c r="Y123" s="264"/>
      <c r="Z123" s="265"/>
      <c r="AA123" s="157">
        <f>M123-J123</f>
        <v>-604.12047668593368</v>
      </c>
      <c r="AB123" s="142">
        <f>M123/J123</f>
        <v>0.83218875647612955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2599</v>
      </c>
      <c r="G124" s="159">
        <f t="shared" ref="G124:G127" si="34">E124*F124</f>
        <v>64533.17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2747.8414096916299</v>
      </c>
      <c r="N124" s="163">
        <f>M124/L124</f>
        <v>686.96035242290748</v>
      </c>
      <c r="O124" s="165">
        <f>L124-I124</f>
        <v>0</v>
      </c>
      <c r="P124" s="166">
        <f>N124-K124</f>
        <v>-138.03964757709252</v>
      </c>
      <c r="Q124" s="152">
        <f>N124/K124</f>
        <v>0.83267921505806963</v>
      </c>
      <c r="R124" s="275">
        <f>Q140</f>
        <v>0.8352062522640803</v>
      </c>
      <c r="S124" s="167">
        <v>0.25017361111111114</v>
      </c>
      <c r="T124" s="168">
        <v>0.28958333333333336</v>
      </c>
      <c r="U124" s="169"/>
      <c r="V124" s="170">
        <v>56.75</v>
      </c>
      <c r="W124" s="168"/>
      <c r="X124" s="171"/>
      <c r="Y124" s="278"/>
      <c r="Z124" s="279"/>
      <c r="AA124" s="109">
        <f>M124-J124</f>
        <v>-552.15859030837009</v>
      </c>
      <c r="AB124" s="152">
        <f>M124/J124</f>
        <v>0.83267921505806963</v>
      </c>
      <c r="AC124" s="266">
        <f>AB140</f>
        <v>0.8352062522640803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2207</v>
      </c>
      <c r="G125" s="95">
        <f t="shared" si="34"/>
        <v>55241.21</v>
      </c>
      <c r="H125" s="96"/>
      <c r="I125" s="97">
        <v>4</v>
      </c>
      <c r="J125" s="98">
        <v>3300</v>
      </c>
      <c r="K125" s="99">
        <f t="shared" si="30"/>
        <v>825</v>
      </c>
      <c r="L125" s="100">
        <v>4</v>
      </c>
      <c r="M125" s="98">
        <f>F125/V125*60</f>
        <v>2744.4559585492211</v>
      </c>
      <c r="N125" s="99">
        <f>M125/L125</f>
        <v>686.11398963730528</v>
      </c>
      <c r="O125" s="101">
        <f>L125-I125</f>
        <v>0</v>
      </c>
      <c r="P125" s="102">
        <f>N125-K125</f>
        <v>-138.88601036269472</v>
      </c>
      <c r="Q125" s="103">
        <f>N125/K125</f>
        <v>0.83165332077249121</v>
      </c>
      <c r="R125" s="276"/>
      <c r="S125" s="1">
        <v>0.30138888888888887</v>
      </c>
      <c r="T125" s="2">
        <v>0.33489583333333334</v>
      </c>
      <c r="U125" s="104">
        <v>16.99999999999994</v>
      </c>
      <c r="V125" s="105">
        <v>48.250000000000028</v>
      </c>
      <c r="W125" s="106"/>
      <c r="X125" s="113"/>
      <c r="Y125" s="261"/>
      <c r="Z125" s="262"/>
      <c r="AA125" s="111">
        <f>M125-J125</f>
        <v>-555.54404145077888</v>
      </c>
      <c r="AB125" s="103">
        <f>M125/J125</f>
        <v>0.83165332077249121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4139</v>
      </c>
      <c r="G126" s="95">
        <f t="shared" si="34"/>
        <v>124170</v>
      </c>
      <c r="H126" s="96"/>
      <c r="I126" s="97">
        <v>3</v>
      </c>
      <c r="J126" s="98">
        <v>3000</v>
      </c>
      <c r="K126" s="99">
        <f t="shared" si="30"/>
        <v>1000</v>
      </c>
      <c r="L126" s="100">
        <v>3</v>
      </c>
      <c r="M126" s="98">
        <f>F126/V126*60</f>
        <v>2520.7917442057183</v>
      </c>
      <c r="N126" s="99">
        <f>M126/L126</f>
        <v>840.26391473523938</v>
      </c>
      <c r="O126" s="101">
        <f>L126-I126</f>
        <v>0</v>
      </c>
      <c r="P126" s="102">
        <f>N126-K126</f>
        <v>-159.73608526476062</v>
      </c>
      <c r="Q126" s="103">
        <f>N126/K126</f>
        <v>0.84026391473523943</v>
      </c>
      <c r="R126" s="276"/>
      <c r="S126" s="1">
        <v>0.34755787037037039</v>
      </c>
      <c r="T126" s="2">
        <v>0.41597222222222224</v>
      </c>
      <c r="U126" s="104">
        <v>18.233333333333359</v>
      </c>
      <c r="V126" s="105">
        <v>98.516666666666666</v>
      </c>
      <c r="W126" s="106"/>
      <c r="X126" s="113"/>
      <c r="Y126" s="261"/>
      <c r="Z126" s="262"/>
      <c r="AA126" s="111">
        <f>M126-J126</f>
        <v>-479.20825579428174</v>
      </c>
      <c r="AB126" s="103">
        <f>M126/J126</f>
        <v>0.84026391473523943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1984</v>
      </c>
      <c r="G127" s="95">
        <f t="shared" si="34"/>
        <v>55373.440000000002</v>
      </c>
      <c r="H127" s="96"/>
      <c r="I127" s="97">
        <v>4</v>
      </c>
      <c r="J127" s="98">
        <v>3000</v>
      </c>
      <c r="K127" s="99">
        <f t="shared" si="30"/>
        <v>750</v>
      </c>
      <c r="L127" s="100">
        <v>4</v>
      </c>
      <c r="M127" s="98">
        <f>F127/V127*60</f>
        <v>2510.5096660808435</v>
      </c>
      <c r="N127" s="99">
        <f>M127/L127</f>
        <v>627.62741652021089</v>
      </c>
      <c r="O127" s="101">
        <f>L127-I127</f>
        <v>0</v>
      </c>
      <c r="P127" s="102">
        <f>N127-K127</f>
        <v>-122.37258347978911</v>
      </c>
      <c r="Q127" s="103">
        <f>N127/K127</f>
        <v>0.83683655536028123</v>
      </c>
      <c r="R127" s="276"/>
      <c r="S127" s="1">
        <v>0.42638888888888887</v>
      </c>
      <c r="T127" s="2">
        <v>0.45931712962962962</v>
      </c>
      <c r="U127" s="104">
        <v>14.999999999999947</v>
      </c>
      <c r="V127" s="105">
        <v>47.416666666666671</v>
      </c>
      <c r="W127" s="106"/>
      <c r="X127" s="107"/>
      <c r="Y127" s="261"/>
      <c r="Z127" s="262"/>
      <c r="AA127" s="111">
        <f>M127-J127</f>
        <v>-489.49033391915646</v>
      </c>
      <c r="AB127" s="103">
        <f>M127/J127</f>
        <v>0.83683655536028123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5">AVERAGE(I124:I139)</f>
        <v>3.75</v>
      </c>
      <c r="J140" s="138">
        <f t="shared" si="35"/>
        <v>3150</v>
      </c>
      <c r="K140" s="139">
        <f t="shared" ref="K140" si="36">J140/I140</f>
        <v>840</v>
      </c>
      <c r="L140" s="137">
        <f t="shared" ref="L140:M140" si="37">AVERAGE(L124:L139)</f>
        <v>3.75</v>
      </c>
      <c r="M140" s="138">
        <f t="shared" si="37"/>
        <v>2630.899694631853</v>
      </c>
      <c r="N140" s="139">
        <f>M140/L140</f>
        <v>701.57325190182746</v>
      </c>
      <c r="O140" s="140">
        <f>L140-I140</f>
        <v>0</v>
      </c>
      <c r="P140" s="141">
        <f>N140-K140</f>
        <v>-138.42674809817254</v>
      </c>
      <c r="Q140" s="142">
        <f>N140/K140</f>
        <v>0.8352062522640803</v>
      </c>
      <c r="R140" s="277"/>
      <c r="S140" s="143">
        <f>S124</f>
        <v>0.25017361111111114</v>
      </c>
      <c r="T140" s="144">
        <f>INDEX(T124:T139,COUNTA(T124:T139))</f>
        <v>0.45931712962962962</v>
      </c>
      <c r="U140" s="145"/>
      <c r="V140" s="156"/>
      <c r="W140" s="135"/>
      <c r="X140" s="139"/>
      <c r="Y140" s="264"/>
      <c r="Z140" s="265"/>
      <c r="AA140" s="157">
        <f>M140-J140</f>
        <v>-519.10030536814702</v>
      </c>
      <c r="AB140" s="142">
        <f>M140/J140</f>
        <v>0.8352062522640803</v>
      </c>
      <c r="AC140" s="268"/>
    </row>
    <row r="141" spans="1:29" ht="15.75" customHeight="1">
      <c r="A141" s="269" t="s">
        <v>235</v>
      </c>
      <c r="B141" s="108" t="s">
        <v>105</v>
      </c>
      <c r="C141" s="273" t="s">
        <v>134</v>
      </c>
      <c r="D141" s="274"/>
      <c r="E141" s="158">
        <v>29.52</v>
      </c>
      <c r="F141" s="87">
        <v>2354</v>
      </c>
      <c r="G141" s="159">
        <f t="shared" ref="G141:G144" si="38">E141*F141</f>
        <v>69490.080000000002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2792.2240527182885</v>
      </c>
      <c r="N141" s="163">
        <f>M141/L141</f>
        <v>164.24847368931108</v>
      </c>
      <c r="O141" s="165">
        <f>L141-I141</f>
        <v>0</v>
      </c>
      <c r="P141" s="166">
        <f>N141-K141</f>
        <v>-28.280938075394801</v>
      </c>
      <c r="Q141" s="152">
        <f>N141/K141</f>
        <v>0.85310847929064726</v>
      </c>
      <c r="R141" s="275">
        <f>Q157</f>
        <v>0.84759042561945996</v>
      </c>
      <c r="S141" s="167">
        <v>0.70862268518518523</v>
      </c>
      <c r="T141" s="168">
        <v>0.74375000000000002</v>
      </c>
      <c r="U141" s="169"/>
      <c r="V141" s="170">
        <v>50.5833333333333</v>
      </c>
      <c r="W141" s="168"/>
      <c r="X141" s="171"/>
      <c r="Y141" s="278"/>
      <c r="Z141" s="279"/>
      <c r="AA141" s="174">
        <f>M141-J141</f>
        <v>-480.77594728171152</v>
      </c>
      <c r="AB141" s="152">
        <f>M141/J141</f>
        <v>0.85310847929064726</v>
      </c>
      <c r="AC141" s="266">
        <f>AB157</f>
        <v>0.84759042561945996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2416</v>
      </c>
      <c r="G142" s="95">
        <f t="shared" si="38"/>
        <v>72117.600000000006</v>
      </c>
      <c r="H142" s="96"/>
      <c r="I142" s="97">
        <v>17</v>
      </c>
      <c r="J142" s="98">
        <v>3273</v>
      </c>
      <c r="K142" s="99">
        <f t="shared" ref="K142:K178" si="39">J142/I142</f>
        <v>192.52941176470588</v>
      </c>
      <c r="L142" s="100">
        <v>17</v>
      </c>
      <c r="M142" s="98">
        <f>F142/V142*60</f>
        <v>2793.0635838150311</v>
      </c>
      <c r="N142" s="99">
        <f>M142/L142</f>
        <v>164.29785787147242</v>
      </c>
      <c r="O142" s="101">
        <f>L142-I142</f>
        <v>0</v>
      </c>
      <c r="P142" s="102">
        <f>N142-K142</f>
        <v>-28.231553893233468</v>
      </c>
      <c r="Q142" s="103">
        <f>N142/K142</f>
        <v>0.85336498130615068</v>
      </c>
      <c r="R142" s="276"/>
      <c r="S142" s="1">
        <v>0.74868055555555557</v>
      </c>
      <c r="T142" s="2">
        <v>0.78472222222222221</v>
      </c>
      <c r="U142" s="104">
        <v>7.0999999999999908</v>
      </c>
      <c r="V142" s="105">
        <v>51.899999999999963</v>
      </c>
      <c r="W142" s="106"/>
      <c r="X142" s="107"/>
      <c r="Y142" s="261"/>
      <c r="Z142" s="262"/>
      <c r="AA142" s="175">
        <f>M142-J142</f>
        <v>-479.93641618496895</v>
      </c>
      <c r="AB142" s="103">
        <f>M142/J142</f>
        <v>0.85336498130615068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2003</v>
      </c>
      <c r="G143" s="95">
        <f t="shared" si="38"/>
        <v>57225.71</v>
      </c>
      <c r="H143" s="96"/>
      <c r="I143" s="97">
        <v>13</v>
      </c>
      <c r="J143" s="98">
        <v>3600</v>
      </c>
      <c r="K143" s="99">
        <f t="shared" si="39"/>
        <v>276.92307692307691</v>
      </c>
      <c r="L143" s="100">
        <v>13</v>
      </c>
      <c r="M143" s="98">
        <f>F143/V143*60</f>
        <v>2997.007481296755</v>
      </c>
      <c r="N143" s="99">
        <f>M143/L143</f>
        <v>230.5390370228273</v>
      </c>
      <c r="O143" s="101">
        <f>L143-I143</f>
        <v>0</v>
      </c>
      <c r="P143" s="102">
        <f>N143-K143</f>
        <v>-46.384039900249604</v>
      </c>
      <c r="Q143" s="103">
        <f>N143/K143</f>
        <v>0.83250207813798749</v>
      </c>
      <c r="R143" s="276"/>
      <c r="S143" s="1">
        <v>0.78888888888888886</v>
      </c>
      <c r="T143" s="2">
        <v>0.81673611111111111</v>
      </c>
      <c r="U143" s="104">
        <v>5.9999999999999787</v>
      </c>
      <c r="V143" s="105">
        <v>40.100000000000037</v>
      </c>
      <c r="W143" s="106"/>
      <c r="X143" s="113"/>
      <c r="Y143" s="261"/>
      <c r="Z143" s="262"/>
      <c r="AA143" s="175">
        <f>M143-J143</f>
        <v>-602.99251870324497</v>
      </c>
      <c r="AB143" s="103">
        <f>M143/J143</f>
        <v>0.83250207813798749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2654</v>
      </c>
      <c r="G144" s="95">
        <f t="shared" si="38"/>
        <v>68048.56</v>
      </c>
      <c r="H144" s="96"/>
      <c r="I144" s="97">
        <v>11</v>
      </c>
      <c r="J144" s="98">
        <v>3000</v>
      </c>
      <c r="K144" s="99">
        <f t="shared" si="39"/>
        <v>272.72727272727275</v>
      </c>
      <c r="L144" s="100">
        <v>11</v>
      </c>
      <c r="M144" s="98">
        <f>F144/V144*60</f>
        <v>2560.1286173633453</v>
      </c>
      <c r="N144" s="99">
        <f>M144/L144</f>
        <v>232.73896521484957</v>
      </c>
      <c r="O144" s="101">
        <f>L144-I144</f>
        <v>0</v>
      </c>
      <c r="P144" s="102">
        <f>N144-K144</f>
        <v>-39.988307512423177</v>
      </c>
      <c r="Q144" s="103">
        <f>N144/K144</f>
        <v>0.85337620578778173</v>
      </c>
      <c r="R144" s="276"/>
      <c r="S144" s="1">
        <v>0.82013888888888886</v>
      </c>
      <c r="T144" s="2">
        <v>0.86333333333333329</v>
      </c>
      <c r="U144" s="104">
        <v>4.8999999999999666</v>
      </c>
      <c r="V144" s="105">
        <v>62.199999999999974</v>
      </c>
      <c r="W144" s="106"/>
      <c r="X144" s="113"/>
      <c r="Y144" s="261"/>
      <c r="Z144" s="262"/>
      <c r="AA144" s="175">
        <f>M144-J144</f>
        <v>-439.87138263665474</v>
      </c>
      <c r="AB144" s="103">
        <f>M144/J144</f>
        <v>0.85337620578778173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75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75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75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75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24"/>
      <c r="Y149" s="261"/>
      <c r="Z149" s="262"/>
      <c r="AA149" s="175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24"/>
      <c r="Y150" s="261"/>
      <c r="Z150" s="262"/>
      <c r="AA150" s="175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24"/>
      <c r="Y151" s="261"/>
      <c r="Z151" s="262"/>
      <c r="AA151" s="175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24"/>
      <c r="Y152" s="261"/>
      <c r="Z152" s="262"/>
      <c r="AA152" s="175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24"/>
      <c r="Y153" s="261"/>
      <c r="Z153" s="262"/>
      <c r="AA153" s="175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06"/>
      <c r="X154" s="124"/>
      <c r="Y154" s="261"/>
      <c r="Z154" s="262"/>
      <c r="AA154" s="175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06"/>
      <c r="X155" s="107"/>
      <c r="Y155" s="261"/>
      <c r="Z155" s="262"/>
      <c r="AA155" s="175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76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0">AVERAGE(I141:I156)</f>
        <v>14.5</v>
      </c>
      <c r="J157" s="138">
        <f t="shared" si="40"/>
        <v>3286.5</v>
      </c>
      <c r="K157" s="139">
        <f t="shared" ref="K157" si="41">J157/I157</f>
        <v>226.65517241379311</v>
      </c>
      <c r="L157" s="137">
        <f t="shared" ref="L157:M157" si="42">AVERAGE(L141:L156)</f>
        <v>14.5</v>
      </c>
      <c r="M157" s="138">
        <f t="shared" si="42"/>
        <v>2785.6059337983552</v>
      </c>
      <c r="N157" s="139">
        <f>M157/L157</f>
        <v>192.11075405505898</v>
      </c>
      <c r="O157" s="140">
        <f>L157-I157</f>
        <v>0</v>
      </c>
      <c r="P157" s="141">
        <f>N157-K157</f>
        <v>-34.544418358734134</v>
      </c>
      <c r="Q157" s="142">
        <f>N157/K157</f>
        <v>0.84759042561945996</v>
      </c>
      <c r="R157" s="277"/>
      <c r="S157" s="143">
        <f>S141</f>
        <v>0.70862268518518523</v>
      </c>
      <c r="T157" s="144">
        <f>INDEX(T141:T156,COUNTA(T141:T156))</f>
        <v>0.86333333333333329</v>
      </c>
      <c r="U157" s="145"/>
      <c r="V157" s="156"/>
      <c r="W157" s="135"/>
      <c r="X157" s="139"/>
      <c r="Y157" s="264"/>
      <c r="Z157" s="265"/>
      <c r="AA157" s="177">
        <f>M157-J157</f>
        <v>-500.89406620164482</v>
      </c>
      <c r="AB157" s="142">
        <f>M157/J157</f>
        <v>0.84759042561945996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9626</v>
      </c>
      <c r="G158" s="159">
        <f t="shared" ref="G158" si="43">E158*F158</f>
        <v>135052.78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2397.8411292554656</v>
      </c>
      <c r="N158" s="163">
        <f>M158/L158</f>
        <v>599.4602823138664</v>
      </c>
      <c r="O158" s="165">
        <f>L158-I158</f>
        <v>0</v>
      </c>
      <c r="P158" s="166">
        <f>N158-K158</f>
        <v>-75.539717686133599</v>
      </c>
      <c r="Q158" s="152">
        <f>N158/K158</f>
        <v>0.8880893071316539</v>
      </c>
      <c r="R158" s="275">
        <f>Q174</f>
        <v>0.8880893071316539</v>
      </c>
      <c r="S158" s="167">
        <v>0.7084259259259259</v>
      </c>
      <c r="T158" s="168">
        <v>0.87569444444444444</v>
      </c>
      <c r="U158" s="169"/>
      <c r="V158" s="170">
        <v>240.8666666666667</v>
      </c>
      <c r="W158" s="168"/>
      <c r="X158" s="171"/>
      <c r="Y158" s="278"/>
      <c r="Z158" s="279"/>
      <c r="AA158" s="109">
        <f>M158-J158</f>
        <v>-302.1588707445344</v>
      </c>
      <c r="AB158" s="152">
        <f>M158/J158</f>
        <v>0.8880893071316539</v>
      </c>
      <c r="AC158" s="266">
        <f>AB174</f>
        <v>0.8880893071316539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4">AVERAGE(I158:I173)</f>
        <v>4</v>
      </c>
      <c r="J174" s="138">
        <f t="shared" si="44"/>
        <v>2700</v>
      </c>
      <c r="K174" s="139">
        <f t="shared" ref="K174" si="45">J174/I174</f>
        <v>675</v>
      </c>
      <c r="L174" s="137">
        <f t="shared" ref="L174:M174" si="46">AVERAGE(L158:L173)</f>
        <v>4</v>
      </c>
      <c r="M174" s="138">
        <f t="shared" si="46"/>
        <v>2397.8411292554656</v>
      </c>
      <c r="N174" s="139">
        <f>M174/L174</f>
        <v>599.4602823138664</v>
      </c>
      <c r="O174" s="140">
        <f>L174-I174</f>
        <v>0</v>
      </c>
      <c r="P174" s="141">
        <f>N174-K174</f>
        <v>-75.539717686133599</v>
      </c>
      <c r="Q174" s="142">
        <f>N174/K174</f>
        <v>0.8880893071316539</v>
      </c>
      <c r="R174" s="277"/>
      <c r="S174" s="143">
        <f>S158</f>
        <v>0.7084259259259259</v>
      </c>
      <c r="T174" s="144">
        <f>INDEX(T158:T173,COUNTA(T158:T173))</f>
        <v>0.87569444444444444</v>
      </c>
      <c r="U174" s="145"/>
      <c r="V174" s="156"/>
      <c r="W174" s="135"/>
      <c r="X174" s="139"/>
      <c r="Y174" s="264"/>
      <c r="Z174" s="265"/>
      <c r="AA174" s="157">
        <f>M174-J174</f>
        <v>-302.1588707445344</v>
      </c>
      <c r="AB174" s="142">
        <f>M174/J174</f>
        <v>0.8880893071316539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1245</v>
      </c>
      <c r="G175" s="159">
        <f t="shared" ref="G175:G178" si="47">E175*F175</f>
        <v>30066.75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2478.9823008849585</v>
      </c>
      <c r="N175" s="163">
        <f>M175/L175</f>
        <v>619.74557522123962</v>
      </c>
      <c r="O175" s="165">
        <f>L175-I175</f>
        <v>0</v>
      </c>
      <c r="P175" s="166">
        <f>N175-K175</f>
        <v>-130.25442477876038</v>
      </c>
      <c r="Q175" s="152">
        <f>N175/K175</f>
        <v>0.82632743362831951</v>
      </c>
      <c r="R175" s="275">
        <f>Q191</f>
        <v>0.83520662634765719</v>
      </c>
      <c r="S175" s="167">
        <v>0.70833333333333337</v>
      </c>
      <c r="T175" s="168">
        <v>0.72925925925925927</v>
      </c>
      <c r="U175" s="169"/>
      <c r="V175" s="170">
        <v>30.133333333333301</v>
      </c>
      <c r="W175" s="173"/>
      <c r="X175" s="151"/>
      <c r="Y175" s="278"/>
      <c r="Z175" s="279"/>
      <c r="AA175" s="109">
        <f>M175-J175</f>
        <v>-521.01769911504152</v>
      </c>
      <c r="AB175" s="152">
        <f>M175/J175</f>
        <v>0.82632743362831951</v>
      </c>
      <c r="AC175" s="266">
        <f>AB191</f>
        <v>0.83520662634765719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1420</v>
      </c>
      <c r="G176" s="95">
        <f t="shared" si="47"/>
        <v>34293</v>
      </c>
      <c r="H176" s="96"/>
      <c r="I176" s="97">
        <v>4</v>
      </c>
      <c r="J176" s="98">
        <v>3000</v>
      </c>
      <c r="K176" s="99">
        <f t="shared" si="39"/>
        <v>750</v>
      </c>
      <c r="L176" s="100">
        <v>4</v>
      </c>
      <c r="M176" s="98">
        <f>F176/V176*60</f>
        <v>2486.3813229572079</v>
      </c>
      <c r="N176" s="99">
        <f>M176/L176</f>
        <v>621.59533073930197</v>
      </c>
      <c r="O176" s="101">
        <f>L176-I176</f>
        <v>0</v>
      </c>
      <c r="P176" s="102">
        <f>N176-K176</f>
        <v>-128.40466926069803</v>
      </c>
      <c r="Q176" s="103">
        <f>N176/K176</f>
        <v>0.82879377431906931</v>
      </c>
      <c r="R176" s="276"/>
      <c r="S176" s="1">
        <v>0.73263888888888895</v>
      </c>
      <c r="T176" s="2">
        <v>0.75643518518518515</v>
      </c>
      <c r="U176" s="104">
        <v>4.8666666666667346</v>
      </c>
      <c r="V176" s="105">
        <v>34.266666666666538</v>
      </c>
      <c r="W176" s="106"/>
      <c r="X176" s="107"/>
      <c r="Y176" s="261"/>
      <c r="Z176" s="262"/>
      <c r="AA176" s="111">
        <f>M176-J176</f>
        <v>-513.61867704279211</v>
      </c>
      <c r="AB176" s="103">
        <f>M176/J176</f>
        <v>0.82879377431906931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1724</v>
      </c>
      <c r="G177" s="95">
        <f t="shared" si="47"/>
        <v>47547.92</v>
      </c>
      <c r="H177" s="96"/>
      <c r="I177" s="97">
        <v>4</v>
      </c>
      <c r="J177" s="98">
        <v>3000</v>
      </c>
      <c r="K177" s="99">
        <f t="shared" si="39"/>
        <v>750</v>
      </c>
      <c r="L177" s="100">
        <v>4</v>
      </c>
      <c r="M177" s="98">
        <f>F177/V177*60</f>
        <v>2493.5315387706014</v>
      </c>
      <c r="N177" s="99">
        <f>M177/L177</f>
        <v>623.38288469265035</v>
      </c>
      <c r="O177" s="101">
        <f>L177-I177</f>
        <v>0</v>
      </c>
      <c r="P177" s="102">
        <f>N177-K177</f>
        <v>-126.61711530734965</v>
      </c>
      <c r="Q177" s="103">
        <f>N177/K177</f>
        <v>0.83117717959020043</v>
      </c>
      <c r="R177" s="276"/>
      <c r="S177" s="1">
        <v>0.76111111111111118</v>
      </c>
      <c r="T177" s="2">
        <v>0.78991898148148143</v>
      </c>
      <c r="U177" s="104">
        <v>6.7333333333334799</v>
      </c>
      <c r="V177" s="105">
        <v>41.483333333333157</v>
      </c>
      <c r="W177" s="106"/>
      <c r="X177" s="107"/>
      <c r="Y177" s="261"/>
      <c r="Z177" s="262"/>
      <c r="AA177" s="111">
        <f>M177-J177</f>
        <v>-506.4684612293986</v>
      </c>
      <c r="AB177" s="103">
        <f>M177/J177</f>
        <v>0.83117717959020043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5769</v>
      </c>
      <c r="G178" s="95">
        <f t="shared" si="47"/>
        <v>103207.41</v>
      </c>
      <c r="H178" s="96"/>
      <c r="I178" s="97">
        <v>4</v>
      </c>
      <c r="J178" s="98">
        <v>3300</v>
      </c>
      <c r="K178" s="99">
        <f t="shared" si="39"/>
        <v>825</v>
      </c>
      <c r="L178" s="100">
        <v>4</v>
      </c>
      <c r="M178" s="98">
        <f>F178/V178*60</f>
        <v>2814.1463414634172</v>
      </c>
      <c r="N178" s="99">
        <f>M178/L178</f>
        <v>703.53658536585431</v>
      </c>
      <c r="O178" s="101">
        <f>L178-I178</f>
        <v>0</v>
      </c>
      <c r="P178" s="102">
        <f>N178-K178</f>
        <v>-121.46341463414569</v>
      </c>
      <c r="Q178" s="103">
        <f>N178/K178</f>
        <v>0.85277161862527795</v>
      </c>
      <c r="R178" s="276"/>
      <c r="S178" s="1">
        <v>0.79513888888888895</v>
      </c>
      <c r="T178" s="2">
        <v>0.88055555555555554</v>
      </c>
      <c r="U178" s="104">
        <v>7.5166666666668291</v>
      </c>
      <c r="V178" s="105">
        <v>122.99999999999989</v>
      </c>
      <c r="W178" s="106"/>
      <c r="X178" s="107"/>
      <c r="Y178" s="261"/>
      <c r="Z178" s="262"/>
      <c r="AA178" s="111">
        <f>M178-J178</f>
        <v>-485.85365853658277</v>
      </c>
      <c r="AB178" s="103">
        <f>M178/J178</f>
        <v>0.85277161862527795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8">AVERAGE(I175:I190)</f>
        <v>4</v>
      </c>
      <c r="J191" s="138">
        <f t="shared" si="48"/>
        <v>3075</v>
      </c>
      <c r="K191" s="139">
        <f t="shared" ref="K191" si="49">J191/I191</f>
        <v>768.75</v>
      </c>
      <c r="L191" s="137">
        <f t="shared" ref="L191:M191" si="50">AVERAGE(L175:L190)</f>
        <v>4</v>
      </c>
      <c r="M191" s="138">
        <f t="shared" si="50"/>
        <v>2568.2603760190459</v>
      </c>
      <c r="N191" s="139">
        <f>M191/L191</f>
        <v>642.06509400476148</v>
      </c>
      <c r="O191" s="140">
        <f>L191-I191</f>
        <v>0</v>
      </c>
      <c r="P191" s="141">
        <f>N191-K191</f>
        <v>-126.68490599523852</v>
      </c>
      <c r="Q191" s="142">
        <f>N191/K191</f>
        <v>0.83520662634765719</v>
      </c>
      <c r="R191" s="277"/>
      <c r="S191" s="143">
        <f>S175</f>
        <v>0.70833333333333337</v>
      </c>
      <c r="T191" s="144">
        <f>INDEX(T175:T190,COUNTA(T175:T190))</f>
        <v>0.88055555555555554</v>
      </c>
      <c r="U191" s="145"/>
      <c r="V191" s="156"/>
      <c r="W191" s="89"/>
      <c r="X191" s="91"/>
      <c r="Y191" s="264"/>
      <c r="Z191" s="265"/>
      <c r="AA191" s="157">
        <f>M191-J191</f>
        <v>-506.73962398095409</v>
      </c>
      <c r="AB191" s="142">
        <f>M191/J191</f>
        <v>0.83520662634765719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1938</v>
      </c>
      <c r="G192" s="159">
        <f t="shared" ref="G192:G195" si="51">E192*F192</f>
        <v>43178.64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2768.5714285714275</v>
      </c>
      <c r="N192" s="163">
        <f>M192/L192</f>
        <v>553.71428571428555</v>
      </c>
      <c r="O192" s="165">
        <f>L192-I192</f>
        <v>0</v>
      </c>
      <c r="P192" s="166">
        <f>N192-K192</f>
        <v>-106.28571428571445</v>
      </c>
      <c r="Q192" s="152">
        <f>N192/K192</f>
        <v>0.83896103896103869</v>
      </c>
      <c r="R192" s="275">
        <f>Q208</f>
        <v>0.84406438450762478</v>
      </c>
      <c r="S192" s="167">
        <v>0.70833333333333337</v>
      </c>
      <c r="T192" s="168">
        <v>0.73750000000000004</v>
      </c>
      <c r="U192" s="169"/>
      <c r="V192" s="170">
        <v>42.000000000000014</v>
      </c>
      <c r="W192" s="173"/>
      <c r="X192" s="151"/>
      <c r="Y192" s="278"/>
      <c r="Z192" s="279"/>
      <c r="AA192" s="109">
        <f>M192-J192</f>
        <v>-531.42857142857247</v>
      </c>
      <c r="AB192" s="152">
        <f>M192/J192</f>
        <v>0.83896103896103869</v>
      </c>
      <c r="AC192" s="266">
        <f>AB208</f>
        <v>0.84406438450762478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2849</v>
      </c>
      <c r="G193" s="95">
        <f t="shared" si="51"/>
        <v>51794.82</v>
      </c>
      <c r="H193" s="96"/>
      <c r="I193" s="97">
        <v>4</v>
      </c>
      <c r="J193" s="98">
        <v>3300</v>
      </c>
      <c r="K193" s="99">
        <f t="shared" ref="K193:K231" si="52">J193/I193</f>
        <v>825</v>
      </c>
      <c r="L193" s="100">
        <v>4</v>
      </c>
      <c r="M193" s="98">
        <f>F193/V193*60</f>
        <v>2809.9726027397273</v>
      </c>
      <c r="N193" s="99">
        <f>M193/L193</f>
        <v>702.49315068493183</v>
      </c>
      <c r="O193" s="101">
        <f>L193-I193</f>
        <v>0</v>
      </c>
      <c r="P193" s="102">
        <f>N193-K193</f>
        <v>-122.50684931506817</v>
      </c>
      <c r="Q193" s="103">
        <f>N193/K193</f>
        <v>0.85150684931506893</v>
      </c>
      <c r="R193" s="276"/>
      <c r="S193" s="1">
        <v>0.74108796296296298</v>
      </c>
      <c r="T193" s="2">
        <v>0.78333333333333333</v>
      </c>
      <c r="U193" s="104">
        <v>5.1666666666666217</v>
      </c>
      <c r="V193" s="105">
        <v>60.8333333333333</v>
      </c>
      <c r="W193" s="106"/>
      <c r="X193" s="107"/>
      <c r="Y193" s="261"/>
      <c r="Z193" s="262"/>
      <c r="AA193" s="111">
        <f>M193-J193</f>
        <v>-490.02739726027266</v>
      </c>
      <c r="AB193" s="103">
        <f>M193/J193</f>
        <v>0.85150684931506893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5261</v>
      </c>
      <c r="G194" s="95">
        <f t="shared" si="51"/>
        <v>87648.26</v>
      </c>
      <c r="H194" s="96">
        <v>2</v>
      </c>
      <c r="I194" s="97">
        <v>4</v>
      </c>
      <c r="J194" s="98">
        <v>3300</v>
      </c>
      <c r="K194" s="99">
        <f t="shared" si="52"/>
        <v>825</v>
      </c>
      <c r="L194" s="100">
        <v>4</v>
      </c>
      <c r="M194" s="98">
        <f>F194/V194*60</f>
        <v>2783.1888317413645</v>
      </c>
      <c r="N194" s="99">
        <f>M194/L194</f>
        <v>695.79720793534113</v>
      </c>
      <c r="O194" s="101">
        <f>L194-I194</f>
        <v>0</v>
      </c>
      <c r="P194" s="102">
        <f>N194-K194</f>
        <v>-129.20279206465887</v>
      </c>
      <c r="Q194" s="103">
        <f>N194/K194</f>
        <v>0.84339055507314076</v>
      </c>
      <c r="R194" s="276"/>
      <c r="S194" s="1">
        <v>0.78611111111111109</v>
      </c>
      <c r="T194" s="2">
        <v>0.86487268518518523</v>
      </c>
      <c r="U194" s="104">
        <v>3.9999999999999858</v>
      </c>
      <c r="V194" s="105">
        <v>113.41666666666676</v>
      </c>
      <c r="W194" s="106">
        <v>0.86487268518518523</v>
      </c>
      <c r="X194" s="107">
        <v>0.90347222222222212</v>
      </c>
      <c r="Y194" s="261"/>
      <c r="Z194" s="262"/>
      <c r="AA194" s="111">
        <f>M194-J194</f>
        <v>-516.81116825863546</v>
      </c>
      <c r="AB194" s="103">
        <f>M194/J194</f>
        <v>0.84339055507314076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3722</v>
      </c>
      <c r="G195" s="95">
        <f t="shared" si="51"/>
        <v>62008.520000000004</v>
      </c>
      <c r="H195" s="96"/>
      <c r="I195" s="97">
        <v>4</v>
      </c>
      <c r="J195" s="98">
        <v>3300</v>
      </c>
      <c r="K195" s="99">
        <f t="shared" si="52"/>
        <v>825</v>
      </c>
      <c r="L195" s="100">
        <v>4</v>
      </c>
      <c r="M195" s="98">
        <f>F195/V195*60</f>
        <v>2779.9170124481279</v>
      </c>
      <c r="N195" s="99">
        <f>M195/L195</f>
        <v>694.97925311203198</v>
      </c>
      <c r="O195" s="101">
        <f>L195-I195</f>
        <v>0</v>
      </c>
      <c r="P195" s="102">
        <f>N195-K195</f>
        <v>-130.02074688796802</v>
      </c>
      <c r="Q195" s="103">
        <f>N195/K195</f>
        <v>0.84239909468125085</v>
      </c>
      <c r="R195" s="276"/>
      <c r="S195" s="1">
        <v>0.90347222222222212</v>
      </c>
      <c r="T195" s="2">
        <v>0.95925925925925926</v>
      </c>
      <c r="U195" s="104">
        <v>55.583333333333123</v>
      </c>
      <c r="V195" s="105">
        <v>80.333333333333471</v>
      </c>
      <c r="W195" s="106"/>
      <c r="X195" s="107"/>
      <c r="Y195" s="261"/>
      <c r="Z195" s="262"/>
      <c r="AA195" s="111">
        <f>M195-J195</f>
        <v>-520.08298755187207</v>
      </c>
      <c r="AB195" s="103">
        <f>M195/J195</f>
        <v>0.84239909468125085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3">AVERAGE(I192:I207)</f>
        <v>4.25</v>
      </c>
      <c r="J208" s="138">
        <f t="shared" si="53"/>
        <v>3300</v>
      </c>
      <c r="K208" s="139">
        <f t="shared" ref="K208" si="54">J208/I208</f>
        <v>776.47058823529414</v>
      </c>
      <c r="L208" s="137">
        <f t="shared" ref="L208:M208" si="55">AVERAGE(L192:L207)</f>
        <v>4.25</v>
      </c>
      <c r="M208" s="138">
        <f t="shared" si="55"/>
        <v>2785.4124688751617</v>
      </c>
      <c r="N208" s="139">
        <f>M208/L208</f>
        <v>655.39116914709689</v>
      </c>
      <c r="O208" s="140">
        <f>L208-I208</f>
        <v>0</v>
      </c>
      <c r="P208" s="141">
        <f>N208-K208</f>
        <v>-121.07941908819726</v>
      </c>
      <c r="Q208" s="142">
        <f>N208/K208</f>
        <v>0.84406438450762478</v>
      </c>
      <c r="R208" s="277"/>
      <c r="S208" s="143">
        <f>S192</f>
        <v>0.70833333333333337</v>
      </c>
      <c r="T208" s="144">
        <f>INDEX(T192:T207,COUNTA(T192:T207))</f>
        <v>0.95925925925925926</v>
      </c>
      <c r="U208" s="145"/>
      <c r="V208" s="156"/>
      <c r="W208" s="89"/>
      <c r="X208" s="91"/>
      <c r="Y208" s="264"/>
      <c r="Z208" s="265"/>
      <c r="AA208" s="157">
        <f>M208-J208</f>
        <v>-514.58753112483828</v>
      </c>
      <c r="AB208" s="142">
        <f>M208/J208</f>
        <v>0.84406438450762478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3397</v>
      </c>
      <c r="G209" s="159">
        <f t="shared" ref="G209:G211" si="56">E209*F209</f>
        <v>84347.51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2741.9730941704033</v>
      </c>
      <c r="N209" s="163">
        <f>M209/L209</f>
        <v>685.49327354260083</v>
      </c>
      <c r="O209" s="165">
        <f>L209-I209</f>
        <v>0</v>
      </c>
      <c r="P209" s="166">
        <f>N209-K209</f>
        <v>-139.50672645739917</v>
      </c>
      <c r="Q209" s="152">
        <f>N209/K209</f>
        <v>0.83090093762739492</v>
      </c>
      <c r="R209" s="275">
        <f>Q225</f>
        <v>0.8328808765728869</v>
      </c>
      <c r="S209" s="167">
        <v>0.70833333333333337</v>
      </c>
      <c r="T209" s="168">
        <v>0.75995370370370374</v>
      </c>
      <c r="U209" s="169"/>
      <c r="V209" s="170">
        <v>74.333333333333343</v>
      </c>
      <c r="W209" s="173"/>
      <c r="X209" s="151"/>
      <c r="Y209" s="278"/>
      <c r="Z209" s="279"/>
      <c r="AA209" s="109">
        <f>M209-J209</f>
        <v>-558.02690582959667</v>
      </c>
      <c r="AB209" s="152">
        <f>M209/J209</f>
        <v>0.83090093762739492</v>
      </c>
      <c r="AC209" s="266">
        <f>AB225</f>
        <v>0.83288087657288701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6360</v>
      </c>
      <c r="G210" s="95">
        <f t="shared" si="56"/>
        <v>90820.800000000003</v>
      </c>
      <c r="H210" s="96">
        <v>2</v>
      </c>
      <c r="I210" s="97">
        <v>3</v>
      </c>
      <c r="J210" s="98">
        <v>3600</v>
      </c>
      <c r="K210" s="99">
        <f t="shared" si="52"/>
        <v>1200</v>
      </c>
      <c r="L210" s="100">
        <v>3</v>
      </c>
      <c r="M210" s="98">
        <f>F210/V210*60</f>
        <v>3002.7540983606573</v>
      </c>
      <c r="N210" s="99">
        <f>M210/L210</f>
        <v>1000.9180327868858</v>
      </c>
      <c r="O210" s="101">
        <f>L210-I210</f>
        <v>0</v>
      </c>
      <c r="P210" s="102">
        <f>N210-K210</f>
        <v>-199.08196721311424</v>
      </c>
      <c r="Q210" s="103">
        <f>N210/K210</f>
        <v>0.83409836065573817</v>
      </c>
      <c r="R210" s="276"/>
      <c r="S210" s="1">
        <v>0.77013888888888893</v>
      </c>
      <c r="T210" s="2">
        <v>0.8583912037037037</v>
      </c>
      <c r="U210" s="104">
        <v>14.666666666666668</v>
      </c>
      <c r="V210" s="105">
        <v>127.08333333333327</v>
      </c>
      <c r="W210" s="106">
        <v>0.8583912037037037</v>
      </c>
      <c r="X210" s="107">
        <v>0.91614583333333333</v>
      </c>
      <c r="Y210" s="261"/>
      <c r="Z210" s="262"/>
      <c r="AA210" s="111">
        <f>M210-J210</f>
        <v>-597.24590163934272</v>
      </c>
      <c r="AB210" s="103">
        <f>M210/J210</f>
        <v>0.83409836065573817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4790</v>
      </c>
      <c r="G211" s="95">
        <f t="shared" si="56"/>
        <v>68401.2</v>
      </c>
      <c r="H211" s="96"/>
      <c r="I211" s="97">
        <v>3</v>
      </c>
      <c r="J211" s="98">
        <v>3600</v>
      </c>
      <c r="K211" s="99">
        <f t="shared" si="52"/>
        <v>1200</v>
      </c>
      <c r="L211" s="100">
        <v>3</v>
      </c>
      <c r="M211" s="98">
        <f>F211/V211*60</f>
        <v>3000.5220114842527</v>
      </c>
      <c r="N211" s="99">
        <f>M211/L211</f>
        <v>1000.1740038280842</v>
      </c>
      <c r="O211" s="101">
        <f>L211-I211</f>
        <v>0</v>
      </c>
      <c r="P211" s="102">
        <f>N211-K211</f>
        <v>-199.82599617191579</v>
      </c>
      <c r="Q211" s="103">
        <f>N211/K211</f>
        <v>0.83347833652340353</v>
      </c>
      <c r="R211" s="276"/>
      <c r="S211" s="1">
        <v>0.91614583333333333</v>
      </c>
      <c r="T211" s="2">
        <v>0.98266203703703703</v>
      </c>
      <c r="U211" s="104">
        <v>83.166666666666657</v>
      </c>
      <c r="V211" s="105">
        <v>95.783333333333331</v>
      </c>
      <c r="W211" s="106"/>
      <c r="X211" s="107"/>
      <c r="Y211" s="261"/>
      <c r="Z211" s="262"/>
      <c r="AA211" s="111">
        <f>M211-J211</f>
        <v>-599.47798851574726</v>
      </c>
      <c r="AB211" s="103">
        <f>M211/J211</f>
        <v>0.83347833652340353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7">AVERAGE(I209:I224)</f>
        <v>3.3333333333333335</v>
      </c>
      <c r="J225" s="138">
        <f t="shared" si="57"/>
        <v>3500</v>
      </c>
      <c r="K225" s="139">
        <f t="shared" ref="K225" si="58">J225/I225</f>
        <v>1050</v>
      </c>
      <c r="L225" s="137">
        <f t="shared" ref="L225:M225" si="59">AVERAGE(L209:L224)</f>
        <v>3.3333333333333335</v>
      </c>
      <c r="M225" s="138">
        <f t="shared" si="59"/>
        <v>2915.0830680051045</v>
      </c>
      <c r="N225" s="139">
        <f t="shared" ref="N225:N231" si="60">M225/L225</f>
        <v>874.52492040153129</v>
      </c>
      <c r="O225" s="140">
        <f t="shared" ref="O225:O231" si="61">L225-I225</f>
        <v>0</v>
      </c>
      <c r="P225" s="141">
        <f t="shared" ref="P225:P231" si="62">N225-K225</f>
        <v>-175.47507959846871</v>
      </c>
      <c r="Q225" s="142">
        <f t="shared" ref="Q225:Q231" si="63">N225/K225</f>
        <v>0.8328808765728869</v>
      </c>
      <c r="R225" s="277"/>
      <c r="S225" s="143">
        <f>S209</f>
        <v>0.70833333333333337</v>
      </c>
      <c r="T225" s="144">
        <f>INDEX(T209:T224,COUNTA(T209:T224))</f>
        <v>0.98266203703703703</v>
      </c>
      <c r="U225" s="145"/>
      <c r="V225" s="156"/>
      <c r="W225" s="89"/>
      <c r="X225" s="91"/>
      <c r="Y225" s="264"/>
      <c r="Z225" s="265"/>
      <c r="AA225" s="157">
        <f t="shared" ref="AA225:AA231" si="64">M225-J225</f>
        <v>-584.91693199489555</v>
      </c>
      <c r="AB225" s="142">
        <f t="shared" ref="AB225:AB231" si="65">M225/J225</f>
        <v>0.83288087657288701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1217</v>
      </c>
      <c r="G226" s="159">
        <f t="shared" ref="G226:G231" si="66">E226*F226</f>
        <v>22125.06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7">F226/V226*60</f>
        <v>2960.2702702702745</v>
      </c>
      <c r="N226" s="163">
        <f t="shared" si="60"/>
        <v>986.75675675675814</v>
      </c>
      <c r="O226" s="165">
        <f t="shared" si="61"/>
        <v>0</v>
      </c>
      <c r="P226" s="166">
        <f t="shared" si="62"/>
        <v>-213.24324324324186</v>
      </c>
      <c r="Q226" s="152">
        <f t="shared" si="63"/>
        <v>0.8222972972972985</v>
      </c>
      <c r="R226" s="275">
        <f>Q242</f>
        <v>0.82908349315162377</v>
      </c>
      <c r="S226" s="167">
        <v>0.70856481481481481</v>
      </c>
      <c r="T226" s="168">
        <v>0.72569444444444442</v>
      </c>
      <c r="U226" s="169"/>
      <c r="V226" s="170">
        <v>24.666666666666632</v>
      </c>
      <c r="W226" s="168"/>
      <c r="X226" s="171"/>
      <c r="Y226" s="278"/>
      <c r="Z226" s="279"/>
      <c r="AA226" s="174">
        <f t="shared" si="64"/>
        <v>-639.72972972972548</v>
      </c>
      <c r="AB226" s="152">
        <f t="shared" si="65"/>
        <v>0.8222972972972985</v>
      </c>
      <c r="AC226" s="266">
        <f>AB242</f>
        <v>0.82908349315162377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805</v>
      </c>
      <c r="G227" s="95">
        <f t="shared" si="66"/>
        <v>14634.9</v>
      </c>
      <c r="H227" s="96">
        <v>2</v>
      </c>
      <c r="I227" s="97">
        <v>3</v>
      </c>
      <c r="J227" s="98">
        <v>3600</v>
      </c>
      <c r="K227" s="99">
        <f t="shared" si="52"/>
        <v>1200</v>
      </c>
      <c r="L227" s="100">
        <v>3</v>
      </c>
      <c r="M227" s="98">
        <f t="shared" si="67"/>
        <v>2987.6288659793968</v>
      </c>
      <c r="N227" s="99">
        <f t="shared" si="60"/>
        <v>995.87628865979889</v>
      </c>
      <c r="O227" s="101">
        <f t="shared" si="61"/>
        <v>0</v>
      </c>
      <c r="P227" s="102">
        <f t="shared" si="62"/>
        <v>-204.12371134020111</v>
      </c>
      <c r="Q227" s="103">
        <f t="shared" si="63"/>
        <v>0.82989690721649911</v>
      </c>
      <c r="R227" s="276"/>
      <c r="S227" s="1">
        <v>0.73819444444444449</v>
      </c>
      <c r="T227" s="2">
        <v>0.74942129629629628</v>
      </c>
      <c r="U227" s="104">
        <v>18.000000000000096</v>
      </c>
      <c r="V227" s="105">
        <v>16.166666666666583</v>
      </c>
      <c r="W227" s="106"/>
      <c r="X227" s="113"/>
      <c r="Y227" s="261"/>
      <c r="Z227" s="262"/>
      <c r="AA227" s="175">
        <f t="shared" si="64"/>
        <v>-612.37113402060322</v>
      </c>
      <c r="AB227" s="103">
        <f t="shared" si="65"/>
        <v>0.82989690721649911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2581</v>
      </c>
      <c r="G228" s="95">
        <f t="shared" si="66"/>
        <v>64602.43</v>
      </c>
      <c r="H228" s="96"/>
      <c r="I228" s="97">
        <v>4</v>
      </c>
      <c r="J228" s="98">
        <v>3300</v>
      </c>
      <c r="K228" s="99">
        <f t="shared" si="52"/>
        <v>825</v>
      </c>
      <c r="L228" s="100">
        <v>4</v>
      </c>
      <c r="M228" s="98">
        <f t="shared" si="67"/>
        <v>2740.0766735476268</v>
      </c>
      <c r="N228" s="99">
        <f t="shared" si="60"/>
        <v>685.0191683869067</v>
      </c>
      <c r="O228" s="101">
        <f t="shared" si="61"/>
        <v>0</v>
      </c>
      <c r="P228" s="102">
        <f t="shared" si="62"/>
        <v>-139.9808316130933</v>
      </c>
      <c r="Q228" s="103">
        <f t="shared" si="63"/>
        <v>0.83032626471140203</v>
      </c>
      <c r="R228" s="276"/>
      <c r="S228" s="1">
        <v>0.76005787037037043</v>
      </c>
      <c r="T228" s="2">
        <v>0.7993055555555556</v>
      </c>
      <c r="U228" s="104">
        <v>15.316666666666769</v>
      </c>
      <c r="V228" s="105">
        <v>56.516666666666652</v>
      </c>
      <c r="W228" s="106"/>
      <c r="X228" s="113"/>
      <c r="Y228" s="261"/>
      <c r="Z228" s="262"/>
      <c r="AA228" s="175">
        <f t="shared" si="64"/>
        <v>-559.9233264523732</v>
      </c>
      <c r="AB228" s="103">
        <f t="shared" si="65"/>
        <v>0.83032626471140203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2634</v>
      </c>
      <c r="G229" s="95">
        <f t="shared" si="66"/>
        <v>47886.12</v>
      </c>
      <c r="H229" s="96"/>
      <c r="I229" s="97">
        <v>4</v>
      </c>
      <c r="J229" s="98">
        <v>3000</v>
      </c>
      <c r="K229" s="99">
        <f t="shared" si="52"/>
        <v>750</v>
      </c>
      <c r="L229" s="100">
        <v>4</v>
      </c>
      <c r="M229" s="98">
        <f t="shared" si="67"/>
        <v>2511.894039735098</v>
      </c>
      <c r="N229" s="99">
        <f t="shared" si="60"/>
        <v>627.97350993377449</v>
      </c>
      <c r="O229" s="101">
        <f t="shared" si="61"/>
        <v>0</v>
      </c>
      <c r="P229" s="102">
        <f t="shared" si="62"/>
        <v>-122.02649006622551</v>
      </c>
      <c r="Q229" s="103">
        <f t="shared" si="63"/>
        <v>0.83729801324503261</v>
      </c>
      <c r="R229" s="276"/>
      <c r="S229" s="1">
        <v>0.80978009259259254</v>
      </c>
      <c r="T229" s="2">
        <v>0.85347222222222219</v>
      </c>
      <c r="U229" s="104">
        <v>15.083333333333186</v>
      </c>
      <c r="V229" s="105">
        <v>62.9166666666667</v>
      </c>
      <c r="W229" s="106">
        <v>0.85347222222222219</v>
      </c>
      <c r="X229" s="107">
        <v>0.90857638888888892</v>
      </c>
      <c r="Y229" s="261"/>
      <c r="Z229" s="262"/>
      <c r="AA229" s="175">
        <f t="shared" si="64"/>
        <v>-488.10596026490202</v>
      </c>
      <c r="AB229" s="103">
        <f t="shared" si="65"/>
        <v>0.83729801324503261</v>
      </c>
      <c r="AC229" s="267"/>
    </row>
    <row r="230" spans="1:29" ht="15.75" customHeight="1">
      <c r="A230" s="281"/>
      <c r="B230" s="92" t="s">
        <v>117</v>
      </c>
      <c r="C230" s="259" t="s">
        <v>153</v>
      </c>
      <c r="D230" s="260"/>
      <c r="E230" s="93">
        <v>18.18</v>
      </c>
      <c r="F230" s="94">
        <v>1977</v>
      </c>
      <c r="G230" s="95">
        <f t="shared" si="66"/>
        <v>35941.86</v>
      </c>
      <c r="H230" s="113"/>
      <c r="I230" s="97">
        <v>3</v>
      </c>
      <c r="J230" s="98">
        <v>3600</v>
      </c>
      <c r="K230" s="99">
        <f t="shared" si="52"/>
        <v>1200</v>
      </c>
      <c r="L230" s="114">
        <v>3</v>
      </c>
      <c r="M230" s="98">
        <f t="shared" si="67"/>
        <v>2991.6771752837599</v>
      </c>
      <c r="N230" s="99">
        <f t="shared" si="60"/>
        <v>997.22572509458666</v>
      </c>
      <c r="O230" s="101">
        <f t="shared" si="61"/>
        <v>0</v>
      </c>
      <c r="P230" s="102">
        <f t="shared" si="62"/>
        <v>-202.77427490541334</v>
      </c>
      <c r="Q230" s="103">
        <f t="shared" si="63"/>
        <v>0.83102143757882219</v>
      </c>
      <c r="R230" s="276"/>
      <c r="S230" s="1">
        <v>0.90857638888888892</v>
      </c>
      <c r="T230" s="2">
        <v>0.93611111111111089</v>
      </c>
      <c r="U230" s="104">
        <v>79.350000000000094</v>
      </c>
      <c r="V230" s="105">
        <v>39.649999999999643</v>
      </c>
      <c r="W230" s="106"/>
      <c r="X230" s="107"/>
      <c r="Y230" s="261"/>
      <c r="Z230" s="262"/>
      <c r="AA230" s="175">
        <f t="shared" si="64"/>
        <v>-608.32282471624012</v>
      </c>
      <c r="AB230" s="103">
        <f t="shared" si="65"/>
        <v>0.83102143757882219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3086</v>
      </c>
      <c r="G231" s="115">
        <f t="shared" si="66"/>
        <v>56103.479999999996</v>
      </c>
      <c r="H231" s="116"/>
      <c r="I231" s="97">
        <v>3</v>
      </c>
      <c r="J231" s="98">
        <v>3600</v>
      </c>
      <c r="K231" s="99">
        <f t="shared" si="52"/>
        <v>1200</v>
      </c>
      <c r="L231" s="100">
        <v>3</v>
      </c>
      <c r="M231" s="98">
        <f t="shared" si="67"/>
        <v>2970.4812834224576</v>
      </c>
      <c r="N231" s="99">
        <f t="shared" si="60"/>
        <v>990.16042780748592</v>
      </c>
      <c r="O231" s="101">
        <f t="shared" si="61"/>
        <v>0</v>
      </c>
      <c r="P231" s="102">
        <f t="shared" si="62"/>
        <v>-209.83957219251408</v>
      </c>
      <c r="Q231" s="103">
        <f t="shared" si="63"/>
        <v>0.82513368983957158</v>
      </c>
      <c r="R231" s="276"/>
      <c r="S231" s="1">
        <v>0.9506944444444444</v>
      </c>
      <c r="T231" s="2">
        <v>0.99398148148148147</v>
      </c>
      <c r="U231" s="104">
        <v>21.000000000000245</v>
      </c>
      <c r="V231" s="105">
        <v>62.333333333333378</v>
      </c>
      <c r="W231" s="106"/>
      <c r="X231" s="4"/>
      <c r="Y231" s="261"/>
      <c r="Z231" s="262"/>
      <c r="AA231" s="175">
        <f t="shared" si="64"/>
        <v>-629.51871657754236</v>
      </c>
      <c r="AB231" s="103">
        <f t="shared" si="65"/>
        <v>0.82513368983957158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8">AVERAGE(I226:I241)</f>
        <v>3.3333333333333335</v>
      </c>
      <c r="J242" s="138">
        <f t="shared" si="68"/>
        <v>3450</v>
      </c>
      <c r="K242" s="139">
        <f t="shared" ref="K242" si="69">J242/I242</f>
        <v>1035</v>
      </c>
      <c r="L242" s="137">
        <f t="shared" ref="L242:M242" si="70">AVERAGE(L226:L241)</f>
        <v>3.3333333333333335</v>
      </c>
      <c r="M242" s="138">
        <f t="shared" si="70"/>
        <v>2860.3380513731022</v>
      </c>
      <c r="N242" s="139">
        <f>M242/L242</f>
        <v>858.10141541193059</v>
      </c>
      <c r="O242" s="140">
        <f>L242-I242</f>
        <v>0</v>
      </c>
      <c r="P242" s="141">
        <f>N242-K242</f>
        <v>-176.89858458806941</v>
      </c>
      <c r="Q242" s="142">
        <f>N242/K242</f>
        <v>0.82908349315162377</v>
      </c>
      <c r="R242" s="277"/>
      <c r="S242" s="143">
        <f>S226</f>
        <v>0.70856481481481481</v>
      </c>
      <c r="T242" s="144">
        <f>INDEX(T226:T241,COUNTA(T226:T241))</f>
        <v>0.99398148148148147</v>
      </c>
      <c r="U242" s="145"/>
      <c r="V242" s="156"/>
      <c r="W242" s="135"/>
      <c r="X242" s="139"/>
      <c r="Y242" s="264"/>
      <c r="Z242" s="265"/>
      <c r="AA242" s="177">
        <f>M242-J242</f>
        <v>-589.66194862689781</v>
      </c>
      <c r="AB242" s="142">
        <f>M242/J242</f>
        <v>0.82908349315162377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68" priority="1" operator="greaterThan">
      <formula>0</formula>
    </cfRule>
  </conditionalFormatting>
  <conditionalFormatting sqref="P5:P242 AA5:AA242">
    <cfRule type="cellIs" dxfId="167" priority="4" operator="lessThan">
      <formula>0</formula>
    </cfRule>
  </conditionalFormatting>
  <conditionalFormatting sqref="Q5:Q242 AB5:AB242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AC5:AC23 R5:R242 AC141:AC146">
    <cfRule type="cellIs" dxfId="164" priority="5" operator="lessThan">
      <formula>0.8</formula>
    </cfRule>
  </conditionalFormatting>
  <conditionalFormatting sqref="AC29:AC37">
    <cfRule type="cellIs" dxfId="163" priority="16" operator="lessThan">
      <formula>0.8</formula>
    </cfRule>
  </conditionalFormatting>
  <conditionalFormatting sqref="AC39:AC44">
    <cfRule type="cellIs" dxfId="162" priority="15" operator="lessThan">
      <formula>0.8</formula>
    </cfRule>
  </conditionalFormatting>
  <conditionalFormatting sqref="AC56">
    <cfRule type="cellIs" dxfId="161" priority="17" operator="lessThan">
      <formula>0.8</formula>
    </cfRule>
  </conditionalFormatting>
  <conditionalFormatting sqref="AC73:AC78">
    <cfRule type="cellIs" dxfId="160" priority="13" operator="lessThan">
      <formula>0.8</formula>
    </cfRule>
  </conditionalFormatting>
  <conditionalFormatting sqref="AC90">
    <cfRule type="cellIs" dxfId="159" priority="14" operator="lessThan">
      <formula>0.8</formula>
    </cfRule>
  </conditionalFormatting>
  <conditionalFormatting sqref="AC107">
    <cfRule type="cellIs" dxfId="158" priority="7" operator="lessThan">
      <formula>0.8</formula>
    </cfRule>
  </conditionalFormatting>
  <conditionalFormatting sqref="AC124:AC129">
    <cfRule type="cellIs" dxfId="157" priority="6" operator="lessThan">
      <formula>0.8</formula>
    </cfRule>
  </conditionalFormatting>
  <conditionalFormatting sqref="AC158:AC163">
    <cfRule type="cellIs" dxfId="156" priority="12" operator="lessThan">
      <formula>0.8</formula>
    </cfRule>
  </conditionalFormatting>
  <conditionalFormatting sqref="AC175">
    <cfRule type="cellIs" dxfId="155" priority="11" operator="lessThan">
      <formula>0.8</formula>
    </cfRule>
  </conditionalFormatting>
  <conditionalFormatting sqref="AC192">
    <cfRule type="cellIs" dxfId="154" priority="10" operator="lessThan">
      <formula>0.8</formula>
    </cfRule>
  </conditionalFormatting>
  <conditionalFormatting sqref="AC209">
    <cfRule type="cellIs" dxfId="153" priority="9" operator="lessThan">
      <formula>0.8</formula>
    </cfRule>
  </conditionalFormatting>
  <conditionalFormatting sqref="AC226:AC231">
    <cfRule type="cellIs" dxfId="152" priority="8" operator="lessThan">
      <formula>0.8</formula>
    </cfRule>
  </conditionalFormatting>
  <dataValidations count="1">
    <dataValidation type="list" allowBlank="1" showInputMessage="1" showErrorMessage="1" sqref="Y5:Z242" xr:uid="{B5137A85-3F6B-4CCB-8F75-1A5D2DB7D886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50F9-783E-4C79-99FF-6E1ACC2DB12A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J15" sqref="J15"/>
      <selection pane="bottomLeft" activeCell="J15" sqref="J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151322</v>
      </c>
      <c r="E1" s="77" t="s">
        <v>3</v>
      </c>
      <c r="F1" s="78">
        <f>SUM(G5:G157)</f>
        <v>6668531.5799999991</v>
      </c>
      <c r="G1" s="79" t="s">
        <v>74</v>
      </c>
      <c r="H1" s="80">
        <f>L21+L38+L55+L72+L89+L106+L123+L157</f>
        <v>152.89166666666668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45874</v>
      </c>
      <c r="B2" s="325"/>
      <c r="C2" s="82" t="s">
        <v>35</v>
      </c>
      <c r="D2" s="83">
        <f>AVERAGE(N21,N38,N55,N72,N89,N106,N123,N157)</f>
        <v>138.27605026804588</v>
      </c>
      <c r="E2" s="83" t="s">
        <v>81</v>
      </c>
      <c r="F2" s="84">
        <f>F1/D1</f>
        <v>44.068486935144918</v>
      </c>
      <c r="G2" s="85" t="s">
        <v>82</v>
      </c>
      <c r="H2" s="86">
        <f>COUNT(H5:H157)</f>
        <v>7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1200</v>
      </c>
      <c r="G5" s="159">
        <f t="shared" ref="G5:G9" si="0">E5*F5</f>
        <v>23640</v>
      </c>
      <c r="H5" s="160">
        <v>2</v>
      </c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1057.5275397796822</v>
      </c>
      <c r="N5" s="163">
        <f>M5/L5</f>
        <v>81.348272290744788</v>
      </c>
      <c r="O5" s="179">
        <f>L5-I5</f>
        <v>0</v>
      </c>
      <c r="P5" s="180">
        <f>N5-K5</f>
        <v>-10.959420016947519</v>
      </c>
      <c r="Q5" s="132">
        <f>N5/K5</f>
        <v>0.88127294981640192</v>
      </c>
      <c r="R5" s="276">
        <f>Q21</f>
        <v>0.85740909948976896</v>
      </c>
      <c r="S5" s="167">
        <v>0.25</v>
      </c>
      <c r="T5" s="168">
        <v>0.29728009259259258</v>
      </c>
      <c r="U5" s="169"/>
      <c r="V5" s="170">
        <v>68.083333333333314</v>
      </c>
      <c r="W5" s="87"/>
      <c r="X5" s="88"/>
      <c r="Y5" s="278"/>
      <c r="Z5" s="279"/>
      <c r="AA5" s="109">
        <f>M5-J5</f>
        <v>-142.47246022031777</v>
      </c>
      <c r="AB5" s="110">
        <f>M5/J5</f>
        <v>0.88127294981640181</v>
      </c>
      <c r="AC5" s="291">
        <f>AB21</f>
        <v>0.85740909948976907</v>
      </c>
    </row>
    <row r="6" spans="1:29" ht="15.75" customHeight="1">
      <c r="A6" s="270"/>
      <c r="B6" s="92" t="s">
        <v>169</v>
      </c>
      <c r="C6" s="285" t="s">
        <v>187</v>
      </c>
      <c r="D6" s="285"/>
      <c r="E6" s="93">
        <v>51.82</v>
      </c>
      <c r="F6" s="94">
        <v>2773</v>
      </c>
      <c r="G6" s="95">
        <f t="shared" si="0"/>
        <v>143696.86000000002</v>
      </c>
      <c r="H6" s="113"/>
      <c r="I6" s="97">
        <v>23</v>
      </c>
      <c r="J6" s="98">
        <v>1800</v>
      </c>
      <c r="K6" s="99">
        <f t="shared" ref="K6:K9" si="1">J6/I6</f>
        <v>78.260869565217391</v>
      </c>
      <c r="L6" s="114">
        <v>23</v>
      </c>
      <c r="M6" s="98">
        <f>F6/V6*60</f>
        <v>1533.2207034249739</v>
      </c>
      <c r="N6" s="99">
        <f>M6/L6</f>
        <v>66.661769714129292</v>
      </c>
      <c r="O6" s="101">
        <f>L6-I6</f>
        <v>0</v>
      </c>
      <c r="P6" s="102">
        <f>N6-K6</f>
        <v>-11.599099851088098</v>
      </c>
      <c r="Q6" s="103">
        <f>N6/K6</f>
        <v>0.85178927968054097</v>
      </c>
      <c r="R6" s="276"/>
      <c r="S6" s="1">
        <v>0.41214120370370372</v>
      </c>
      <c r="T6" s="2">
        <v>0.48749999999999999</v>
      </c>
      <c r="U6" s="104">
        <v>6.4833333333333609</v>
      </c>
      <c r="V6" s="105">
        <v>108.51666666666662</v>
      </c>
      <c r="W6" s="106">
        <v>0.48749999999999999</v>
      </c>
      <c r="X6" s="107">
        <v>0.52575231481481477</v>
      </c>
      <c r="Y6" s="261"/>
      <c r="Z6" s="262"/>
      <c r="AA6" s="111">
        <f>M6-J6</f>
        <v>-266.77929657502614</v>
      </c>
      <c r="AB6" s="112">
        <f>M6/J6</f>
        <v>0.85178927968054108</v>
      </c>
      <c r="AC6" s="292"/>
    </row>
    <row r="7" spans="1:29" ht="15.75" customHeight="1">
      <c r="A7" s="270"/>
      <c r="B7" s="92" t="s">
        <v>180</v>
      </c>
      <c r="C7" s="285" t="s">
        <v>186</v>
      </c>
      <c r="D7" s="285"/>
      <c r="E7" s="93">
        <v>59.8</v>
      </c>
      <c r="F7" s="94">
        <v>961</v>
      </c>
      <c r="G7" s="115">
        <f t="shared" si="0"/>
        <v>57467.799999999996</v>
      </c>
      <c r="H7" s="116"/>
      <c r="I7" s="97">
        <v>14</v>
      </c>
      <c r="J7" s="98">
        <v>2000</v>
      </c>
      <c r="K7" s="99">
        <f t="shared" si="1"/>
        <v>142.85714285714286</v>
      </c>
      <c r="L7" s="100">
        <v>14</v>
      </c>
      <c r="M7" s="98">
        <f>F7/V7*60</f>
        <v>1651.3603818615688</v>
      </c>
      <c r="N7" s="99">
        <f>M7/L7</f>
        <v>117.95431299011206</v>
      </c>
      <c r="O7" s="101">
        <f>L7-I7</f>
        <v>0</v>
      </c>
      <c r="P7" s="102">
        <f>N7-K7</f>
        <v>-24.902829867030803</v>
      </c>
      <c r="Q7" s="103">
        <f>N7/K7</f>
        <v>0.82568019093078437</v>
      </c>
      <c r="R7" s="276"/>
      <c r="S7" s="117">
        <v>0.52575231481481477</v>
      </c>
      <c r="T7" s="118">
        <v>0.55000000000000004</v>
      </c>
      <c r="U7" s="104">
        <v>55.083333333333286</v>
      </c>
      <c r="V7" s="105">
        <v>34.916666666666799</v>
      </c>
      <c r="W7" s="106"/>
      <c r="X7" s="107"/>
      <c r="Y7" s="261"/>
      <c r="Z7" s="262"/>
      <c r="AA7" s="111">
        <f>M7-J7</f>
        <v>-348.63961813843116</v>
      </c>
      <c r="AB7" s="112">
        <f>M7/J7</f>
        <v>0.82568019093078437</v>
      </c>
      <c r="AC7" s="292"/>
    </row>
    <row r="8" spans="1:29" ht="15.75" customHeight="1">
      <c r="A8" s="270"/>
      <c r="B8" s="92" t="s">
        <v>173</v>
      </c>
      <c r="C8" s="285" t="s">
        <v>174</v>
      </c>
      <c r="D8" s="285"/>
      <c r="E8" s="93">
        <v>29.97</v>
      </c>
      <c r="F8" s="94">
        <v>2451</v>
      </c>
      <c r="G8" s="115">
        <f t="shared" si="0"/>
        <v>73456.47</v>
      </c>
      <c r="H8" s="119"/>
      <c r="I8" s="97">
        <v>20</v>
      </c>
      <c r="J8" s="98">
        <v>2600</v>
      </c>
      <c r="K8" s="99">
        <f t="shared" si="1"/>
        <v>130</v>
      </c>
      <c r="L8" s="114">
        <v>20</v>
      </c>
      <c r="M8" s="98">
        <f>F8/V8*60</f>
        <v>2244.6196896464021</v>
      </c>
      <c r="N8" s="99">
        <f>M8/L8</f>
        <v>112.23098448232011</v>
      </c>
      <c r="O8" s="120">
        <f>L8-I8</f>
        <v>0</v>
      </c>
      <c r="P8" s="121">
        <f>N8-K8</f>
        <v>-17.76901551767989</v>
      </c>
      <c r="Q8" s="122">
        <f>N8/K8</f>
        <v>0.86331526524861624</v>
      </c>
      <c r="R8" s="276"/>
      <c r="S8" s="117">
        <v>0.55311342592592594</v>
      </c>
      <c r="T8" s="118">
        <v>0.59861111111111109</v>
      </c>
      <c r="U8" s="104">
        <v>4.4833333333332881</v>
      </c>
      <c r="V8" s="105">
        <v>65.516666666666623</v>
      </c>
      <c r="W8" s="106"/>
      <c r="X8" s="107"/>
      <c r="Y8" s="261"/>
      <c r="Z8" s="262"/>
      <c r="AA8" s="111">
        <f>M8-J8</f>
        <v>-355.38031035359791</v>
      </c>
      <c r="AB8" s="112">
        <f>M8/J8</f>
        <v>0.86331526524861624</v>
      </c>
      <c r="AC8" s="292"/>
    </row>
    <row r="9" spans="1:29" ht="15.75" customHeight="1">
      <c r="A9" s="271"/>
      <c r="B9" s="92" t="s">
        <v>169</v>
      </c>
      <c r="C9" s="285" t="s">
        <v>170</v>
      </c>
      <c r="D9" s="285"/>
      <c r="E9" s="93">
        <v>19.7</v>
      </c>
      <c r="F9" s="94">
        <v>1947</v>
      </c>
      <c r="G9" s="115">
        <f t="shared" si="0"/>
        <v>38355.9</v>
      </c>
      <c r="H9" s="119"/>
      <c r="I9" s="97">
        <v>13</v>
      </c>
      <c r="J9" s="98">
        <v>1200</v>
      </c>
      <c r="K9" s="99">
        <f t="shared" si="1"/>
        <v>92.307692307692307</v>
      </c>
      <c r="L9" s="114">
        <v>13</v>
      </c>
      <c r="M9" s="98">
        <f>F9/V9*60</f>
        <v>1058.4717607973398</v>
      </c>
      <c r="N9" s="99">
        <f>M9/L9</f>
        <v>81.42090467671845</v>
      </c>
      <c r="O9" s="120">
        <f>L9-I9</f>
        <v>0</v>
      </c>
      <c r="P9" s="121">
        <f>N9-K9</f>
        <v>-10.886787630973856</v>
      </c>
      <c r="Q9" s="122">
        <f>N9/K9</f>
        <v>0.88205980066444989</v>
      </c>
      <c r="R9" s="276"/>
      <c r="S9" s="117">
        <v>0.60277777777777763</v>
      </c>
      <c r="T9" s="118">
        <v>0.67942129629629633</v>
      </c>
      <c r="U9" s="104">
        <v>5.9999999999998188</v>
      </c>
      <c r="V9" s="105">
        <v>110.36666666666692</v>
      </c>
      <c r="W9" s="106"/>
      <c r="X9" s="107"/>
      <c r="Y9" s="261"/>
      <c r="Z9" s="262"/>
      <c r="AA9" s="111">
        <f>M9-J9</f>
        <v>-141.52823920266019</v>
      </c>
      <c r="AB9" s="112">
        <f>M9/J9</f>
        <v>0.88205980066444989</v>
      </c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16.600000000000001</v>
      </c>
      <c r="J21" s="138">
        <f t="shared" si="2"/>
        <v>1760</v>
      </c>
      <c r="K21" s="139">
        <f t="shared" ref="K21" si="3">J21/I21</f>
        <v>106.02409638554217</v>
      </c>
      <c r="L21" s="137">
        <f t="shared" ref="L21:M21" si="4">AVERAGE(L5:L20)</f>
        <v>16.600000000000001</v>
      </c>
      <c r="M21" s="138">
        <f t="shared" si="4"/>
        <v>1509.0400151019935</v>
      </c>
      <c r="N21" s="139">
        <f t="shared" ref="N21:N26" si="5">M21/L21</f>
        <v>90.906025006144176</v>
      </c>
      <c r="O21" s="140">
        <f t="shared" ref="O21:O26" si="6">L21-I21</f>
        <v>0</v>
      </c>
      <c r="P21" s="141">
        <f t="shared" ref="P21:P26" si="7">N21-K21</f>
        <v>-15.118071379397989</v>
      </c>
      <c r="Q21" s="142">
        <f t="shared" ref="Q21:Q26" si="8">N21/K21</f>
        <v>0.85740909948976896</v>
      </c>
      <c r="R21" s="277"/>
      <c r="S21" s="143">
        <f>S5</f>
        <v>0.25</v>
      </c>
      <c r="T21" s="144">
        <f>INDEX(T5:T20,COUNTA(T5:T20))</f>
        <v>0.67942129629629633</v>
      </c>
      <c r="U21" s="145"/>
      <c r="V21" s="145"/>
      <c r="W21" s="146"/>
      <c r="X21" s="147"/>
      <c r="Y21" s="264"/>
      <c r="Z21" s="265"/>
      <c r="AA21" s="148">
        <f t="shared" ref="AA21:AA26" si="9">M21-J21</f>
        <v>-250.9599848980065</v>
      </c>
      <c r="AB21" s="149">
        <f t="shared" ref="AB21:AB26" si="10">M21/J21</f>
        <v>0.85740909948976907</v>
      </c>
      <c r="AC21" s="294"/>
    </row>
    <row r="22" spans="1:43" ht="15.75" customHeight="1">
      <c r="A22" s="280" t="s">
        <v>175</v>
      </c>
      <c r="B22" s="108" t="s">
        <v>180</v>
      </c>
      <c r="C22" s="290" t="s">
        <v>181</v>
      </c>
      <c r="D22" s="290"/>
      <c r="E22" s="158">
        <v>71.88</v>
      </c>
      <c r="F22" s="162">
        <v>2989</v>
      </c>
      <c r="G22" s="159">
        <f t="shared" ref="G22:G26" si="11">E22*F22</f>
        <v>214849.31999999998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1697.2239747634071</v>
      </c>
      <c r="N22" s="163">
        <f t="shared" si="5"/>
        <v>65.277845183207972</v>
      </c>
      <c r="O22" s="165">
        <f t="shared" si="6"/>
        <v>0</v>
      </c>
      <c r="P22" s="166">
        <f t="shared" si="7"/>
        <v>-11.645231739868947</v>
      </c>
      <c r="Q22" s="152">
        <f t="shared" si="8"/>
        <v>0.84861198738170363</v>
      </c>
      <c r="R22" s="275">
        <f>Q38</f>
        <v>0.81760771432137014</v>
      </c>
      <c r="S22" s="167">
        <v>0.16689814814814816</v>
      </c>
      <c r="T22" s="168">
        <v>0.24027777777777778</v>
      </c>
      <c r="U22" s="169"/>
      <c r="V22" s="170">
        <v>105.66666666666666</v>
      </c>
      <c r="W22" s="181"/>
      <c r="X22" s="163"/>
      <c r="Y22" s="278"/>
      <c r="Z22" s="279"/>
      <c r="AA22" s="109">
        <f t="shared" si="9"/>
        <v>-302.77602523659289</v>
      </c>
      <c r="AB22" s="152">
        <f t="shared" si="10"/>
        <v>0.84861198738170351</v>
      </c>
      <c r="AC22" s="347">
        <f>AB38</f>
        <v>0.84276487476202755</v>
      </c>
    </row>
    <row r="23" spans="1:43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3716</v>
      </c>
      <c r="G23" s="95">
        <f t="shared" si="11"/>
        <v>192711.76</v>
      </c>
      <c r="H23" s="96"/>
      <c r="I23" s="97">
        <v>26</v>
      </c>
      <c r="J23" s="98">
        <v>2000</v>
      </c>
      <c r="K23" s="99">
        <f t="shared" ref="K23:K63" si="12">J23/I23</f>
        <v>76.92307692307692</v>
      </c>
      <c r="L23" s="100">
        <v>27</v>
      </c>
      <c r="M23" s="98">
        <f>F23/V23*60</f>
        <v>1643.4398034398027</v>
      </c>
      <c r="N23" s="99">
        <f t="shared" si="5"/>
        <v>60.868140868140841</v>
      </c>
      <c r="O23" s="101">
        <f t="shared" si="6"/>
        <v>1</v>
      </c>
      <c r="P23" s="102">
        <f t="shared" si="7"/>
        <v>-16.054936054936078</v>
      </c>
      <c r="Q23" s="103">
        <f t="shared" si="8"/>
        <v>0.79128583128583097</v>
      </c>
      <c r="R23" s="276"/>
      <c r="S23" s="1">
        <v>0.24328703703703702</v>
      </c>
      <c r="T23" s="2">
        <v>0.33750000000000002</v>
      </c>
      <c r="U23" s="104">
        <v>4.3333333333333046</v>
      </c>
      <c r="V23" s="105">
        <v>135.66666666666671</v>
      </c>
      <c r="W23" s="106"/>
      <c r="X23" s="107"/>
      <c r="Y23" s="261" t="s">
        <v>236</v>
      </c>
      <c r="Z23" s="262"/>
      <c r="AA23" s="111">
        <f t="shared" si="9"/>
        <v>-356.56019656019726</v>
      </c>
      <c r="AB23" s="103">
        <f t="shared" si="10"/>
        <v>0.82171990171990139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4185</v>
      </c>
      <c r="G24" s="95">
        <f t="shared" si="11"/>
        <v>237582.45</v>
      </c>
      <c r="H24" s="96">
        <v>2</v>
      </c>
      <c r="I24" s="97">
        <v>26</v>
      </c>
      <c r="J24" s="98">
        <v>2000</v>
      </c>
      <c r="K24" s="99">
        <f t="shared" si="12"/>
        <v>76.92307692307692</v>
      </c>
      <c r="L24" s="100">
        <v>27</v>
      </c>
      <c r="M24" s="98">
        <f>F24/V24*60</f>
        <v>1736.7146974063407</v>
      </c>
      <c r="N24" s="99">
        <f t="shared" si="5"/>
        <v>64.322766570605211</v>
      </c>
      <c r="O24" s="101">
        <f t="shared" si="6"/>
        <v>1</v>
      </c>
      <c r="P24" s="102">
        <f t="shared" si="7"/>
        <v>-12.600310352471709</v>
      </c>
      <c r="Q24" s="103">
        <f t="shared" si="8"/>
        <v>0.83619596541786778</v>
      </c>
      <c r="R24" s="276"/>
      <c r="S24" s="1">
        <v>0.34056712962962965</v>
      </c>
      <c r="T24" s="2">
        <v>0.44097222222222221</v>
      </c>
      <c r="U24" s="104">
        <v>4.4166666666666643</v>
      </c>
      <c r="V24" s="105">
        <v>144.58333333333329</v>
      </c>
      <c r="W24" s="106">
        <v>0.44097222222222221</v>
      </c>
      <c r="X24" s="107">
        <v>0.47847222222222219</v>
      </c>
      <c r="Y24" s="261" t="s">
        <v>236</v>
      </c>
      <c r="Z24" s="262"/>
      <c r="AA24" s="111">
        <f t="shared" si="9"/>
        <v>-263.28530259365925</v>
      </c>
      <c r="AB24" s="103">
        <f t="shared" si="10"/>
        <v>0.86835734870317038</v>
      </c>
      <c r="AC24" s="293"/>
    </row>
    <row r="25" spans="1:43" ht="15.75" customHeight="1">
      <c r="A25" s="281"/>
      <c r="B25" s="92" t="s">
        <v>176</v>
      </c>
      <c r="C25" s="285" t="s">
        <v>237</v>
      </c>
      <c r="D25" s="285"/>
      <c r="E25" s="93">
        <v>54.7</v>
      </c>
      <c r="F25" s="94">
        <v>5694</v>
      </c>
      <c r="G25" s="95">
        <f t="shared" si="11"/>
        <v>311461.8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27</v>
      </c>
      <c r="M25" s="98">
        <f>F25/V25*60</f>
        <v>1618.5076983813651</v>
      </c>
      <c r="N25" s="99">
        <f t="shared" si="5"/>
        <v>59.944729569680192</v>
      </c>
      <c r="O25" s="101">
        <f t="shared" si="6"/>
        <v>1</v>
      </c>
      <c r="P25" s="102">
        <f t="shared" si="7"/>
        <v>-16.978347353396728</v>
      </c>
      <c r="Q25" s="103">
        <f t="shared" si="8"/>
        <v>0.77928148440584255</v>
      </c>
      <c r="R25" s="276"/>
      <c r="S25" s="1">
        <v>0.47847222222222219</v>
      </c>
      <c r="T25" s="2">
        <v>0.62505787037037042</v>
      </c>
      <c r="U25" s="104">
        <v>53.999999999999972</v>
      </c>
      <c r="V25" s="105">
        <v>211.08333333333346</v>
      </c>
      <c r="W25" s="106"/>
      <c r="X25" s="107"/>
      <c r="Y25" s="261" t="s">
        <v>236</v>
      </c>
      <c r="Z25" s="262"/>
      <c r="AA25" s="111">
        <f t="shared" si="9"/>
        <v>-381.49230161863488</v>
      </c>
      <c r="AB25" s="103">
        <f t="shared" si="10"/>
        <v>0.80925384919068255</v>
      </c>
      <c r="AC25" s="293"/>
    </row>
    <row r="26" spans="1:43" ht="15.75" customHeight="1">
      <c r="A26" s="281"/>
      <c r="B26" s="92" t="s">
        <v>176</v>
      </c>
      <c r="C26" s="285" t="s">
        <v>179</v>
      </c>
      <c r="D26" s="285"/>
      <c r="E26" s="93">
        <v>56.77</v>
      </c>
      <c r="F26" s="94">
        <v>3185</v>
      </c>
      <c r="G26" s="95">
        <f t="shared" si="11"/>
        <v>180812.45</v>
      </c>
      <c r="H26" s="113"/>
      <c r="I26" s="97">
        <v>26</v>
      </c>
      <c r="J26" s="98">
        <v>2000</v>
      </c>
      <c r="K26" s="99">
        <f t="shared" si="12"/>
        <v>76.92307692307692</v>
      </c>
      <c r="L26" s="100">
        <v>27</v>
      </c>
      <c r="M26" s="98">
        <f>F26/V26*60</f>
        <v>1731.7625736293614</v>
      </c>
      <c r="N26" s="99">
        <f t="shared" si="5"/>
        <v>64.139354578865237</v>
      </c>
      <c r="O26" s="101">
        <f t="shared" si="6"/>
        <v>1</v>
      </c>
      <c r="P26" s="102">
        <f t="shared" si="7"/>
        <v>-12.783722344211682</v>
      </c>
      <c r="Q26" s="103">
        <f t="shared" si="8"/>
        <v>0.83381160952524813</v>
      </c>
      <c r="R26" s="276"/>
      <c r="S26" s="1">
        <v>0.62847222222222221</v>
      </c>
      <c r="T26" s="2">
        <v>0.70510416666666664</v>
      </c>
      <c r="U26" s="104">
        <v>4.9166666666665826</v>
      </c>
      <c r="V26" s="105">
        <v>110.34999999999998</v>
      </c>
      <c r="W26" s="106"/>
      <c r="X26" s="107"/>
      <c r="Y26" s="261" t="s">
        <v>236</v>
      </c>
      <c r="Z26" s="262"/>
      <c r="AA26" s="111">
        <f t="shared" si="9"/>
        <v>-268.23742637063856</v>
      </c>
      <c r="AB26" s="103">
        <f t="shared" si="10"/>
        <v>0.86588128681468068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26</v>
      </c>
      <c r="J38" s="138">
        <f t="shared" si="13"/>
        <v>2000</v>
      </c>
      <c r="K38" s="139">
        <f t="shared" ref="K38" si="14">J38/I38</f>
        <v>76.92307692307692</v>
      </c>
      <c r="L38" s="137">
        <f t="shared" ref="L38:M38" si="15">AVERAGE(L22:L37)</f>
        <v>26.8</v>
      </c>
      <c r="M38" s="138">
        <f t="shared" si="15"/>
        <v>1685.5297495240552</v>
      </c>
      <c r="N38" s="139">
        <f t="shared" ref="N38:N43" si="16">M38/L38</f>
        <v>62.892901101643851</v>
      </c>
      <c r="O38" s="140">
        <f t="shared" ref="O38:O43" si="17">L38-I38</f>
        <v>0.80000000000000071</v>
      </c>
      <c r="P38" s="141">
        <f t="shared" ref="P38:P43" si="18">N38-K38</f>
        <v>-14.030175821433069</v>
      </c>
      <c r="Q38" s="142">
        <f t="shared" ref="Q38:Q43" si="19">N38/K38</f>
        <v>0.81760771432137014</v>
      </c>
      <c r="R38" s="277"/>
      <c r="S38" s="143">
        <f>S22</f>
        <v>0.16689814814814816</v>
      </c>
      <c r="T38" s="144">
        <f>INDEX(T22:T37,COUNTA(T22:T37))</f>
        <v>0.70510416666666664</v>
      </c>
      <c r="U38" s="145"/>
      <c r="V38" s="156"/>
      <c r="W38" s="135"/>
      <c r="X38" s="139"/>
      <c r="Y38" s="261" t="s">
        <v>236</v>
      </c>
      <c r="Z38" s="262"/>
      <c r="AA38" s="157">
        <f t="shared" ref="AA38:AA43" si="20">M38-J38</f>
        <v>-314.47025047594479</v>
      </c>
      <c r="AB38" s="142">
        <f t="shared" ref="AB38:AB43" si="21">M38/J38</f>
        <v>0.84276487476202755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2867</v>
      </c>
      <c r="G39" s="159">
        <f t="shared" ref="G39:G43" si="22">E39*F39</f>
        <v>141973.84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1709.6571144608263</v>
      </c>
      <c r="N39" s="163">
        <f t="shared" si="16"/>
        <v>71.235713102534433</v>
      </c>
      <c r="O39" s="165">
        <f t="shared" si="17"/>
        <v>0</v>
      </c>
      <c r="P39" s="166">
        <f t="shared" si="18"/>
        <v>-12.097620230798896</v>
      </c>
      <c r="Q39" s="152">
        <f t="shared" si="19"/>
        <v>0.85482855723041329</v>
      </c>
      <c r="R39" s="275">
        <f>Q55</f>
        <v>0.82332017476250985</v>
      </c>
      <c r="S39" s="167">
        <v>0.25026620370370373</v>
      </c>
      <c r="T39" s="168">
        <v>0.32013888888888886</v>
      </c>
      <c r="U39" s="169"/>
      <c r="V39" s="170">
        <v>100.61666666666659</v>
      </c>
      <c r="W39" s="87"/>
      <c r="X39" s="88"/>
      <c r="Y39" s="278"/>
      <c r="Z39" s="279"/>
      <c r="AA39" s="109">
        <f t="shared" si="20"/>
        <v>-290.34288553917372</v>
      </c>
      <c r="AB39" s="152">
        <f t="shared" si="21"/>
        <v>0.85482855723041318</v>
      </c>
      <c r="AC39" s="347">
        <f>AB55</f>
        <v>0.83659953241996954</v>
      </c>
    </row>
    <row r="40" spans="1:29" ht="15.75" customHeight="1">
      <c r="A40" s="270"/>
      <c r="B40" s="153" t="s">
        <v>180</v>
      </c>
      <c r="C40" s="259" t="s">
        <v>182</v>
      </c>
      <c r="D40" s="260"/>
      <c r="E40" s="93">
        <v>59.52</v>
      </c>
      <c r="F40" s="104">
        <v>6393</v>
      </c>
      <c r="G40" s="95">
        <f t="shared" si="22"/>
        <v>380511.36000000004</v>
      </c>
      <c r="H40" s="96"/>
      <c r="I40" s="100">
        <v>25</v>
      </c>
      <c r="J40" s="98">
        <v>2000</v>
      </c>
      <c r="K40" s="99">
        <f t="shared" si="12"/>
        <v>80</v>
      </c>
      <c r="L40" s="100">
        <v>25</v>
      </c>
      <c r="M40" s="98">
        <f>F40/V40*60</f>
        <v>1740.6443805778247</v>
      </c>
      <c r="N40" s="99">
        <f t="shared" si="16"/>
        <v>69.625775223112981</v>
      </c>
      <c r="O40" s="101">
        <f t="shared" si="17"/>
        <v>0</v>
      </c>
      <c r="P40" s="102">
        <f t="shared" si="18"/>
        <v>-10.374224776887019</v>
      </c>
      <c r="Q40" s="103">
        <f t="shared" si="19"/>
        <v>0.87032219028891222</v>
      </c>
      <c r="R40" s="276"/>
      <c r="S40" s="1">
        <v>0.32430555555555551</v>
      </c>
      <c r="T40" s="2">
        <v>0.47733796296296294</v>
      </c>
      <c r="U40" s="104">
        <v>5.9999999999999787</v>
      </c>
      <c r="V40" s="105">
        <v>220.36666666666667</v>
      </c>
      <c r="W40" s="106"/>
      <c r="X40" s="107"/>
      <c r="Y40" s="261"/>
      <c r="Z40" s="262"/>
      <c r="AA40" s="111">
        <f t="shared" si="20"/>
        <v>-259.35561942217532</v>
      </c>
      <c r="AB40" s="103">
        <f t="shared" si="21"/>
        <v>0.87032219028891233</v>
      </c>
      <c r="AC40" s="293"/>
    </row>
    <row r="41" spans="1:29" ht="15.75" customHeight="1">
      <c r="A41" s="270"/>
      <c r="B41" s="153" t="s">
        <v>176</v>
      </c>
      <c r="C41" s="259" t="s">
        <v>238</v>
      </c>
      <c r="D41" s="260"/>
      <c r="E41" s="93">
        <v>54.7</v>
      </c>
      <c r="F41" s="104">
        <v>198</v>
      </c>
      <c r="G41" s="95">
        <f t="shared" si="22"/>
        <v>10830.6</v>
      </c>
      <c r="H41" s="96">
        <v>2</v>
      </c>
      <c r="I41" s="100">
        <v>25</v>
      </c>
      <c r="J41" s="98">
        <v>2000</v>
      </c>
      <c r="K41" s="99">
        <f t="shared" si="12"/>
        <v>80</v>
      </c>
      <c r="L41" s="100">
        <v>26</v>
      </c>
      <c r="M41" s="98">
        <f>F41/V41*60</f>
        <v>1601.7977528089743</v>
      </c>
      <c r="N41" s="99">
        <f t="shared" si="16"/>
        <v>61.607605877268242</v>
      </c>
      <c r="O41" s="101">
        <f t="shared" si="17"/>
        <v>1</v>
      </c>
      <c r="P41" s="102">
        <f t="shared" si="18"/>
        <v>-18.392394122731758</v>
      </c>
      <c r="Q41" s="103">
        <f t="shared" si="19"/>
        <v>0.77009507346585304</v>
      </c>
      <c r="R41" s="276"/>
      <c r="S41" s="1">
        <v>0.48263888888888884</v>
      </c>
      <c r="T41" s="2">
        <v>0.48778935185185185</v>
      </c>
      <c r="U41" s="104">
        <v>7.6333333333333009</v>
      </c>
      <c r="V41" s="105">
        <v>7.4166666666667336</v>
      </c>
      <c r="W41" s="106">
        <v>0.48778935185185185</v>
      </c>
      <c r="X41" s="107">
        <v>0.52986111111111101</v>
      </c>
      <c r="Y41" s="261" t="s">
        <v>236</v>
      </c>
      <c r="Z41" s="262"/>
      <c r="AA41" s="111">
        <f t="shared" si="20"/>
        <v>-398.20224719102566</v>
      </c>
      <c r="AB41" s="103">
        <f t="shared" si="21"/>
        <v>0.8008988764044872</v>
      </c>
      <c r="AC41" s="293"/>
    </row>
    <row r="42" spans="1:29" ht="15.75" customHeight="1">
      <c r="A42" s="270"/>
      <c r="B42" s="153" t="s">
        <v>180</v>
      </c>
      <c r="C42" s="259" t="s">
        <v>197</v>
      </c>
      <c r="D42" s="260"/>
      <c r="E42" s="93">
        <v>77.34</v>
      </c>
      <c r="F42" s="104">
        <v>3250</v>
      </c>
      <c r="G42" s="95">
        <f t="shared" si="22"/>
        <v>251355</v>
      </c>
      <c r="H42" s="96"/>
      <c r="I42" s="100">
        <v>25</v>
      </c>
      <c r="J42" s="98">
        <v>2000</v>
      </c>
      <c r="K42" s="99">
        <f t="shared" si="12"/>
        <v>80</v>
      </c>
      <c r="L42" s="100">
        <v>25</v>
      </c>
      <c r="M42" s="98">
        <f>F42/V42*60</f>
        <v>1695.6521739130446</v>
      </c>
      <c r="N42" s="99">
        <f t="shared" si="16"/>
        <v>67.826086956521792</v>
      </c>
      <c r="O42" s="101">
        <f t="shared" si="17"/>
        <v>0</v>
      </c>
      <c r="P42" s="102">
        <f t="shared" si="18"/>
        <v>-12.173913043478208</v>
      </c>
      <c r="Q42" s="103">
        <f t="shared" si="19"/>
        <v>0.8478260869565224</v>
      </c>
      <c r="R42" s="276"/>
      <c r="S42" s="1">
        <v>0.52986111111111101</v>
      </c>
      <c r="T42" s="2">
        <v>0.60972222222222205</v>
      </c>
      <c r="U42" s="104">
        <v>60.583333333333186</v>
      </c>
      <c r="V42" s="105">
        <v>114.99999999999991</v>
      </c>
      <c r="W42" s="106"/>
      <c r="X42" s="107"/>
      <c r="Y42" s="261"/>
      <c r="Z42" s="262"/>
      <c r="AA42" s="111">
        <f t="shared" si="20"/>
        <v>-304.34782608695537</v>
      </c>
      <c r="AB42" s="103">
        <f t="shared" si="21"/>
        <v>0.84782608695652228</v>
      </c>
      <c r="AC42" s="293"/>
    </row>
    <row r="43" spans="1:29" ht="15.75" customHeight="1">
      <c r="A43" s="271"/>
      <c r="B43" s="153" t="s">
        <v>176</v>
      </c>
      <c r="C43" s="259" t="s">
        <v>238</v>
      </c>
      <c r="D43" s="260"/>
      <c r="E43" s="93">
        <v>54.7</v>
      </c>
      <c r="F43" s="104">
        <v>5529</v>
      </c>
      <c r="G43" s="95">
        <f t="shared" si="22"/>
        <v>302436.3</v>
      </c>
      <c r="H43" s="113"/>
      <c r="I43" s="114">
        <v>25</v>
      </c>
      <c r="J43" s="98">
        <v>2000</v>
      </c>
      <c r="K43" s="99">
        <f t="shared" si="12"/>
        <v>80</v>
      </c>
      <c r="L43" s="114">
        <v>26</v>
      </c>
      <c r="M43" s="98">
        <f>F43/V43*60</f>
        <v>1618.2439024390251</v>
      </c>
      <c r="N43" s="99">
        <f t="shared" si="16"/>
        <v>62.240150093808658</v>
      </c>
      <c r="O43" s="101">
        <f t="shared" si="17"/>
        <v>1</v>
      </c>
      <c r="P43" s="102">
        <f t="shared" si="18"/>
        <v>-17.759849906191342</v>
      </c>
      <c r="Q43" s="103">
        <f t="shared" si="19"/>
        <v>0.77800187617260819</v>
      </c>
      <c r="R43" s="276"/>
      <c r="S43" s="1">
        <v>0.61458333333333315</v>
      </c>
      <c r="T43" s="2">
        <v>0.7569444444444442</v>
      </c>
      <c r="U43" s="104">
        <v>6.9999999999999751</v>
      </c>
      <c r="V43" s="105">
        <v>204.99999999999991</v>
      </c>
      <c r="W43" s="106"/>
      <c r="X43" s="107"/>
      <c r="Y43" s="261" t="s">
        <v>236</v>
      </c>
      <c r="Z43" s="262"/>
      <c r="AA43" s="111">
        <f t="shared" si="20"/>
        <v>-381.75609756097492</v>
      </c>
      <c r="AB43" s="103">
        <f t="shared" si="21"/>
        <v>0.80912195121951258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24.8</v>
      </c>
      <c r="J55" s="138">
        <f t="shared" si="23"/>
        <v>2000</v>
      </c>
      <c r="K55" s="139">
        <f t="shared" ref="K55" si="24">J55/I55</f>
        <v>80.645161290322577</v>
      </c>
      <c r="L55" s="137">
        <f t="shared" ref="L55:M55" si="25">AVERAGE(L39:L54)</f>
        <v>25.2</v>
      </c>
      <c r="M55" s="138">
        <f t="shared" si="25"/>
        <v>1673.1990648399392</v>
      </c>
      <c r="N55" s="139">
        <f t="shared" ref="N55:N63" si="26">M55/L55</f>
        <v>66.396788287299174</v>
      </c>
      <c r="O55" s="140">
        <f t="shared" ref="O55:O63" si="27">L55-I55</f>
        <v>0.39999999999999858</v>
      </c>
      <c r="P55" s="141">
        <f t="shared" ref="P55:P63" si="28">N55-K55</f>
        <v>-14.248373003023403</v>
      </c>
      <c r="Q55" s="142">
        <f t="shared" ref="Q55:Q63" si="29">N55/K55</f>
        <v>0.82332017476250985</v>
      </c>
      <c r="R55" s="277"/>
      <c r="S55" s="143">
        <f>S39</f>
        <v>0.25026620370370373</v>
      </c>
      <c r="T55" s="144">
        <f>INDEX(T39:T54,COUNTA(T39:T54))</f>
        <v>0.7569444444444442</v>
      </c>
      <c r="U55" s="145"/>
      <c r="V55" s="156"/>
      <c r="W55" s="188"/>
      <c r="X55" s="189"/>
      <c r="Y55" s="264"/>
      <c r="Z55" s="265"/>
      <c r="AA55" s="157">
        <f t="shared" ref="AA55:AA63" si="30">M55-J55</f>
        <v>-326.80093516006082</v>
      </c>
      <c r="AB55" s="142">
        <f t="shared" ref="AB55:AB63" si="31">M55/J55</f>
        <v>0.83659953241996954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1861</v>
      </c>
      <c r="G56" s="159">
        <f t="shared" ref="G56:G63" si="32">E56*F56</f>
        <v>110468.95999999999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3" si="33">F56/V56*60</f>
        <v>1694.8140652668851</v>
      </c>
      <c r="N56" s="163">
        <f t="shared" si="26"/>
        <v>73.687568055081968</v>
      </c>
      <c r="O56" s="165">
        <f t="shared" si="27"/>
        <v>0</v>
      </c>
      <c r="P56" s="166">
        <f t="shared" si="28"/>
        <v>-13.268953684048469</v>
      </c>
      <c r="Q56" s="152">
        <f t="shared" si="29"/>
        <v>0.84740703263344264</v>
      </c>
      <c r="R56" s="275">
        <f>Q72</f>
        <v>0.83611525532666486</v>
      </c>
      <c r="S56" s="167">
        <v>0.25008101851851849</v>
      </c>
      <c r="T56" s="168">
        <v>0.29583333333333334</v>
      </c>
      <c r="U56" s="169"/>
      <c r="V56" s="170">
        <v>65.883333333333368</v>
      </c>
      <c r="W56" s="168"/>
      <c r="X56" s="171"/>
      <c r="Y56" s="278"/>
      <c r="Z56" s="279"/>
      <c r="AA56" s="109">
        <f t="shared" si="30"/>
        <v>-305.18593473311489</v>
      </c>
      <c r="AB56" s="152">
        <f t="shared" si="31"/>
        <v>0.84740703263344253</v>
      </c>
      <c r="AC56" s="266">
        <f>AB72</f>
        <v>0.84515433916803417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1346</v>
      </c>
      <c r="G57" s="95">
        <f t="shared" si="32"/>
        <v>138409.18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1687.1866295264626</v>
      </c>
      <c r="N57" s="99">
        <f t="shared" si="26"/>
        <v>88.799296290866451</v>
      </c>
      <c r="O57" s="101">
        <f t="shared" si="27"/>
        <v>0</v>
      </c>
      <c r="P57" s="102">
        <f t="shared" si="28"/>
        <v>-16.463861603870384</v>
      </c>
      <c r="Q57" s="103">
        <f t="shared" si="29"/>
        <v>0.84359331476323129</v>
      </c>
      <c r="R57" s="276"/>
      <c r="S57" s="1">
        <v>0.29870370370370369</v>
      </c>
      <c r="T57" s="2">
        <v>0.33194444444444443</v>
      </c>
      <c r="U57" s="104">
        <v>4.1333333333333133</v>
      </c>
      <c r="V57" s="105">
        <v>47.86666666666666</v>
      </c>
      <c r="W57" s="106"/>
      <c r="X57" s="107"/>
      <c r="Y57" s="261"/>
      <c r="Z57" s="262"/>
      <c r="AA57" s="111">
        <f t="shared" si="30"/>
        <v>-312.81337047353736</v>
      </c>
      <c r="AB57" s="103">
        <f t="shared" si="31"/>
        <v>0.84359331476323129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1978</v>
      </c>
      <c r="G58" s="95">
        <f t="shared" si="32"/>
        <v>93697.86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1671.5492957746462</v>
      </c>
      <c r="N58" s="99">
        <f t="shared" si="26"/>
        <v>79.597585513078386</v>
      </c>
      <c r="O58" s="101">
        <f t="shared" si="27"/>
        <v>0</v>
      </c>
      <c r="P58" s="102">
        <f t="shared" si="28"/>
        <v>-15.640509725016855</v>
      </c>
      <c r="Q58" s="103">
        <f t="shared" si="29"/>
        <v>0.83577464788732303</v>
      </c>
      <c r="R58" s="276"/>
      <c r="S58" s="1">
        <v>0.33541666666666664</v>
      </c>
      <c r="T58" s="2">
        <v>0.38472222222222224</v>
      </c>
      <c r="U58" s="104">
        <v>4.9999999999999822</v>
      </c>
      <c r="V58" s="105">
        <v>71.000000000000071</v>
      </c>
      <c r="W58" s="106"/>
      <c r="X58" s="107"/>
      <c r="Y58" s="261"/>
      <c r="Z58" s="262"/>
      <c r="AA58" s="111">
        <f t="shared" si="30"/>
        <v>-328.45070422535377</v>
      </c>
      <c r="AB58" s="103">
        <f t="shared" si="31"/>
        <v>0.83577464788732314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1386</v>
      </c>
      <c r="G59" s="95">
        <f t="shared" si="32"/>
        <v>73970.819999999992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 t="shared" si="33"/>
        <v>1682.8330522765573</v>
      </c>
      <c r="N59" s="99">
        <f t="shared" si="26"/>
        <v>67.31332209106229</v>
      </c>
      <c r="O59" s="101">
        <f t="shared" si="27"/>
        <v>0</v>
      </c>
      <c r="P59" s="102">
        <f t="shared" si="28"/>
        <v>-12.68667790893771</v>
      </c>
      <c r="Q59" s="103">
        <f t="shared" si="29"/>
        <v>0.84141652613827866</v>
      </c>
      <c r="R59" s="276"/>
      <c r="S59" s="1">
        <v>0.38888888888888884</v>
      </c>
      <c r="T59" s="2">
        <v>0.42320601851851852</v>
      </c>
      <c r="U59" s="104">
        <v>5.9999999999998987</v>
      </c>
      <c r="V59" s="105">
        <v>49.416666666666742</v>
      </c>
      <c r="W59" s="106"/>
      <c r="X59" s="107"/>
      <c r="Y59" s="261"/>
      <c r="Z59" s="262"/>
      <c r="AA59" s="111">
        <f t="shared" si="30"/>
        <v>-317.16694772344272</v>
      </c>
      <c r="AB59" s="103">
        <f t="shared" si="31"/>
        <v>0.84141652613827866</v>
      </c>
      <c r="AC59" s="267"/>
    </row>
    <row r="60" spans="1:29" ht="15.75" customHeight="1">
      <c r="A60" s="281"/>
      <c r="B60" s="153" t="s">
        <v>176</v>
      </c>
      <c r="C60" s="259" t="s">
        <v>177</v>
      </c>
      <c r="D60" s="260"/>
      <c r="E60" s="93">
        <v>56.43</v>
      </c>
      <c r="F60" s="94">
        <v>576</v>
      </c>
      <c r="G60" s="95">
        <f t="shared" si="32"/>
        <v>32503.68</v>
      </c>
      <c r="H60" s="113">
        <v>2</v>
      </c>
      <c r="I60" s="97">
        <v>24</v>
      </c>
      <c r="J60" s="98">
        <v>2000</v>
      </c>
      <c r="K60" s="99">
        <f t="shared" si="12"/>
        <v>83.333333333333329</v>
      </c>
      <c r="L60" s="100">
        <v>25</v>
      </c>
      <c r="M60" s="98">
        <f t="shared" si="33"/>
        <v>1687.225386493079</v>
      </c>
      <c r="N60" s="99">
        <f t="shared" si="26"/>
        <v>67.489015459723163</v>
      </c>
      <c r="O60" s="101">
        <f t="shared" si="27"/>
        <v>1</v>
      </c>
      <c r="P60" s="102">
        <f t="shared" si="28"/>
        <v>-15.844317873610166</v>
      </c>
      <c r="Q60" s="103">
        <f t="shared" si="29"/>
        <v>0.80986818551667805</v>
      </c>
      <c r="R60" s="276"/>
      <c r="S60" s="1">
        <v>0.42777777777777776</v>
      </c>
      <c r="T60" s="2">
        <v>0.44200231481481483</v>
      </c>
      <c r="U60" s="104">
        <v>6.5833333333332966</v>
      </c>
      <c r="V60" s="105">
        <v>20.483333333333391</v>
      </c>
      <c r="W60" s="106"/>
      <c r="X60" s="107"/>
      <c r="Y60" s="261" t="s">
        <v>236</v>
      </c>
      <c r="Z60" s="262"/>
      <c r="AA60" s="111">
        <f t="shared" si="30"/>
        <v>-312.77461350692101</v>
      </c>
      <c r="AB60" s="103">
        <f t="shared" si="31"/>
        <v>0.84361269324653954</v>
      </c>
      <c r="AC60" s="267"/>
    </row>
    <row r="61" spans="1:29" ht="15.75" customHeight="1">
      <c r="A61" s="281"/>
      <c r="B61" s="153" t="s">
        <v>180</v>
      </c>
      <c r="C61" s="259" t="s">
        <v>188</v>
      </c>
      <c r="D61" s="260"/>
      <c r="E61" s="93">
        <v>59.34</v>
      </c>
      <c r="F61" s="94">
        <v>2416</v>
      </c>
      <c r="G61" s="115">
        <f t="shared" si="32"/>
        <v>143365.44</v>
      </c>
      <c r="H61" s="116"/>
      <c r="I61" s="97">
        <v>24</v>
      </c>
      <c r="J61" s="98">
        <v>2000</v>
      </c>
      <c r="K61" s="99">
        <f t="shared" si="12"/>
        <v>83.333333333333329</v>
      </c>
      <c r="L61" s="100">
        <v>24</v>
      </c>
      <c r="M61" s="98">
        <f t="shared" si="33"/>
        <v>1692.1400778210118</v>
      </c>
      <c r="N61" s="99">
        <f t="shared" si="26"/>
        <v>70.505836575875492</v>
      </c>
      <c r="O61" s="101">
        <f t="shared" si="27"/>
        <v>0</v>
      </c>
      <c r="P61" s="102">
        <f t="shared" si="28"/>
        <v>-12.827496757457837</v>
      </c>
      <c r="Q61" s="103">
        <f t="shared" si="29"/>
        <v>0.84607003891050592</v>
      </c>
      <c r="R61" s="276"/>
      <c r="S61" s="1">
        <v>0.44745370370370369</v>
      </c>
      <c r="T61" s="2">
        <v>0.50694444444444442</v>
      </c>
      <c r="U61" s="104">
        <v>7.8499999999999481</v>
      </c>
      <c r="V61" s="105">
        <v>85.666666666666657</v>
      </c>
      <c r="W61" s="106">
        <v>0.50694444444444442</v>
      </c>
      <c r="X61" s="107">
        <v>0.54456018518518523</v>
      </c>
      <c r="Y61" s="261"/>
      <c r="Z61" s="262"/>
      <c r="AA61" s="111">
        <f t="shared" si="30"/>
        <v>-307.8599221789882</v>
      </c>
      <c r="AB61" s="103">
        <f t="shared" si="31"/>
        <v>0.84607003891050592</v>
      </c>
      <c r="AC61" s="267"/>
    </row>
    <row r="62" spans="1:29" ht="15.75" customHeight="1">
      <c r="A62" s="281"/>
      <c r="B62" s="153" t="s">
        <v>180</v>
      </c>
      <c r="C62" s="259" t="s">
        <v>198</v>
      </c>
      <c r="D62" s="260"/>
      <c r="E62" s="93">
        <v>58.67</v>
      </c>
      <c r="F62" s="94">
        <v>4775</v>
      </c>
      <c r="G62" s="115">
        <f t="shared" si="32"/>
        <v>280149.25</v>
      </c>
      <c r="H62" s="119"/>
      <c r="I62" s="97">
        <v>25</v>
      </c>
      <c r="J62" s="98">
        <v>2000</v>
      </c>
      <c r="K62" s="99">
        <f t="shared" si="12"/>
        <v>80</v>
      </c>
      <c r="L62" s="100">
        <v>25</v>
      </c>
      <c r="M62" s="98">
        <f t="shared" si="33"/>
        <v>1717.2827172827181</v>
      </c>
      <c r="N62" s="99">
        <f t="shared" si="26"/>
        <v>68.69130869130872</v>
      </c>
      <c r="O62" s="120">
        <f t="shared" si="27"/>
        <v>0</v>
      </c>
      <c r="P62" s="121">
        <f t="shared" si="28"/>
        <v>-11.30869130869128</v>
      </c>
      <c r="Q62" s="122">
        <f t="shared" si="29"/>
        <v>0.85864135864135904</v>
      </c>
      <c r="R62" s="276"/>
      <c r="S62" s="117">
        <v>0.54456018518518523</v>
      </c>
      <c r="T62" s="118">
        <v>0.66041666666666665</v>
      </c>
      <c r="U62" s="104">
        <v>54.166666666666771</v>
      </c>
      <c r="V62" s="105">
        <v>166.83333333333326</v>
      </c>
      <c r="W62" s="118"/>
      <c r="X62" s="190"/>
      <c r="Y62" s="261"/>
      <c r="Z62" s="262"/>
      <c r="AA62" s="111">
        <f t="shared" si="30"/>
        <v>-282.71728271728193</v>
      </c>
      <c r="AB62" s="103">
        <f t="shared" si="31"/>
        <v>0.85864135864135904</v>
      </c>
      <c r="AC62" s="267"/>
    </row>
    <row r="63" spans="1:29" ht="15.75" customHeight="1">
      <c r="A63" s="281"/>
      <c r="B63" s="153" t="s">
        <v>176</v>
      </c>
      <c r="C63" s="259" t="s">
        <v>177</v>
      </c>
      <c r="D63" s="260"/>
      <c r="E63" s="93">
        <v>56.43</v>
      </c>
      <c r="F63" s="94">
        <v>2506</v>
      </c>
      <c r="G63" s="115">
        <f t="shared" si="32"/>
        <v>141413.57999999999</v>
      </c>
      <c r="H63" s="119"/>
      <c r="I63" s="97">
        <v>24</v>
      </c>
      <c r="J63" s="98">
        <v>2000</v>
      </c>
      <c r="K63" s="99">
        <f t="shared" si="12"/>
        <v>83.333333333333329</v>
      </c>
      <c r="L63" s="100">
        <v>25</v>
      </c>
      <c r="M63" s="98">
        <f t="shared" si="33"/>
        <v>1689.4382022471877</v>
      </c>
      <c r="N63" s="99">
        <f t="shared" si="26"/>
        <v>67.577528089887508</v>
      </c>
      <c r="O63" s="120">
        <f t="shared" si="27"/>
        <v>1</v>
      </c>
      <c r="P63" s="121">
        <f t="shared" si="28"/>
        <v>-15.75580524344582</v>
      </c>
      <c r="Q63" s="122">
        <f t="shared" si="29"/>
        <v>0.81093033707865014</v>
      </c>
      <c r="R63" s="276"/>
      <c r="S63" s="117">
        <v>0.66458333333333319</v>
      </c>
      <c r="T63" s="118">
        <v>0.72638888888888886</v>
      </c>
      <c r="U63" s="104">
        <v>5.9999999999998188</v>
      </c>
      <c r="V63" s="105">
        <v>89.000000000000171</v>
      </c>
      <c r="W63" s="118"/>
      <c r="X63" s="190"/>
      <c r="Y63" s="261" t="s">
        <v>236</v>
      </c>
      <c r="Z63" s="262"/>
      <c r="AA63" s="111">
        <f t="shared" si="30"/>
        <v>-310.56179775281225</v>
      </c>
      <c r="AB63" s="103">
        <f t="shared" si="31"/>
        <v>0.84471910112359383</v>
      </c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23.125</v>
      </c>
      <c r="J72" s="138">
        <f t="shared" si="34"/>
        <v>2000</v>
      </c>
      <c r="K72" s="139">
        <f t="shared" ref="K72" si="35">J72/I72</f>
        <v>86.486486486486484</v>
      </c>
      <c r="L72" s="137">
        <f t="shared" ref="L72:M72" si="36">AVERAGE(L56:L71)</f>
        <v>23.375</v>
      </c>
      <c r="M72" s="138">
        <f t="shared" si="36"/>
        <v>1690.3086783360684</v>
      </c>
      <c r="N72" s="139">
        <f t="shared" ref="N72:N84" si="37">M72/L72</f>
        <v>72.312670730954792</v>
      </c>
      <c r="O72" s="140">
        <f t="shared" ref="O72:O84" si="38">L72-I72</f>
        <v>0.25</v>
      </c>
      <c r="P72" s="141">
        <f t="shared" ref="P72:P84" si="39">N72-K72</f>
        <v>-14.173815755531692</v>
      </c>
      <c r="Q72" s="142">
        <f t="shared" ref="Q72:Q84" si="40">N72/K72</f>
        <v>0.83611525532666486</v>
      </c>
      <c r="R72" s="277"/>
      <c r="S72" s="143">
        <f>S56</f>
        <v>0.25008101851851849</v>
      </c>
      <c r="T72" s="144">
        <f>INDEX(T56:T71,COUNTA(T56:T71))</f>
        <v>0.72638888888888886</v>
      </c>
      <c r="U72" s="145"/>
      <c r="V72" s="156"/>
      <c r="W72" s="135"/>
      <c r="X72" s="139"/>
      <c r="Y72" s="264"/>
      <c r="Z72" s="265"/>
      <c r="AA72" s="157">
        <f t="shared" ref="AA72:AA84" si="41">M72-J72</f>
        <v>-309.6913216639316</v>
      </c>
      <c r="AB72" s="142">
        <f t="shared" ref="AB72:AB84" si="42">M72/J72</f>
        <v>0.84515433916803417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4901</v>
      </c>
      <c r="G73" s="159">
        <f t="shared" ref="G73:G84" si="43">E73*F73</f>
        <v>185943.94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4" si="44">F73/V73*60</f>
        <v>3000.1020234653975</v>
      </c>
      <c r="N73" s="163">
        <f t="shared" si="37"/>
        <v>142.86200111739987</v>
      </c>
      <c r="O73" s="165">
        <f t="shared" si="38"/>
        <v>0</v>
      </c>
      <c r="P73" s="166">
        <f t="shared" si="39"/>
        <v>-28.566570311171546</v>
      </c>
      <c r="Q73" s="152">
        <f t="shared" si="40"/>
        <v>0.83336167318483267</v>
      </c>
      <c r="R73" s="275">
        <f>Q89</f>
        <v>0.85239238614760737</v>
      </c>
      <c r="S73" s="167">
        <v>0.16666666666666666</v>
      </c>
      <c r="T73" s="168">
        <v>0.23473379629629629</v>
      </c>
      <c r="U73" s="169"/>
      <c r="V73" s="170">
        <v>98.016666666666666</v>
      </c>
      <c r="W73" s="168"/>
      <c r="X73" s="171"/>
      <c r="Y73" s="278"/>
      <c r="Z73" s="279"/>
      <c r="AA73" s="109">
        <f t="shared" si="41"/>
        <v>-599.89797653460255</v>
      </c>
      <c r="AB73" s="152">
        <f t="shared" si="42"/>
        <v>0.83336167318483267</v>
      </c>
      <c r="AC73" s="266">
        <f>AB89</f>
        <v>0.85239238614760726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306</v>
      </c>
      <c r="G74" s="95">
        <f t="shared" si="43"/>
        <v>11658.6</v>
      </c>
      <c r="H74" s="96"/>
      <c r="I74" s="97">
        <v>21</v>
      </c>
      <c r="J74" s="98">
        <v>3600</v>
      </c>
      <c r="K74" s="99">
        <f t="shared" ref="K74:K110" si="45">J74/I74</f>
        <v>171.42857142857142</v>
      </c>
      <c r="L74" s="100">
        <v>21</v>
      </c>
      <c r="M74" s="98">
        <f t="shared" si="44"/>
        <v>2883.7696335078431</v>
      </c>
      <c r="N74" s="99">
        <f t="shared" si="37"/>
        <v>137.32236350037348</v>
      </c>
      <c r="O74" s="101">
        <f t="shared" si="38"/>
        <v>0</v>
      </c>
      <c r="P74" s="102">
        <f t="shared" si="39"/>
        <v>-34.106207928197932</v>
      </c>
      <c r="Q74" s="103">
        <f t="shared" si="40"/>
        <v>0.8010471204188454</v>
      </c>
      <c r="R74" s="276"/>
      <c r="S74" s="1">
        <v>0.23888888888888887</v>
      </c>
      <c r="T74" s="2">
        <v>0.24331018518518518</v>
      </c>
      <c r="U74" s="104">
        <v>5.9833333333333227</v>
      </c>
      <c r="V74" s="105">
        <v>6.3666666666666893</v>
      </c>
      <c r="W74" s="106"/>
      <c r="X74" s="107"/>
      <c r="Y74" s="261"/>
      <c r="Z74" s="262"/>
      <c r="AA74" s="111">
        <f t="shared" si="41"/>
        <v>-716.23036649215692</v>
      </c>
      <c r="AB74" s="103">
        <f t="shared" si="42"/>
        <v>0.80104712041884529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3194</v>
      </c>
      <c r="G75" s="95">
        <f t="shared" si="43"/>
        <v>102399.64000000001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2991.2591050988549</v>
      </c>
      <c r="N75" s="99">
        <f t="shared" si="37"/>
        <v>142.44090976661215</v>
      </c>
      <c r="O75" s="101">
        <f t="shared" si="38"/>
        <v>0</v>
      </c>
      <c r="P75" s="102">
        <f t="shared" si="39"/>
        <v>-28.987661661959265</v>
      </c>
      <c r="Q75" s="103">
        <f t="shared" si="40"/>
        <v>0.83090530697190423</v>
      </c>
      <c r="R75" s="276"/>
      <c r="S75" s="1">
        <v>0.24652777777777776</v>
      </c>
      <c r="T75" s="2">
        <v>0.29101851851851851</v>
      </c>
      <c r="U75" s="104">
        <v>4.6333333333333115</v>
      </c>
      <c r="V75" s="105">
        <v>64.066666666666677</v>
      </c>
      <c r="W75" s="106"/>
      <c r="X75" s="107"/>
      <c r="Y75" s="261"/>
      <c r="Z75" s="262"/>
      <c r="AA75" s="111">
        <f t="shared" si="41"/>
        <v>-608.74089490114511</v>
      </c>
      <c r="AB75" s="103">
        <f t="shared" si="42"/>
        <v>0.83090530697190412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3675</v>
      </c>
      <c r="G76" s="95">
        <f t="shared" si="43"/>
        <v>103965.75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2996.6024915062299</v>
      </c>
      <c r="N76" s="99">
        <f t="shared" si="37"/>
        <v>157.71592060559104</v>
      </c>
      <c r="O76" s="101">
        <f t="shared" si="38"/>
        <v>0</v>
      </c>
      <c r="P76" s="102">
        <f t="shared" si="39"/>
        <v>-31.757763604935292</v>
      </c>
      <c r="Q76" s="103">
        <f t="shared" si="40"/>
        <v>0.83238958097395266</v>
      </c>
      <c r="R76" s="276"/>
      <c r="S76" s="1">
        <v>0.29473379629629631</v>
      </c>
      <c r="T76" s="2">
        <v>0.34583333333333333</v>
      </c>
      <c r="U76" s="104">
        <v>5.3500000000000369</v>
      </c>
      <c r="V76" s="105">
        <v>73.5833333333333</v>
      </c>
      <c r="W76" s="106"/>
      <c r="X76" s="107"/>
      <c r="Y76" s="261"/>
      <c r="Z76" s="262"/>
      <c r="AA76" s="191">
        <f t="shared" si="41"/>
        <v>-603.39750849377015</v>
      </c>
      <c r="AB76" s="192">
        <f t="shared" si="42"/>
        <v>0.83238958097395277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2051</v>
      </c>
      <c r="G77" s="95">
        <f t="shared" si="43"/>
        <v>79968.490000000005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2983.2727272727175</v>
      </c>
      <c r="N77" s="99">
        <f t="shared" si="37"/>
        <v>157.01435406698513</v>
      </c>
      <c r="O77" s="101">
        <f t="shared" si="38"/>
        <v>0</v>
      </c>
      <c r="P77" s="102">
        <f t="shared" si="39"/>
        <v>-32.459330143541195</v>
      </c>
      <c r="Q77" s="103">
        <f t="shared" si="40"/>
        <v>0.82868686868686592</v>
      </c>
      <c r="R77" s="276"/>
      <c r="S77" s="1">
        <v>0.34930555555555548</v>
      </c>
      <c r="T77" s="2">
        <v>0.37795138888888891</v>
      </c>
      <c r="U77" s="104">
        <v>4.9999999999999023</v>
      </c>
      <c r="V77" s="105">
        <v>41.250000000000135</v>
      </c>
      <c r="W77" s="106"/>
      <c r="X77" s="107"/>
      <c r="Y77" s="261"/>
      <c r="Z77" s="262"/>
      <c r="AA77" s="191">
        <f t="shared" si="41"/>
        <v>-616.72727272728253</v>
      </c>
      <c r="AB77" s="192">
        <f t="shared" si="42"/>
        <v>0.82868686868686592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3953</v>
      </c>
      <c r="G78" s="115">
        <f t="shared" si="43"/>
        <v>123610.31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2995.9578947368386</v>
      </c>
      <c r="N78" s="99">
        <f t="shared" si="37"/>
        <v>157.68199445983362</v>
      </c>
      <c r="O78" s="101">
        <f t="shared" si="38"/>
        <v>0</v>
      </c>
      <c r="P78" s="102">
        <f t="shared" si="39"/>
        <v>-31.791689750692711</v>
      </c>
      <c r="Q78" s="103">
        <f t="shared" si="40"/>
        <v>0.83221052631578851</v>
      </c>
      <c r="R78" s="276"/>
      <c r="S78" s="1">
        <v>0.38124999999999992</v>
      </c>
      <c r="T78" s="2">
        <v>0.43622685185185184</v>
      </c>
      <c r="U78" s="104">
        <v>4.7499999999998632</v>
      </c>
      <c r="V78" s="105">
        <v>79.166666666666757</v>
      </c>
      <c r="W78" s="106">
        <v>0.43622685185185184</v>
      </c>
      <c r="X78" s="107">
        <v>0.47594907407407405</v>
      </c>
      <c r="Y78" s="261"/>
      <c r="Z78" s="262"/>
      <c r="AA78" s="191">
        <f t="shared" si="41"/>
        <v>-604.04210526316137</v>
      </c>
      <c r="AB78" s="192">
        <f t="shared" si="42"/>
        <v>0.83221052631578851</v>
      </c>
      <c r="AC78" s="267"/>
    </row>
    <row r="79" spans="1:29" ht="15.75" customHeight="1">
      <c r="A79" s="271"/>
      <c r="B79" s="92" t="s">
        <v>189</v>
      </c>
      <c r="C79" s="285" t="s">
        <v>190</v>
      </c>
      <c r="D79" s="285"/>
      <c r="E79" s="93">
        <v>46.93</v>
      </c>
      <c r="F79" s="98">
        <v>1612</v>
      </c>
      <c r="G79" s="115">
        <f t="shared" si="43"/>
        <v>75651.16</v>
      </c>
      <c r="H79" s="119"/>
      <c r="I79" s="97">
        <v>26</v>
      </c>
      <c r="J79" s="98">
        <v>3600</v>
      </c>
      <c r="K79" s="99">
        <f t="shared" si="45"/>
        <v>138.46153846153845</v>
      </c>
      <c r="L79" s="114">
        <v>26</v>
      </c>
      <c r="M79" s="98">
        <f t="shared" si="44"/>
        <v>3157.3449401523349</v>
      </c>
      <c r="N79" s="99">
        <f t="shared" si="37"/>
        <v>121.43634385201288</v>
      </c>
      <c r="O79" s="120">
        <f t="shared" si="38"/>
        <v>0</v>
      </c>
      <c r="P79" s="121">
        <f t="shared" si="39"/>
        <v>-17.02519460952557</v>
      </c>
      <c r="Q79" s="122">
        <f t="shared" si="40"/>
        <v>0.87704026115342648</v>
      </c>
      <c r="R79" s="276"/>
      <c r="S79" s="1">
        <v>0.47594907407407405</v>
      </c>
      <c r="T79" s="2">
        <v>0.49722222222222223</v>
      </c>
      <c r="U79" s="104">
        <v>57.199999999999989</v>
      </c>
      <c r="V79" s="105">
        <v>30.633333333333379</v>
      </c>
      <c r="W79" s="106"/>
      <c r="X79" s="107"/>
      <c r="Y79" s="261"/>
      <c r="Z79" s="262"/>
      <c r="AA79" s="191">
        <f t="shared" si="41"/>
        <v>-442.65505984766514</v>
      </c>
      <c r="AB79" s="192">
        <f t="shared" si="42"/>
        <v>0.87704026115342637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1325</v>
      </c>
      <c r="G80" s="115">
        <f t="shared" si="43"/>
        <v>57783.25</v>
      </c>
      <c r="H80" s="119"/>
      <c r="I80" s="97">
        <v>22</v>
      </c>
      <c r="J80" s="98">
        <v>3600</v>
      </c>
      <c r="K80" s="99">
        <f t="shared" si="45"/>
        <v>163.63636363636363</v>
      </c>
      <c r="L80" s="114">
        <v>22</v>
      </c>
      <c r="M80" s="98">
        <f t="shared" si="44"/>
        <v>3136.0946745561873</v>
      </c>
      <c r="N80" s="99">
        <f t="shared" si="37"/>
        <v>142.54975793437214</v>
      </c>
      <c r="O80" s="120">
        <f t="shared" si="38"/>
        <v>0</v>
      </c>
      <c r="P80" s="121">
        <f t="shared" si="39"/>
        <v>-21.086605701991488</v>
      </c>
      <c r="Q80" s="122">
        <f t="shared" si="40"/>
        <v>0.87113740959894093</v>
      </c>
      <c r="R80" s="276"/>
      <c r="S80" s="1">
        <v>0.49999999999999983</v>
      </c>
      <c r="T80" s="2">
        <v>0.51760416666666664</v>
      </c>
      <c r="U80" s="104">
        <v>3.999999999999746</v>
      </c>
      <c r="V80" s="105">
        <v>25.350000000000207</v>
      </c>
      <c r="W80" s="106"/>
      <c r="X80" s="107"/>
      <c r="Y80" s="261"/>
      <c r="Z80" s="262"/>
      <c r="AA80" s="191">
        <f t="shared" si="41"/>
        <v>-463.90532544381267</v>
      </c>
      <c r="AB80" s="192">
        <f t="shared" si="42"/>
        <v>0.87113740959894093</v>
      </c>
      <c r="AC80" s="267"/>
    </row>
    <row r="81" spans="1:29" ht="15.75" customHeight="1">
      <c r="A81" s="271"/>
      <c r="B81" s="92" t="s">
        <v>189</v>
      </c>
      <c r="C81" s="285" t="s">
        <v>206</v>
      </c>
      <c r="D81" s="285"/>
      <c r="E81" s="93">
        <v>36.86</v>
      </c>
      <c r="F81" s="98">
        <v>3412</v>
      </c>
      <c r="G81" s="115">
        <f t="shared" si="43"/>
        <v>125766.31999999999</v>
      </c>
      <c r="H81" s="119"/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3179.7048925705308</v>
      </c>
      <c r="N81" s="99">
        <f t="shared" si="37"/>
        <v>151.41451869383479</v>
      </c>
      <c r="O81" s="120">
        <f t="shared" si="38"/>
        <v>0</v>
      </c>
      <c r="P81" s="121">
        <f t="shared" si="39"/>
        <v>-20.014052734736623</v>
      </c>
      <c r="Q81" s="122">
        <f t="shared" si="40"/>
        <v>0.88325135904736973</v>
      </c>
      <c r="R81" s="276"/>
      <c r="S81" s="1">
        <v>0.52083333333333315</v>
      </c>
      <c r="T81" s="2">
        <v>0.56554398148148144</v>
      </c>
      <c r="U81" s="104">
        <v>4.6499999999997677</v>
      </c>
      <c r="V81" s="105">
        <v>64.383333333333539</v>
      </c>
      <c r="W81" s="106"/>
      <c r="X81" s="107"/>
      <c r="Y81" s="261"/>
      <c r="Z81" s="262"/>
      <c r="AA81" s="191">
        <f t="shared" si="41"/>
        <v>-420.29510742946923</v>
      </c>
      <c r="AB81" s="192">
        <f t="shared" si="42"/>
        <v>0.88325135904736962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348</v>
      </c>
      <c r="G82" s="115">
        <f t="shared" si="43"/>
        <v>13224</v>
      </c>
      <c r="H82" s="119">
        <v>2</v>
      </c>
      <c r="I82" s="97">
        <v>21</v>
      </c>
      <c r="J82" s="98">
        <v>3600</v>
      </c>
      <c r="K82" s="99">
        <f t="shared" si="45"/>
        <v>171.42857142857142</v>
      </c>
      <c r="L82" s="114">
        <v>21</v>
      </c>
      <c r="M82" s="98">
        <f t="shared" si="44"/>
        <v>3155.6675062972186</v>
      </c>
      <c r="N82" s="99">
        <f t="shared" si="37"/>
        <v>150.2698812522485</v>
      </c>
      <c r="O82" s="120">
        <f t="shared" si="38"/>
        <v>0</v>
      </c>
      <c r="P82" s="121">
        <f t="shared" si="39"/>
        <v>-21.158690176322921</v>
      </c>
      <c r="Q82" s="122">
        <f t="shared" si="40"/>
        <v>0.87657430730478292</v>
      </c>
      <c r="R82" s="276"/>
      <c r="S82" s="1">
        <v>0.56901620370370365</v>
      </c>
      <c r="T82" s="2">
        <v>0.57361111111111107</v>
      </c>
      <c r="U82" s="104">
        <v>4.9999999999999822</v>
      </c>
      <c r="V82" s="105">
        <v>6.6166666666666885</v>
      </c>
      <c r="W82" s="106"/>
      <c r="X82" s="107"/>
      <c r="Y82" s="261"/>
      <c r="Z82" s="262"/>
      <c r="AA82" s="191">
        <f t="shared" si="41"/>
        <v>-444.33249370278145</v>
      </c>
      <c r="AB82" s="192">
        <f t="shared" si="42"/>
        <v>0.87657430730478292</v>
      </c>
      <c r="AC82" s="267"/>
    </row>
    <row r="83" spans="1:29" ht="15.75" customHeight="1">
      <c r="A83" s="271"/>
      <c r="B83" s="92" t="s">
        <v>189</v>
      </c>
      <c r="C83" s="285" t="s">
        <v>208</v>
      </c>
      <c r="D83" s="285"/>
      <c r="E83" s="93">
        <v>38.630000000000003</v>
      </c>
      <c r="F83" s="98">
        <v>6450</v>
      </c>
      <c r="G83" s="115">
        <f t="shared" si="43"/>
        <v>249163.50000000003</v>
      </c>
      <c r="H83" s="119"/>
      <c r="I83" s="97">
        <v>20</v>
      </c>
      <c r="J83" s="98">
        <v>3600</v>
      </c>
      <c r="K83" s="99">
        <f t="shared" si="45"/>
        <v>180</v>
      </c>
      <c r="L83" s="114">
        <v>20</v>
      </c>
      <c r="M83" s="98">
        <f t="shared" si="44"/>
        <v>3173.431734317342</v>
      </c>
      <c r="N83" s="99">
        <f t="shared" si="37"/>
        <v>158.67158671586711</v>
      </c>
      <c r="O83" s="120">
        <f t="shared" si="38"/>
        <v>0</v>
      </c>
      <c r="P83" s="121">
        <f t="shared" si="39"/>
        <v>-21.328413284132893</v>
      </c>
      <c r="Q83" s="122">
        <f t="shared" si="40"/>
        <v>0.8815088150881506</v>
      </c>
      <c r="R83" s="276"/>
      <c r="S83" s="1">
        <v>0.57644675925925926</v>
      </c>
      <c r="T83" s="2">
        <v>0.66113425925925928</v>
      </c>
      <c r="U83" s="104">
        <v>4.0833333333333854</v>
      </c>
      <c r="V83" s="105">
        <v>121.95000000000005</v>
      </c>
      <c r="W83" s="106"/>
      <c r="X83" s="107"/>
      <c r="Y83" s="261"/>
      <c r="Z83" s="262"/>
      <c r="AA83" s="191">
        <f t="shared" si="41"/>
        <v>-426.56826568265797</v>
      </c>
      <c r="AB83" s="192">
        <f t="shared" si="42"/>
        <v>0.8815088150881506</v>
      </c>
      <c r="AC83" s="267"/>
    </row>
    <row r="84" spans="1:29" ht="15.75" customHeight="1">
      <c r="A84" s="271"/>
      <c r="B84" s="92" t="s">
        <v>189</v>
      </c>
      <c r="C84" s="285" t="s">
        <v>209</v>
      </c>
      <c r="D84" s="285"/>
      <c r="E84" s="93">
        <v>38</v>
      </c>
      <c r="F84" s="98">
        <v>8164</v>
      </c>
      <c r="G84" s="115">
        <f t="shared" si="43"/>
        <v>310232</v>
      </c>
      <c r="H84" s="119"/>
      <c r="I84" s="97">
        <v>21</v>
      </c>
      <c r="J84" s="98">
        <v>3600</v>
      </c>
      <c r="K84" s="99">
        <f t="shared" si="45"/>
        <v>171.42857142857142</v>
      </c>
      <c r="L84" s="114">
        <v>21</v>
      </c>
      <c r="M84" s="98">
        <f t="shared" si="44"/>
        <v>3170.1434580951363</v>
      </c>
      <c r="N84" s="99">
        <f t="shared" si="37"/>
        <v>150.95921229024458</v>
      </c>
      <c r="O84" s="120">
        <f t="shared" si="38"/>
        <v>0</v>
      </c>
      <c r="P84" s="121">
        <f t="shared" si="39"/>
        <v>-20.469359138326837</v>
      </c>
      <c r="Q84" s="122">
        <f t="shared" si="40"/>
        <v>0.88059540502642675</v>
      </c>
      <c r="R84" s="276"/>
      <c r="S84" s="1">
        <v>0.66700231481481487</v>
      </c>
      <c r="T84" s="2">
        <v>0.77430555555555558</v>
      </c>
      <c r="U84" s="104">
        <v>8.4500000000000419</v>
      </c>
      <c r="V84" s="105">
        <v>154.51666666666662</v>
      </c>
      <c r="W84" s="106"/>
      <c r="X84" s="107"/>
      <c r="Y84" s="261"/>
      <c r="Z84" s="262"/>
      <c r="AA84" s="191">
        <f t="shared" si="41"/>
        <v>-429.85654190486366</v>
      </c>
      <c r="AB84" s="192">
        <f t="shared" si="42"/>
        <v>0.88059540502642675</v>
      </c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20.916666666666668</v>
      </c>
      <c r="J89" s="138">
        <f t="shared" si="46"/>
        <v>3600</v>
      </c>
      <c r="K89" s="139">
        <f t="shared" ref="K89" si="47">J89/I89</f>
        <v>172.11155378486055</v>
      </c>
      <c r="L89" s="137">
        <f t="shared" ref="L89:M89" si="48">AVERAGE(L73:L88)</f>
        <v>20.916666666666668</v>
      </c>
      <c r="M89" s="138">
        <f t="shared" si="48"/>
        <v>3068.6125901313862</v>
      </c>
      <c r="N89" s="139">
        <f t="shared" ref="N89:N97" si="49">M89/L89</f>
        <v>146.70657801424954</v>
      </c>
      <c r="O89" s="140">
        <f t="shared" ref="O89:O97" si="50">L89-I89</f>
        <v>0</v>
      </c>
      <c r="P89" s="141">
        <f t="shared" ref="P89:P97" si="51">N89-K89</f>
        <v>-25.404975770611003</v>
      </c>
      <c r="Q89" s="142">
        <f t="shared" ref="Q89:Q97" si="52">N89/K89</f>
        <v>0.85239238614760737</v>
      </c>
      <c r="R89" s="277"/>
      <c r="S89" s="143">
        <f>S73</f>
        <v>0.16666666666666666</v>
      </c>
      <c r="T89" s="144">
        <f>INDEX(T73:T88,COUNTA(T73:T88))</f>
        <v>0.77430555555555558</v>
      </c>
      <c r="U89" s="145"/>
      <c r="V89" s="156"/>
      <c r="W89" s="135"/>
      <c r="X89" s="139"/>
      <c r="Y89" s="264"/>
      <c r="Z89" s="265"/>
      <c r="AA89" s="157">
        <f t="shared" ref="AA89:AA97" si="53">M89-J89</f>
        <v>-531.38740986861376</v>
      </c>
      <c r="AB89" s="142">
        <f t="shared" ref="AB89:AB97" si="54">M89/J89</f>
        <v>0.85239238614760726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212</v>
      </c>
      <c r="D90" s="274"/>
      <c r="E90" s="158">
        <v>35.83</v>
      </c>
      <c r="F90" s="87">
        <v>5217</v>
      </c>
      <c r="G90" s="159">
        <f t="shared" ref="G90:G97" si="55">E90*F90</f>
        <v>186925.11</v>
      </c>
      <c r="H90" s="160"/>
      <c r="I90" s="161">
        <v>12</v>
      </c>
      <c r="J90" s="162">
        <v>3273</v>
      </c>
      <c r="K90" s="163">
        <f>J90/I90</f>
        <v>272.75</v>
      </c>
      <c r="L90" s="164">
        <v>12</v>
      </c>
      <c r="M90" s="162">
        <f t="shared" ref="M90:M97" si="56">F90/V90*60</f>
        <v>2845.6363636363635</v>
      </c>
      <c r="N90" s="163">
        <f t="shared" si="49"/>
        <v>237.13636363636363</v>
      </c>
      <c r="O90" s="165">
        <f t="shared" si="50"/>
        <v>0</v>
      </c>
      <c r="P90" s="166">
        <f t="shared" si="51"/>
        <v>-35.613636363636374</v>
      </c>
      <c r="Q90" s="152">
        <f t="shared" si="52"/>
        <v>0.86942754770435793</v>
      </c>
      <c r="R90" s="275">
        <f>Q106</f>
        <v>0.83368899729347712</v>
      </c>
      <c r="S90" s="167">
        <v>0.16666666666666666</v>
      </c>
      <c r="T90" s="168">
        <v>0.24305555555555555</v>
      </c>
      <c r="U90" s="169"/>
      <c r="V90" s="170">
        <v>110.00000000000001</v>
      </c>
      <c r="W90" s="173"/>
      <c r="X90" s="151"/>
      <c r="Y90" s="278"/>
      <c r="Z90" s="279"/>
      <c r="AA90" s="109">
        <f t="shared" si="53"/>
        <v>-427.36363636363649</v>
      </c>
      <c r="AB90" s="152">
        <f t="shared" si="54"/>
        <v>0.86942754770435793</v>
      </c>
      <c r="AC90" s="266">
        <f>AB106</f>
        <v>0.83368899729347712</v>
      </c>
    </row>
    <row r="91" spans="1:29" ht="15.75" customHeight="1">
      <c r="A91" s="281"/>
      <c r="B91" s="92" t="s">
        <v>173</v>
      </c>
      <c r="C91" s="259" t="s">
        <v>213</v>
      </c>
      <c r="D91" s="260"/>
      <c r="E91" s="93">
        <v>36.409999999999997</v>
      </c>
      <c r="F91" s="94">
        <v>4097</v>
      </c>
      <c r="G91" s="95">
        <f t="shared" si="55"/>
        <v>149171.76999999999</v>
      </c>
      <c r="H91" s="96"/>
      <c r="I91" s="97">
        <v>11</v>
      </c>
      <c r="J91" s="98">
        <v>3273</v>
      </c>
      <c r="K91" s="99">
        <f t="shared" si="45"/>
        <v>297.54545454545456</v>
      </c>
      <c r="L91" s="100">
        <v>11</v>
      </c>
      <c r="M91" s="98">
        <f t="shared" si="56"/>
        <v>2806.6983824928629</v>
      </c>
      <c r="N91" s="99">
        <f t="shared" si="49"/>
        <v>255.15439840844209</v>
      </c>
      <c r="O91" s="101">
        <f t="shared" si="50"/>
        <v>0</v>
      </c>
      <c r="P91" s="102">
        <f t="shared" si="51"/>
        <v>-42.39105613701247</v>
      </c>
      <c r="Q91" s="103">
        <f t="shared" si="52"/>
        <v>0.85753082263759939</v>
      </c>
      <c r="R91" s="276"/>
      <c r="S91" s="1">
        <v>0.24681712962962962</v>
      </c>
      <c r="T91" s="2">
        <v>0.30763888888888891</v>
      </c>
      <c r="U91" s="104">
        <v>5.4166666666666607</v>
      </c>
      <c r="V91" s="105">
        <v>87.583333333333371</v>
      </c>
      <c r="W91" s="106"/>
      <c r="X91" s="107"/>
      <c r="Y91" s="261"/>
      <c r="Z91" s="262"/>
      <c r="AA91" s="111">
        <f t="shared" si="53"/>
        <v>-466.30161750713705</v>
      </c>
      <c r="AB91" s="103">
        <f t="shared" si="54"/>
        <v>0.85753082263759939</v>
      </c>
      <c r="AC91" s="267"/>
    </row>
    <row r="92" spans="1:29" ht="15.75" customHeight="1">
      <c r="A92" s="281"/>
      <c r="B92" s="92" t="s">
        <v>171</v>
      </c>
      <c r="C92" s="259" t="s">
        <v>239</v>
      </c>
      <c r="D92" s="260"/>
      <c r="E92" s="93">
        <v>29.18</v>
      </c>
      <c r="F92" s="94">
        <v>4840</v>
      </c>
      <c r="G92" s="95">
        <f t="shared" si="55"/>
        <v>141231.20000000001</v>
      </c>
      <c r="H92" s="96">
        <v>2</v>
      </c>
      <c r="I92" s="97">
        <v>6</v>
      </c>
      <c r="J92" s="98">
        <v>2600</v>
      </c>
      <c r="K92" s="99">
        <f t="shared" si="45"/>
        <v>433.33333333333331</v>
      </c>
      <c r="L92" s="100">
        <v>6</v>
      </c>
      <c r="M92" s="98">
        <f t="shared" si="56"/>
        <v>2111.7440310265433</v>
      </c>
      <c r="N92" s="99">
        <f t="shared" si="49"/>
        <v>351.95733850442389</v>
      </c>
      <c r="O92" s="101">
        <f t="shared" si="50"/>
        <v>0</v>
      </c>
      <c r="P92" s="102">
        <f t="shared" si="51"/>
        <v>-81.375994828909427</v>
      </c>
      <c r="Q92" s="103">
        <f t="shared" si="52"/>
        <v>0.81220924270251671</v>
      </c>
      <c r="R92" s="276"/>
      <c r="S92" s="1">
        <v>0.35797453703703702</v>
      </c>
      <c r="T92" s="2">
        <v>0.45347222222222217</v>
      </c>
      <c r="U92" s="104">
        <v>5.3999999999999648</v>
      </c>
      <c r="V92" s="105">
        <v>137.51666666666659</v>
      </c>
      <c r="W92" s="106"/>
      <c r="X92" s="107"/>
      <c r="Y92" s="261"/>
      <c r="Z92" s="262"/>
      <c r="AA92" s="111">
        <f t="shared" si="53"/>
        <v>-488.25596897345667</v>
      </c>
      <c r="AB92" s="103">
        <f t="shared" si="54"/>
        <v>0.81220924270251671</v>
      </c>
      <c r="AC92" s="267"/>
    </row>
    <row r="93" spans="1:29" ht="15.75" customHeight="1">
      <c r="A93" s="281"/>
      <c r="B93" s="92" t="s">
        <v>173</v>
      </c>
      <c r="C93" s="259" t="s">
        <v>240</v>
      </c>
      <c r="D93" s="260"/>
      <c r="E93" s="93">
        <v>25.36</v>
      </c>
      <c r="F93" s="94">
        <v>1557</v>
      </c>
      <c r="G93" s="95">
        <f t="shared" si="55"/>
        <v>39485.519999999997</v>
      </c>
      <c r="H93" s="113">
        <v>2</v>
      </c>
      <c r="I93" s="97">
        <v>9</v>
      </c>
      <c r="J93" s="98">
        <v>2600</v>
      </c>
      <c r="K93" s="99">
        <f t="shared" si="45"/>
        <v>288.88888888888891</v>
      </c>
      <c r="L93" s="114">
        <v>9</v>
      </c>
      <c r="M93" s="98">
        <f t="shared" si="56"/>
        <v>2107.2180451127765</v>
      </c>
      <c r="N93" s="99">
        <f t="shared" si="49"/>
        <v>234.13533834586406</v>
      </c>
      <c r="O93" s="101">
        <f t="shared" si="50"/>
        <v>0</v>
      </c>
      <c r="P93" s="102">
        <f t="shared" si="51"/>
        <v>-54.753550543024858</v>
      </c>
      <c r="Q93" s="103">
        <f t="shared" si="52"/>
        <v>0.81046847888952933</v>
      </c>
      <c r="R93" s="276"/>
      <c r="S93" s="1">
        <v>0.45763888888888882</v>
      </c>
      <c r="T93" s="2">
        <v>0.48842592592592593</v>
      </c>
      <c r="U93" s="104">
        <v>5.9999999999999787</v>
      </c>
      <c r="V93" s="105">
        <v>44.333333333333442</v>
      </c>
      <c r="W93" s="106">
        <v>0.48842592592592593</v>
      </c>
      <c r="X93" s="107">
        <v>0.52800925925925923</v>
      </c>
      <c r="Y93" s="261"/>
      <c r="Z93" s="262"/>
      <c r="AA93" s="111">
        <f t="shared" si="53"/>
        <v>-492.78195488722349</v>
      </c>
      <c r="AB93" s="103">
        <f t="shared" si="54"/>
        <v>0.81046847888952944</v>
      </c>
      <c r="AC93" s="267"/>
    </row>
    <row r="94" spans="1:29" ht="15.75" customHeight="1">
      <c r="A94" s="281"/>
      <c r="B94" s="92" t="s">
        <v>173</v>
      </c>
      <c r="C94" s="259" t="s">
        <v>210</v>
      </c>
      <c r="D94" s="260"/>
      <c r="E94" s="93">
        <v>34.229999999999997</v>
      </c>
      <c r="F94" s="94">
        <v>2049</v>
      </c>
      <c r="G94" s="115">
        <f t="shared" si="55"/>
        <v>70137.26999999999</v>
      </c>
      <c r="H94" s="116"/>
      <c r="I94" s="97">
        <v>16</v>
      </c>
      <c r="J94" s="98">
        <v>3000</v>
      </c>
      <c r="K94" s="99">
        <f t="shared" si="45"/>
        <v>187.5</v>
      </c>
      <c r="L94" s="100">
        <v>16</v>
      </c>
      <c r="M94" s="98">
        <f t="shared" si="56"/>
        <v>2526.1643835616419</v>
      </c>
      <c r="N94" s="99">
        <f t="shared" si="49"/>
        <v>157.88527397260262</v>
      </c>
      <c r="O94" s="101">
        <f t="shared" si="50"/>
        <v>0</v>
      </c>
      <c r="P94" s="102">
        <f t="shared" si="51"/>
        <v>-29.614726027397381</v>
      </c>
      <c r="Q94" s="103">
        <f t="shared" si="52"/>
        <v>0.84205479452054732</v>
      </c>
      <c r="R94" s="276"/>
      <c r="S94" s="1">
        <v>0.52800925925925923</v>
      </c>
      <c r="T94" s="2">
        <v>0.56180555555555556</v>
      </c>
      <c r="U94" s="104">
        <v>56.999999999999957</v>
      </c>
      <c r="V94" s="105">
        <v>48.666666666666707</v>
      </c>
      <c r="W94" s="106"/>
      <c r="X94" s="107"/>
      <c r="Y94" s="261"/>
      <c r="Z94" s="262"/>
      <c r="AA94" s="111">
        <f t="shared" si="53"/>
        <v>-473.8356164383581</v>
      </c>
      <c r="AB94" s="103">
        <f t="shared" si="54"/>
        <v>0.84205479452054732</v>
      </c>
      <c r="AC94" s="267"/>
    </row>
    <row r="95" spans="1:29" ht="15.75" customHeight="1">
      <c r="A95" s="281"/>
      <c r="B95" s="92" t="s">
        <v>173</v>
      </c>
      <c r="C95" s="259" t="s">
        <v>211</v>
      </c>
      <c r="D95" s="260"/>
      <c r="E95" s="93">
        <v>34.770000000000003</v>
      </c>
      <c r="F95" s="94">
        <v>1504</v>
      </c>
      <c r="G95" s="115">
        <f t="shared" si="55"/>
        <v>52294.080000000002</v>
      </c>
      <c r="H95" s="119"/>
      <c r="I95" s="97">
        <v>11</v>
      </c>
      <c r="J95" s="98">
        <v>3000</v>
      </c>
      <c r="K95" s="99">
        <f t="shared" si="45"/>
        <v>272.72727272727275</v>
      </c>
      <c r="L95" s="114">
        <v>11</v>
      </c>
      <c r="M95" s="98">
        <f t="shared" si="56"/>
        <v>2514.8165350673435</v>
      </c>
      <c r="N95" s="99">
        <f t="shared" si="49"/>
        <v>228.61968500612213</v>
      </c>
      <c r="O95" s="120">
        <f t="shared" si="50"/>
        <v>0</v>
      </c>
      <c r="P95" s="121">
        <f t="shared" si="51"/>
        <v>-44.107587721150622</v>
      </c>
      <c r="Q95" s="122">
        <f t="shared" si="52"/>
        <v>0.83827217835578105</v>
      </c>
      <c r="R95" s="276"/>
      <c r="S95" s="1">
        <v>0.56466435185185182</v>
      </c>
      <c r="T95" s="2">
        <v>0.58958333333333335</v>
      </c>
      <c r="U95" s="104">
        <v>4.1166666666666174</v>
      </c>
      <c r="V95" s="105">
        <v>35.883333333333397</v>
      </c>
      <c r="W95" s="106"/>
      <c r="X95" s="107"/>
      <c r="Y95" s="261"/>
      <c r="Z95" s="262"/>
      <c r="AA95" s="111">
        <f t="shared" si="53"/>
        <v>-485.18346493265653</v>
      </c>
      <c r="AB95" s="103">
        <f t="shared" si="54"/>
        <v>0.83827217835578116</v>
      </c>
      <c r="AC95" s="267"/>
    </row>
    <row r="96" spans="1:29" ht="15.75" customHeight="1">
      <c r="A96" s="281"/>
      <c r="B96" s="92" t="s">
        <v>173</v>
      </c>
      <c r="C96" s="259" t="s">
        <v>240</v>
      </c>
      <c r="D96" s="260"/>
      <c r="E96" s="93">
        <v>25.36</v>
      </c>
      <c r="F96" s="94">
        <v>3994</v>
      </c>
      <c r="G96" s="115">
        <f t="shared" si="55"/>
        <v>101287.84</v>
      </c>
      <c r="H96" s="119"/>
      <c r="I96" s="97">
        <v>9</v>
      </c>
      <c r="J96" s="98">
        <v>2600</v>
      </c>
      <c r="K96" s="99">
        <f t="shared" si="45"/>
        <v>288.88888888888891</v>
      </c>
      <c r="L96" s="114">
        <v>9</v>
      </c>
      <c r="M96" s="98">
        <f t="shared" si="56"/>
        <v>2111.0556452796986</v>
      </c>
      <c r="N96" s="99">
        <f t="shared" si="49"/>
        <v>234.56173836441096</v>
      </c>
      <c r="O96" s="120">
        <f t="shared" si="50"/>
        <v>0</v>
      </c>
      <c r="P96" s="121">
        <f t="shared" si="51"/>
        <v>-54.327150524477958</v>
      </c>
      <c r="Q96" s="122">
        <f t="shared" si="52"/>
        <v>0.81194447895373012</v>
      </c>
      <c r="R96" s="276"/>
      <c r="S96" s="1">
        <v>0.59339120370370368</v>
      </c>
      <c r="T96" s="2">
        <v>0.67222222222222205</v>
      </c>
      <c r="U96" s="104">
        <v>5.4833333333332845</v>
      </c>
      <c r="V96" s="105">
        <v>113.51666666666645</v>
      </c>
      <c r="W96" s="106"/>
      <c r="X96" s="107"/>
      <c r="Y96" s="261"/>
      <c r="Z96" s="262"/>
      <c r="AA96" s="111">
        <f t="shared" si="53"/>
        <v>-488.94435472030136</v>
      </c>
      <c r="AB96" s="103">
        <f t="shared" si="54"/>
        <v>0.81194447895373023</v>
      </c>
      <c r="AC96" s="267"/>
    </row>
    <row r="97" spans="1:29" ht="15.75" customHeight="1">
      <c r="A97" s="281"/>
      <c r="B97" s="92" t="s">
        <v>171</v>
      </c>
      <c r="C97" s="259" t="s">
        <v>239</v>
      </c>
      <c r="D97" s="260"/>
      <c r="E97" s="93">
        <v>29.18</v>
      </c>
      <c r="F97" s="94">
        <v>3622</v>
      </c>
      <c r="G97" s="115">
        <f t="shared" si="55"/>
        <v>105689.95999999999</v>
      </c>
      <c r="H97" s="119"/>
      <c r="I97" s="97">
        <v>6</v>
      </c>
      <c r="J97" s="98">
        <v>2600</v>
      </c>
      <c r="K97" s="99">
        <f t="shared" si="45"/>
        <v>433.33333333333331</v>
      </c>
      <c r="L97" s="114">
        <v>6</v>
      </c>
      <c r="M97" s="98">
        <f t="shared" si="56"/>
        <v>2106.4943457188965</v>
      </c>
      <c r="N97" s="99">
        <f t="shared" si="49"/>
        <v>351.0823909531494</v>
      </c>
      <c r="O97" s="120">
        <f t="shared" si="50"/>
        <v>0</v>
      </c>
      <c r="P97" s="121">
        <f t="shared" si="51"/>
        <v>-82.250942380183915</v>
      </c>
      <c r="Q97" s="122">
        <f t="shared" si="52"/>
        <v>0.81019013296880638</v>
      </c>
      <c r="R97" s="276"/>
      <c r="S97" s="1">
        <v>0.67569444444444426</v>
      </c>
      <c r="T97" s="2">
        <v>0.74733796296296295</v>
      </c>
      <c r="U97" s="104">
        <v>4.9999999999999822</v>
      </c>
      <c r="V97" s="105">
        <v>103.16666666666691</v>
      </c>
      <c r="W97" s="106"/>
      <c r="X97" s="124"/>
      <c r="Y97" s="261"/>
      <c r="Z97" s="262"/>
      <c r="AA97" s="111">
        <f t="shared" si="53"/>
        <v>-493.50565428110349</v>
      </c>
      <c r="AB97" s="103">
        <f t="shared" si="54"/>
        <v>0.81019013296880638</v>
      </c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7">AVERAGE(I90:I105)</f>
        <v>10</v>
      </c>
      <c r="J106" s="138">
        <f t="shared" si="57"/>
        <v>2868.25</v>
      </c>
      <c r="K106" s="139">
        <f t="shared" ref="K106" si="58">J106/I106</f>
        <v>286.82499999999999</v>
      </c>
      <c r="L106" s="137">
        <f t="shared" ref="L106:M106" si="59">AVERAGE(L90:L105)</f>
        <v>10</v>
      </c>
      <c r="M106" s="138">
        <f t="shared" si="59"/>
        <v>2391.2284664870158</v>
      </c>
      <c r="N106" s="139">
        <f>M106/L106</f>
        <v>239.12284664870157</v>
      </c>
      <c r="O106" s="140">
        <f>L106-I106</f>
        <v>0</v>
      </c>
      <c r="P106" s="141">
        <f>N106-K106</f>
        <v>-47.702153351298421</v>
      </c>
      <c r="Q106" s="142">
        <f>N106/K106</f>
        <v>0.83368899729347712</v>
      </c>
      <c r="R106" s="277"/>
      <c r="S106" s="143">
        <f>S90</f>
        <v>0.16666666666666666</v>
      </c>
      <c r="T106" s="144">
        <f>INDEX(T90:T105,COUNTA(T90:T105))</f>
        <v>0.74733796296296295</v>
      </c>
      <c r="U106" s="145"/>
      <c r="V106" s="156"/>
      <c r="W106" s="135"/>
      <c r="X106" s="139"/>
      <c r="Y106" s="264"/>
      <c r="Z106" s="265"/>
      <c r="AA106" s="157">
        <f>M106-J106</f>
        <v>-477.02153351298421</v>
      </c>
      <c r="AB106" s="142">
        <f>M106/J106</f>
        <v>0.83368899729347712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952</v>
      </c>
      <c r="G107" s="159">
        <f t="shared" ref="G107:G110" si="60">E107*F107</f>
        <v>25351.759999999998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2097.4296205630235</v>
      </c>
      <c r="N107" s="163">
        <f>M107/L107</f>
        <v>349.5716034271706</v>
      </c>
      <c r="O107" s="165">
        <f>L107-I107</f>
        <v>0</v>
      </c>
      <c r="P107" s="166">
        <f>N107-K107</f>
        <v>-83.761729906162714</v>
      </c>
      <c r="Q107" s="152">
        <f>N107/K107</f>
        <v>0.80670370021654758</v>
      </c>
      <c r="R107" s="275">
        <f>Q123</f>
        <v>0.82332216069813602</v>
      </c>
      <c r="S107" s="193">
        <v>0.33958333333333324</v>
      </c>
      <c r="T107" s="194">
        <v>0.35849537037037038</v>
      </c>
      <c r="U107" s="169"/>
      <c r="V107" s="170">
        <v>27.233333333333487</v>
      </c>
      <c r="W107" s="168"/>
      <c r="X107" s="171"/>
      <c r="Y107" s="278"/>
      <c r="Z107" s="279"/>
      <c r="AA107" s="109">
        <f>M107-J107</f>
        <v>-502.57037943697651</v>
      </c>
      <c r="AB107" s="152">
        <f>M107/J107</f>
        <v>0.80670370021654747</v>
      </c>
      <c r="AC107" s="266">
        <f>AB123</f>
        <v>0.82332216069813602</v>
      </c>
    </row>
    <row r="108" spans="1:29" ht="15.75" customHeight="1">
      <c r="A108" s="270"/>
      <c r="B108" s="92" t="s">
        <v>173</v>
      </c>
      <c r="C108" s="259" t="s">
        <v>217</v>
      </c>
      <c r="D108" s="260"/>
      <c r="E108" s="93">
        <v>24.73</v>
      </c>
      <c r="F108" s="94">
        <v>1867</v>
      </c>
      <c r="G108" s="95">
        <f t="shared" si="60"/>
        <v>46170.91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2184.3353916152032</v>
      </c>
      <c r="N108" s="99">
        <f>M108/L108</f>
        <v>364.05589860253389</v>
      </c>
      <c r="O108" s="101">
        <f>L108-I108</f>
        <v>0</v>
      </c>
      <c r="P108" s="102">
        <f>N108-K108</f>
        <v>-69.277434730799428</v>
      </c>
      <c r="Q108" s="103">
        <f>N108/K108</f>
        <v>0.84012899677507824</v>
      </c>
      <c r="R108" s="276"/>
      <c r="S108" s="1">
        <v>0.36319444444444432</v>
      </c>
      <c r="T108" s="2">
        <v>0.39880787037037035</v>
      </c>
      <c r="U108" s="104">
        <v>6.7666666666664721</v>
      </c>
      <c r="V108" s="105">
        <v>51.283333333333488</v>
      </c>
      <c r="W108" s="106"/>
      <c r="X108" s="113"/>
      <c r="Y108" s="261"/>
      <c r="Z108" s="262"/>
      <c r="AA108" s="111">
        <f>M108-J108</f>
        <v>-415.66460838479679</v>
      </c>
      <c r="AB108" s="103">
        <f>M108/J108</f>
        <v>0.84012899677507813</v>
      </c>
      <c r="AC108" s="267"/>
    </row>
    <row r="109" spans="1:29" ht="15.75" customHeight="1">
      <c r="A109" s="270"/>
      <c r="B109" s="92" t="s">
        <v>173</v>
      </c>
      <c r="C109" s="259" t="s">
        <v>216</v>
      </c>
      <c r="D109" s="260"/>
      <c r="E109" s="93">
        <v>24.94</v>
      </c>
      <c r="F109" s="94">
        <v>1384</v>
      </c>
      <c r="G109" s="95">
        <f t="shared" si="60"/>
        <v>34516.959999999999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2175.7205240174535</v>
      </c>
      <c r="N109" s="99">
        <f>M109/L109</f>
        <v>362.62008733624225</v>
      </c>
      <c r="O109" s="101">
        <f>L109-I109</f>
        <v>0</v>
      </c>
      <c r="P109" s="102">
        <f>N109-K109</f>
        <v>-70.713245997091065</v>
      </c>
      <c r="Q109" s="103">
        <f>N109/K109</f>
        <v>0.83681558616055907</v>
      </c>
      <c r="R109" s="276"/>
      <c r="S109" s="1">
        <v>0.40277777777777762</v>
      </c>
      <c r="T109" s="2">
        <v>0.42928240740740742</v>
      </c>
      <c r="U109" s="104">
        <v>5.7166666666664678</v>
      </c>
      <c r="V109" s="105">
        <v>38.166666666666906</v>
      </c>
      <c r="W109" s="106">
        <v>0.42928240740740742</v>
      </c>
      <c r="X109" s="107">
        <v>0.46874999999999983</v>
      </c>
      <c r="Y109" s="261"/>
      <c r="Z109" s="262"/>
      <c r="AA109" s="111">
        <f>M109-J109</f>
        <v>-424.2794759825465</v>
      </c>
      <c r="AB109" s="103">
        <f>M109/J109</f>
        <v>0.83681558616055907</v>
      </c>
      <c r="AC109" s="267"/>
    </row>
    <row r="110" spans="1:29" ht="15.75" customHeight="1">
      <c r="A110" s="270"/>
      <c r="B110" s="92" t="s">
        <v>173</v>
      </c>
      <c r="C110" s="259" t="s">
        <v>241</v>
      </c>
      <c r="D110" s="260"/>
      <c r="E110" s="93">
        <v>23.46</v>
      </c>
      <c r="F110" s="94">
        <v>5403</v>
      </c>
      <c r="G110" s="95">
        <f t="shared" si="60"/>
        <v>126754.38</v>
      </c>
      <c r="H110" s="96"/>
      <c r="I110" s="97">
        <v>6</v>
      </c>
      <c r="J110" s="98">
        <v>2600</v>
      </c>
      <c r="K110" s="99">
        <f t="shared" si="45"/>
        <v>433.33333333333331</v>
      </c>
      <c r="L110" s="100">
        <v>6</v>
      </c>
      <c r="M110" s="98">
        <f>F110/V110*60</f>
        <v>2105.0649350649351</v>
      </c>
      <c r="N110" s="99">
        <f>M110/L110</f>
        <v>350.84415584415586</v>
      </c>
      <c r="O110" s="101">
        <f>L110-I110</f>
        <v>0</v>
      </c>
      <c r="P110" s="102">
        <f>N110-K110</f>
        <v>-82.48917748917745</v>
      </c>
      <c r="Q110" s="103">
        <f>N110/K110</f>
        <v>0.80964035964035974</v>
      </c>
      <c r="R110" s="276"/>
      <c r="S110" s="1">
        <v>0.46874999999999983</v>
      </c>
      <c r="T110" s="2">
        <v>0.57569444444444429</v>
      </c>
      <c r="U110" s="104">
        <v>56.83333333333308</v>
      </c>
      <c r="V110" s="105">
        <v>154</v>
      </c>
      <c r="W110" s="106"/>
      <c r="X110" s="113"/>
      <c r="Y110" s="261"/>
      <c r="Z110" s="262"/>
      <c r="AA110" s="111">
        <f>M110-J110</f>
        <v>-494.93506493506493</v>
      </c>
      <c r="AB110" s="103">
        <f>M110/J110</f>
        <v>0.80964035964035963</v>
      </c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1">AVERAGE(I107:I122)</f>
        <v>6</v>
      </c>
      <c r="J123" s="138">
        <f t="shared" si="61"/>
        <v>2600</v>
      </c>
      <c r="K123" s="139">
        <f t="shared" ref="K123" si="62">J123/I123</f>
        <v>433.33333333333331</v>
      </c>
      <c r="L123" s="137">
        <f t="shared" ref="L123:M123" si="63">AVERAGE(L107:L122)</f>
        <v>6</v>
      </c>
      <c r="M123" s="138">
        <f t="shared" si="63"/>
        <v>2140.6376178151536</v>
      </c>
      <c r="N123" s="139">
        <f>M123/L123</f>
        <v>356.77293630252558</v>
      </c>
      <c r="O123" s="140">
        <f>L123-I123</f>
        <v>0</v>
      </c>
      <c r="P123" s="141">
        <f>N123-K123</f>
        <v>-76.560397030807735</v>
      </c>
      <c r="Q123" s="142">
        <f>N123/K123</f>
        <v>0.82332216069813602</v>
      </c>
      <c r="R123" s="277"/>
      <c r="S123" s="143">
        <f>S107</f>
        <v>0.33958333333333324</v>
      </c>
      <c r="T123" s="144">
        <f>INDEX(T107:T122,COUNTA(T107:T122))</f>
        <v>0.57569444444444429</v>
      </c>
      <c r="U123" s="145"/>
      <c r="V123" s="156"/>
      <c r="W123" s="135"/>
      <c r="X123" s="139"/>
      <c r="Y123" s="264"/>
      <c r="Z123" s="265"/>
      <c r="AA123" s="157">
        <f>M123-J123</f>
        <v>-459.36238218484641</v>
      </c>
      <c r="AB123" s="142">
        <f>M123/J123</f>
        <v>0.82332216069813602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225</v>
      </c>
      <c r="D124" s="349"/>
      <c r="E124" s="158">
        <v>44.3</v>
      </c>
      <c r="F124" s="87">
        <v>2029</v>
      </c>
      <c r="G124" s="159">
        <f t="shared" ref="G124:G126" si="64">E124*F124</f>
        <v>89884.7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1710.6323185011738</v>
      </c>
      <c r="N124" s="163">
        <f>M124/L124</f>
        <v>100.62543050006904</v>
      </c>
      <c r="O124" s="179">
        <f>L124-I124</f>
        <v>0</v>
      </c>
      <c r="P124" s="180">
        <f>N124-K124</f>
        <v>-17.021628323460362</v>
      </c>
      <c r="Q124" s="132">
        <f>N124/K124</f>
        <v>0.8553161592505869</v>
      </c>
      <c r="R124" s="276">
        <f>Q140</f>
        <v>0.85365322664653787</v>
      </c>
      <c r="S124" s="167">
        <v>0.70833333333333337</v>
      </c>
      <c r="T124" s="168">
        <v>0.75775462962962958</v>
      </c>
      <c r="U124" s="169"/>
      <c r="V124" s="170">
        <v>71.166666666666544</v>
      </c>
      <c r="W124" s="87"/>
      <c r="X124" s="88"/>
      <c r="Y124" s="278"/>
      <c r="Z124" s="279"/>
      <c r="AA124" s="109">
        <f>M124-J124</f>
        <v>-289.36768149882619</v>
      </c>
      <c r="AB124" s="110">
        <f>M124/J124</f>
        <v>0.8553161592505869</v>
      </c>
      <c r="AC124" s="291">
        <f>AB140</f>
        <v>0.85365322664653787</v>
      </c>
    </row>
    <row r="125" spans="1:29" ht="15.75" customHeight="1">
      <c r="A125" s="281"/>
      <c r="B125" s="92" t="s">
        <v>176</v>
      </c>
      <c r="C125" s="283" t="s">
        <v>219</v>
      </c>
      <c r="D125" s="284"/>
      <c r="E125" s="93">
        <v>50.67</v>
      </c>
      <c r="F125" s="94">
        <v>1199</v>
      </c>
      <c r="G125" s="95">
        <f t="shared" si="64"/>
        <v>60753.33</v>
      </c>
      <c r="H125" s="96"/>
      <c r="I125" s="97">
        <v>22</v>
      </c>
      <c r="J125" s="98">
        <v>2000</v>
      </c>
      <c r="K125" s="99">
        <f t="shared" ref="K125:K126" si="65">J125/I125</f>
        <v>90.909090909090907</v>
      </c>
      <c r="L125" s="100">
        <v>22</v>
      </c>
      <c r="M125" s="98">
        <f>F125/V125*60</f>
        <v>1696.0314341846813</v>
      </c>
      <c r="N125" s="99">
        <f>M125/L125</f>
        <v>77.092337917485509</v>
      </c>
      <c r="O125" s="101">
        <f>L125-I125</f>
        <v>0</v>
      </c>
      <c r="P125" s="102">
        <f>N125-K125</f>
        <v>-13.816752991605398</v>
      </c>
      <c r="Q125" s="103">
        <f>N125/K125</f>
        <v>0.84801571709234058</v>
      </c>
      <c r="R125" s="276"/>
      <c r="S125" s="1">
        <v>0.76250000000000007</v>
      </c>
      <c r="T125" s="2">
        <v>0.79195601851851849</v>
      </c>
      <c r="U125" s="104">
        <v>6.8333333333334956</v>
      </c>
      <c r="V125" s="105">
        <v>42.416666666666529</v>
      </c>
      <c r="W125" s="106"/>
      <c r="X125" s="107"/>
      <c r="Y125" s="261"/>
      <c r="Z125" s="262"/>
      <c r="AA125" s="111">
        <f>M125-J125</f>
        <v>-303.9685658153187</v>
      </c>
      <c r="AB125" s="112">
        <f>M125/J125</f>
        <v>0.84801571709234069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2358</v>
      </c>
      <c r="G126" s="95">
        <f t="shared" si="64"/>
        <v>112240.8</v>
      </c>
      <c r="H126" s="96"/>
      <c r="I126" s="97">
        <v>23</v>
      </c>
      <c r="J126" s="98">
        <v>2000</v>
      </c>
      <c r="K126" s="99">
        <f t="shared" si="65"/>
        <v>86.956521739130437</v>
      </c>
      <c r="L126" s="100">
        <v>23</v>
      </c>
      <c r="M126" s="98">
        <f>F126/V126*60</f>
        <v>1715.2556071933723</v>
      </c>
      <c r="N126" s="99">
        <f>M126/L126</f>
        <v>74.576330747537924</v>
      </c>
      <c r="O126" s="101">
        <f>L126-I126</f>
        <v>0</v>
      </c>
      <c r="P126" s="102">
        <f>N126-K126</f>
        <v>-12.380190991592514</v>
      </c>
      <c r="Q126" s="103">
        <f>N126/K126</f>
        <v>0.85762780359668611</v>
      </c>
      <c r="R126" s="276"/>
      <c r="S126" s="1">
        <v>0.79722222222222228</v>
      </c>
      <c r="T126" s="2">
        <v>0.85450231481481487</v>
      </c>
      <c r="U126" s="104">
        <v>7.5833333333334529</v>
      </c>
      <c r="V126" s="105">
        <v>82.483333333333334</v>
      </c>
      <c r="W126" s="106"/>
      <c r="X126" s="107"/>
      <c r="Y126" s="261"/>
      <c r="Z126" s="262"/>
      <c r="AA126" s="111">
        <f>M126-J126</f>
        <v>-284.74439280662773</v>
      </c>
      <c r="AB126" s="112">
        <f>M126/J126</f>
        <v>0.85762780359668611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6">AVERAGE(I124:I139)</f>
        <v>20.666666666666668</v>
      </c>
      <c r="J140" s="138">
        <f t="shared" si="66"/>
        <v>2000</v>
      </c>
      <c r="K140" s="139">
        <f t="shared" ref="K140" si="67">J140/I140</f>
        <v>96.774193548387089</v>
      </c>
      <c r="L140" s="137">
        <f t="shared" ref="L140:M140" si="68">AVERAGE(L124:L139)</f>
        <v>20.666666666666668</v>
      </c>
      <c r="M140" s="138">
        <f t="shared" si="68"/>
        <v>1707.3064532930757</v>
      </c>
      <c r="N140" s="139">
        <f>M140/L140</f>
        <v>82.611602578697202</v>
      </c>
      <c r="O140" s="140">
        <f>L140-I140</f>
        <v>0</v>
      </c>
      <c r="P140" s="141">
        <f>N140-K140</f>
        <v>-14.162590969689887</v>
      </c>
      <c r="Q140" s="142">
        <f>N140/K140</f>
        <v>0.85365322664653787</v>
      </c>
      <c r="R140" s="277"/>
      <c r="S140" s="143">
        <f>S124</f>
        <v>0.70833333333333337</v>
      </c>
      <c r="T140" s="144">
        <f>INDEX(T124:T139,COUNTA(T124:T139))</f>
        <v>0.85450231481481487</v>
      </c>
      <c r="U140" s="145"/>
      <c r="V140" s="145"/>
      <c r="W140" s="146"/>
      <c r="X140" s="147"/>
      <c r="Y140" s="264"/>
      <c r="Z140" s="265"/>
      <c r="AA140" s="148">
        <f>M140-J140</f>
        <v>-292.69354670692428</v>
      </c>
      <c r="AB140" s="149">
        <f>M140/J140</f>
        <v>0.85365322664653787</v>
      </c>
      <c r="AC140" s="294"/>
    </row>
    <row r="141" spans="1:29" ht="15.75" customHeight="1">
      <c r="A141" s="269" t="s">
        <v>222</v>
      </c>
      <c r="B141" s="183" t="s">
        <v>176</v>
      </c>
      <c r="C141" s="273" t="s">
        <v>223</v>
      </c>
      <c r="D141" s="274"/>
      <c r="E141" s="158">
        <v>49.91</v>
      </c>
      <c r="F141" s="87">
        <v>1511</v>
      </c>
      <c r="G141" s="159">
        <f t="shared" ref="G141:G143" si="69">E141*F141</f>
        <v>75414.009999999995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1698.8132417239233</v>
      </c>
      <c r="N141" s="163">
        <f>M141/L141</f>
        <v>65.338970835535505</v>
      </c>
      <c r="O141" s="165">
        <f>L141-I141</f>
        <v>0</v>
      </c>
      <c r="P141" s="166">
        <f>N141-K141</f>
        <v>-11.584106087541414</v>
      </c>
      <c r="Q141" s="152">
        <f>N141/K141</f>
        <v>0.84940662086196161</v>
      </c>
      <c r="R141" s="275">
        <f>Q157</f>
        <v>0.85317187263418115</v>
      </c>
      <c r="S141" s="167">
        <v>0.72361111111111109</v>
      </c>
      <c r="T141" s="168">
        <v>0.76067129629629626</v>
      </c>
      <c r="U141" s="169"/>
      <c r="V141" s="170">
        <v>53.366666666666646</v>
      </c>
      <c r="W141" s="168"/>
      <c r="X141" s="171"/>
      <c r="Y141" s="278"/>
      <c r="Z141" s="279"/>
      <c r="AA141" s="109">
        <f>M141-J141</f>
        <v>-301.18675827607672</v>
      </c>
      <c r="AB141" s="152">
        <f>M141/J141</f>
        <v>0.84940662086196161</v>
      </c>
      <c r="AC141" s="266">
        <f>AB157</f>
        <v>0.85317187263418104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2326</v>
      </c>
      <c r="G142" s="95">
        <f t="shared" si="69"/>
        <v>132093.54</v>
      </c>
      <c r="H142" s="96"/>
      <c r="I142" s="97">
        <v>23</v>
      </c>
      <c r="J142" s="98">
        <v>2000</v>
      </c>
      <c r="K142" s="99">
        <f t="shared" ref="K142:K143" si="70">J142/I142</f>
        <v>86.956521739130437</v>
      </c>
      <c r="L142" s="100">
        <v>23</v>
      </c>
      <c r="M142" s="98">
        <f>F142/V142*60</f>
        <v>1715.1986890618591</v>
      </c>
      <c r="N142" s="99">
        <f>M142/L142</f>
        <v>74.573856046167791</v>
      </c>
      <c r="O142" s="101">
        <f>L142-I142</f>
        <v>0</v>
      </c>
      <c r="P142" s="102">
        <f>N142-K142</f>
        <v>-12.382665692962647</v>
      </c>
      <c r="Q142" s="103">
        <f>N142/K142</f>
        <v>0.85759934453092956</v>
      </c>
      <c r="R142" s="276"/>
      <c r="S142" s="1">
        <v>0.76605324074074077</v>
      </c>
      <c r="T142" s="2">
        <v>0.82255787037037043</v>
      </c>
      <c r="U142" s="104">
        <v>7.7500000000000924</v>
      </c>
      <c r="V142" s="105">
        <v>81.366666666666703</v>
      </c>
      <c r="W142" s="106"/>
      <c r="X142" s="107"/>
      <c r="Y142" s="261"/>
      <c r="Z142" s="262"/>
      <c r="AA142" s="111">
        <f>M142-J142</f>
        <v>-284.80131093814089</v>
      </c>
      <c r="AB142" s="103">
        <f>M142/J142</f>
        <v>0.85759934453092956</v>
      </c>
      <c r="AC142" s="267"/>
    </row>
    <row r="143" spans="1:29" ht="15.75" customHeight="1">
      <c r="A143" s="270"/>
      <c r="B143" s="153" t="s">
        <v>176</v>
      </c>
      <c r="C143" s="259" t="s">
        <v>220</v>
      </c>
      <c r="D143" s="260"/>
      <c r="E143" s="93">
        <v>56.87</v>
      </c>
      <c r="F143" s="94">
        <v>1840</v>
      </c>
      <c r="G143" s="95">
        <f t="shared" si="69"/>
        <v>104640.79999999999</v>
      </c>
      <c r="H143" s="96"/>
      <c r="I143" s="97">
        <v>23</v>
      </c>
      <c r="J143" s="98">
        <v>2000</v>
      </c>
      <c r="K143" s="99">
        <f t="shared" si="70"/>
        <v>86.956521739130437</v>
      </c>
      <c r="L143" s="100">
        <v>23</v>
      </c>
      <c r="M143" s="98">
        <f>F143/V143*60</f>
        <v>1705.0193050193036</v>
      </c>
      <c r="N143" s="99">
        <f>M143/L143</f>
        <v>74.131274131274068</v>
      </c>
      <c r="O143" s="101">
        <f>L143-I143</f>
        <v>0</v>
      </c>
      <c r="P143" s="102">
        <f>N143-K143</f>
        <v>-12.825247607856369</v>
      </c>
      <c r="Q143" s="103">
        <f>N143/K143</f>
        <v>0.85250965250965172</v>
      </c>
      <c r="R143" s="276"/>
      <c r="S143" s="1">
        <v>0.82586805555555554</v>
      </c>
      <c r="T143" s="2">
        <v>0.87083333333333335</v>
      </c>
      <c r="U143" s="104">
        <v>4.7666666666665591</v>
      </c>
      <c r="V143" s="105">
        <v>64.750000000000057</v>
      </c>
      <c r="W143" s="106"/>
      <c r="X143" s="107"/>
      <c r="Y143" s="261"/>
      <c r="Z143" s="262"/>
      <c r="AA143" s="111">
        <f>M143-J143</f>
        <v>-294.9806949806964</v>
      </c>
      <c r="AB143" s="103">
        <f>M143/J143</f>
        <v>0.85250965250965183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1">AVERAGE(I141:I156)</f>
        <v>24</v>
      </c>
      <c r="J157" s="138">
        <f t="shared" si="71"/>
        <v>2000</v>
      </c>
      <c r="K157" s="139">
        <f t="shared" ref="K157" si="72">J157/I157</f>
        <v>83.333333333333329</v>
      </c>
      <c r="L157" s="137">
        <f t="shared" ref="L157:M157" si="73">AVERAGE(L141:L156)</f>
        <v>24</v>
      </c>
      <c r="M157" s="138">
        <f t="shared" si="73"/>
        <v>1706.343745268362</v>
      </c>
      <c r="N157" s="139">
        <f>M157/L157</f>
        <v>71.097656052848421</v>
      </c>
      <c r="O157" s="140">
        <f>L157-I157</f>
        <v>0</v>
      </c>
      <c r="P157" s="141">
        <f>N157-K157</f>
        <v>-12.235677280484907</v>
      </c>
      <c r="Q157" s="142">
        <f>N157/K157</f>
        <v>0.85317187263418115</v>
      </c>
      <c r="R157" s="277"/>
      <c r="S157" s="143">
        <f>S141</f>
        <v>0.72361111111111109</v>
      </c>
      <c r="T157" s="144">
        <f>INDEX(T141:T156,COUNTA(T141:T156))</f>
        <v>0.87083333333333335</v>
      </c>
      <c r="U157" s="145"/>
      <c r="V157" s="156"/>
      <c r="W157" s="135"/>
      <c r="X157" s="139"/>
      <c r="Y157" s="264"/>
      <c r="Z157" s="265"/>
      <c r="AA157" s="157">
        <f>M157-J157</f>
        <v>-293.656254731638</v>
      </c>
      <c r="AB157" s="142">
        <f>M157/J157</f>
        <v>0.85317187263418104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51" priority="2" operator="greaterThan">
      <formula>0</formula>
    </cfRule>
  </conditionalFormatting>
  <conditionalFormatting sqref="P5:P157 AA5:AA157">
    <cfRule type="cellIs" dxfId="150" priority="5" operator="lessThan">
      <formula>0</formula>
    </cfRule>
  </conditionalFormatting>
  <conditionalFormatting sqref="Q5:Q157 AB5:AB157">
    <cfRule type="cellIs" dxfId="149" priority="3" operator="greaterThan">
      <formula>1</formula>
    </cfRule>
    <cfRule type="cellIs" dxfId="148" priority="4" operator="lessThan">
      <formula>0.8</formula>
    </cfRule>
  </conditionalFormatting>
  <conditionalFormatting sqref="R5:R157">
    <cfRule type="cellIs" dxfId="147" priority="6" operator="lessThan">
      <formula>0.8</formula>
    </cfRule>
  </conditionalFormatting>
  <conditionalFormatting sqref="AC5:AC22 AC56:AC91">
    <cfRule type="cellIs" dxfId="146" priority="8" operator="lessThan">
      <formula>0.8</formula>
    </cfRule>
  </conditionalFormatting>
  <conditionalFormatting sqref="AC39">
    <cfRule type="cellIs" dxfId="145" priority="11" operator="lessThan">
      <formula>0.8</formula>
    </cfRule>
  </conditionalFormatting>
  <conditionalFormatting sqref="AC54">
    <cfRule type="cellIs" dxfId="144" priority="10" operator="lessThan">
      <formula>0.8</formula>
    </cfRule>
  </conditionalFormatting>
  <conditionalFormatting sqref="AC97:AC105">
    <cfRule type="cellIs" dxfId="143" priority="9" operator="lessThan">
      <formula>0.8</formula>
    </cfRule>
  </conditionalFormatting>
  <conditionalFormatting sqref="AC107:AC112">
    <cfRule type="cellIs" dxfId="142" priority="7" operator="lessThan">
      <formula>0.8</formula>
    </cfRule>
  </conditionalFormatting>
  <conditionalFormatting sqref="AC124:AC157">
    <cfRule type="cellIs" dxfId="141" priority="1" operator="lessThan">
      <formula>0.8</formula>
    </cfRule>
  </conditionalFormatting>
  <dataValidations count="1">
    <dataValidation type="list" allowBlank="1" showInputMessage="1" showErrorMessage="1" sqref="Y5:Z157" xr:uid="{19DDFB94-64FA-4874-80E6-D48B59E96C5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65C8-8788-457A-B72F-7709F9C1A7CF}">
  <sheetPr>
    <tabColor theme="8" tint="0.59999389629810485"/>
  </sheetPr>
  <dimension ref="B1:AR36"/>
  <sheetViews>
    <sheetView zoomScale="70" zoomScaleNormal="70" workbookViewId="0">
      <selection activeCell="Y23" sqref="Y23:Z2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231</v>
      </c>
      <c r="D3" s="248"/>
      <c r="E3" s="7" t="s">
        <v>2</v>
      </c>
      <c r="F3" s="249">
        <f>'0804(18度C)'!D1+'0804(4度C)'!D1</f>
        <v>246250</v>
      </c>
      <c r="G3" s="250"/>
      <c r="H3" s="7" t="s">
        <v>3</v>
      </c>
      <c r="I3" s="251">
        <f>'0804(18度C)'!F1+'0804(4度C)'!F1</f>
        <v>7902480.410000002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498.06839513350053</v>
      </c>
      <c r="F6" s="226" t="e">
        <f>AVERAGE(#REF!,D13:K13)</f>
        <v>#REF!</v>
      </c>
      <c r="G6" s="227">
        <f>AVERAGE(D13:K13)</f>
        <v>176.40581899151942</v>
      </c>
      <c r="H6" s="228"/>
      <c r="I6" s="227">
        <f>AVERAGE(L13:O13)</f>
        <v>90.053763440860209</v>
      </c>
      <c r="J6" s="228"/>
      <c r="K6" s="227">
        <f>AVERAGE(D27:O27)</f>
        <v>688.59363344988344</v>
      </c>
      <c r="L6" s="228"/>
      <c r="M6" s="227">
        <f>AVERAGE(P27:X27)</f>
        <v>755.3126267748479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420.02637090053491</v>
      </c>
      <c r="F7" s="230" t="e">
        <f>AVERAGE(#REF!,D14:K14)</f>
        <v>#REF!</v>
      </c>
      <c r="G7" s="217">
        <f>AVERAGE(D14:K14)</f>
        <v>148.69474114270204</v>
      </c>
      <c r="H7" s="218"/>
      <c r="I7" s="217">
        <f>AVERAGE(L14:O14)</f>
        <v>76.829214264136255</v>
      </c>
      <c r="J7" s="218"/>
      <c r="K7" s="217">
        <f>AVERAGE(D28:O28)</f>
        <v>580.72610421393381</v>
      </c>
      <c r="L7" s="218"/>
      <c r="M7" s="217">
        <f>AVERAGE(P28:X28)</f>
        <v>636.71268007894093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0.84670397883091486</v>
      </c>
      <c r="F8" s="222" t="e">
        <f>AVERAGE(D15:K15,#REF!)</f>
        <v>#REF!</v>
      </c>
      <c r="G8" s="223">
        <f>AVERAGE(D15:K15)</f>
        <v>0.84779782625997757</v>
      </c>
      <c r="H8" s="224"/>
      <c r="I8" s="223">
        <f>AVERAGE(L15:O15)</f>
        <v>0.85311095652692304</v>
      </c>
      <c r="J8" s="224"/>
      <c r="K8" s="223">
        <f>AVERAGE(D29:O29)</f>
        <v>0.8446760294273018</v>
      </c>
      <c r="L8" s="224"/>
      <c r="M8" s="223">
        <f>AVERAGE(P29:X29)</f>
        <v>0.84599609680315602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232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113.26530612244899</v>
      </c>
      <c r="E13" s="24">
        <v>78.740157480314963</v>
      </c>
      <c r="F13" s="24">
        <v>93.650793650793659</v>
      </c>
      <c r="G13" s="24">
        <v>87.591240875912419</v>
      </c>
      <c r="H13" s="24">
        <v>177.33990147783251</v>
      </c>
      <c r="I13" s="24">
        <v>250.92</v>
      </c>
      <c r="J13" s="24" t="s">
        <v>37</v>
      </c>
      <c r="K13" s="54">
        <v>433.33333333333331</v>
      </c>
      <c r="L13" s="23" t="s">
        <v>37</v>
      </c>
      <c r="M13" s="66">
        <v>83.333333333333329</v>
      </c>
      <c r="N13" s="24">
        <v>96.774193548387089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96.84592084648007</v>
      </c>
      <c r="E14" s="28">
        <v>66.984367672958655</v>
      </c>
      <c r="F14" s="28">
        <v>79.97685531147151</v>
      </c>
      <c r="G14" s="28">
        <v>74.153542707998639</v>
      </c>
      <c r="H14" s="28">
        <v>150.45955890712236</v>
      </c>
      <c r="I14" s="28">
        <v>213.88591201801401</v>
      </c>
      <c r="J14" s="28" t="s">
        <v>37</v>
      </c>
      <c r="K14" s="55">
        <v>358.55703053486894</v>
      </c>
      <c r="L14" s="27" t="s">
        <v>37</v>
      </c>
      <c r="M14" s="67">
        <v>71.050890957018183</v>
      </c>
      <c r="N14" s="28">
        <v>82.607537571254312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0.85503605792387805</v>
      </c>
      <c r="E15" s="32">
        <f t="shared" si="0"/>
        <v>0.85070146944657488</v>
      </c>
      <c r="F15" s="32">
        <f t="shared" si="0"/>
        <v>0.8539901499360516</v>
      </c>
      <c r="G15" s="32">
        <f t="shared" si="0"/>
        <v>0.84658627924965102</v>
      </c>
      <c r="H15" s="32">
        <f t="shared" si="0"/>
        <v>0.84842473494849546</v>
      </c>
      <c r="I15" s="32">
        <f t="shared" si="0"/>
        <v>0.85240679108087847</v>
      </c>
      <c r="J15" s="32" t="s">
        <v>37</v>
      </c>
      <c r="K15" s="56">
        <f t="shared" ref="K15:N15" si="1">K14/K13</f>
        <v>0.82743930123431297</v>
      </c>
      <c r="L15" s="31" t="s">
        <v>37</v>
      </c>
      <c r="M15" s="68">
        <f t="shared" si="1"/>
        <v>0.8526106914842182</v>
      </c>
      <c r="N15" s="32">
        <f t="shared" si="1"/>
        <v>0.85361122156962799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0.16666666666666666</v>
      </c>
      <c r="F16" s="2">
        <v>0.16666666666666666</v>
      </c>
      <c r="G16" s="2">
        <v>0.25</v>
      </c>
      <c r="H16" s="2">
        <v>0.16688657407407406</v>
      </c>
      <c r="I16" s="2">
        <v>0.25031249999999999</v>
      </c>
      <c r="J16" s="2" t="s">
        <v>37</v>
      </c>
      <c r="K16" s="3">
        <v>0.33472222222222214</v>
      </c>
      <c r="L16" s="1" t="s">
        <v>37</v>
      </c>
      <c r="M16" s="69">
        <v>0.70856481481481481</v>
      </c>
      <c r="N16" s="2">
        <v>0.7085069444444444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0.61956018518518519</v>
      </c>
      <c r="E17" s="2">
        <v>0.64652777777777781</v>
      </c>
      <c r="F17" s="2">
        <v>0.56458333333333333</v>
      </c>
      <c r="G17" s="2">
        <v>0.65636574074074072</v>
      </c>
      <c r="H17" s="2">
        <v>0.76388888888888884</v>
      </c>
      <c r="I17" s="2">
        <v>0.55289351851851853</v>
      </c>
      <c r="J17" s="2" t="s">
        <v>37</v>
      </c>
      <c r="K17" s="3">
        <v>0.42430555555555555</v>
      </c>
      <c r="L17" s="1" t="s">
        <v>37</v>
      </c>
      <c r="M17" s="69">
        <v>0.85508101851851848</v>
      </c>
      <c r="N17" s="2">
        <v>0.85902777777777772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16.333333333333332</v>
      </c>
      <c r="E18" s="35">
        <v>25.4</v>
      </c>
      <c r="F18" s="35">
        <v>21</v>
      </c>
      <c r="G18" s="35">
        <v>22.833333333333332</v>
      </c>
      <c r="H18" s="35">
        <v>20.3</v>
      </c>
      <c r="I18" s="35">
        <v>12.5</v>
      </c>
      <c r="J18" s="35" t="s">
        <v>37</v>
      </c>
      <c r="K18" s="57">
        <v>6</v>
      </c>
      <c r="L18" s="34" t="s">
        <v>37</v>
      </c>
      <c r="M18" s="70">
        <v>24</v>
      </c>
      <c r="N18" s="35">
        <v>20.666666666666668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1050</v>
      </c>
      <c r="X27" s="25">
        <v>1035</v>
      </c>
    </row>
    <row r="28" spans="2:44" ht="39.6" customHeight="1">
      <c r="B28" s="205"/>
      <c r="C28" s="26" t="s">
        <v>38</v>
      </c>
      <c r="D28" s="28">
        <v>192.77242859372672</v>
      </c>
      <c r="E28" s="28" t="s">
        <v>37</v>
      </c>
      <c r="F28" s="28" t="s">
        <v>37</v>
      </c>
      <c r="G28" s="28">
        <v>232.72179627601292</v>
      </c>
      <c r="H28" s="28">
        <v>355.23947027864438</v>
      </c>
      <c r="I28" s="28" t="s">
        <v>37</v>
      </c>
      <c r="J28" s="28">
        <v>589.84806629834281</v>
      </c>
      <c r="K28" s="28">
        <v>934.88837054315206</v>
      </c>
      <c r="L28" s="28" t="s">
        <v>37</v>
      </c>
      <c r="M28" s="28">
        <v>641.03961683598982</v>
      </c>
      <c r="N28" s="28">
        <v>998.45144109447654</v>
      </c>
      <c r="O28" s="28">
        <v>700.84764379112494</v>
      </c>
      <c r="P28" s="27">
        <v>192.24506863512369</v>
      </c>
      <c r="Q28" s="28" t="s">
        <v>37</v>
      </c>
      <c r="R28" s="28" t="s">
        <v>37</v>
      </c>
      <c r="S28" s="28">
        <v>599.47147309933587</v>
      </c>
      <c r="T28" s="28">
        <v>642.0801878990253</v>
      </c>
      <c r="U28" s="28" t="s">
        <v>37</v>
      </c>
      <c r="V28" s="28">
        <v>655.11412338780724</v>
      </c>
      <c r="W28" s="28">
        <v>873.95087154526846</v>
      </c>
      <c r="X28" s="29">
        <v>857.41435590708511</v>
      </c>
    </row>
    <row r="29" spans="2:44" ht="40.15" customHeight="1">
      <c r="B29" s="205"/>
      <c r="C29" s="30" t="s">
        <v>39</v>
      </c>
      <c r="D29" s="32">
        <f>D28/D27</f>
        <v>0.85240958918296139</v>
      </c>
      <c r="E29" s="32" t="s">
        <v>37</v>
      </c>
      <c r="F29" s="32" t="s">
        <v>37</v>
      </c>
      <c r="G29" s="32">
        <f>G28/G27</f>
        <v>0.8533132530120473</v>
      </c>
      <c r="H29" s="32">
        <f>H28/H27</f>
        <v>0.81978339295071778</v>
      </c>
      <c r="I29" s="32" t="s">
        <v>37</v>
      </c>
      <c r="J29" s="32">
        <f>J28/J27</f>
        <v>0.87384898710865599</v>
      </c>
      <c r="K29" s="32">
        <f>K28/K27</f>
        <v>0.84989851867559274</v>
      </c>
      <c r="L29" s="32" t="s">
        <v>37</v>
      </c>
      <c r="M29" s="32">
        <f>M28/M27</f>
        <v>0.84176919382503712</v>
      </c>
      <c r="N29" s="32">
        <f>N28/N27</f>
        <v>0.83204286757873047</v>
      </c>
      <c r="O29" s="32">
        <f>O28/O27</f>
        <v>0.8343424330846726</v>
      </c>
      <c r="P29" s="31">
        <f>P28/P27</f>
        <v>0.84818301999369949</v>
      </c>
      <c r="Q29" s="32" t="s">
        <v>37</v>
      </c>
      <c r="R29" s="32" t="s">
        <v>37</v>
      </c>
      <c r="S29" s="32">
        <f>S28/S27</f>
        <v>0.88810588607309016</v>
      </c>
      <c r="T29" s="32">
        <f>T28/T27</f>
        <v>0.83522626068165895</v>
      </c>
      <c r="U29" s="32" t="s">
        <v>37</v>
      </c>
      <c r="V29" s="32">
        <f>V28/V27</f>
        <v>0.84370758315096384</v>
      </c>
      <c r="W29" s="32">
        <f>W28/W27</f>
        <v>0.83233416337644617</v>
      </c>
      <c r="X29" s="33">
        <f>X28/X27</f>
        <v>0.82841966754307739</v>
      </c>
    </row>
    <row r="30" spans="2:44" ht="17.25" customHeight="1">
      <c r="B30" s="206" t="s">
        <v>40</v>
      </c>
      <c r="C30" s="15" t="s">
        <v>41</v>
      </c>
      <c r="D30" s="2">
        <v>0.3881944444444444</v>
      </c>
      <c r="E30" s="2" t="s">
        <v>37</v>
      </c>
      <c r="F30" s="2" t="s">
        <v>37</v>
      </c>
      <c r="G30" s="2">
        <v>0.3208333333333333</v>
      </c>
      <c r="H30" s="2">
        <v>0.25</v>
      </c>
      <c r="I30" s="2" t="s">
        <v>37</v>
      </c>
      <c r="J30" s="2">
        <v>0.25013888888888891</v>
      </c>
      <c r="K30" s="2">
        <v>0.35347222222222219</v>
      </c>
      <c r="L30" s="2" t="s">
        <v>37</v>
      </c>
      <c r="M30" s="2">
        <v>0.25008101851851849</v>
      </c>
      <c r="N30" s="2">
        <v>0.25</v>
      </c>
      <c r="O30" s="2">
        <v>0.25025462962962963</v>
      </c>
      <c r="P30" s="1">
        <v>0.70833333333333337</v>
      </c>
      <c r="Q30" s="2" t="s">
        <v>37</v>
      </c>
      <c r="R30" s="2" t="s">
        <v>37</v>
      </c>
      <c r="S30" s="2">
        <v>0.70835648148148145</v>
      </c>
      <c r="T30" s="2">
        <v>0.70833333333333337</v>
      </c>
      <c r="U30" s="2" t="s">
        <v>37</v>
      </c>
      <c r="V30" s="2">
        <v>0.7085069444444444</v>
      </c>
      <c r="W30" s="2">
        <v>0.70844907407407409</v>
      </c>
      <c r="X30" s="4">
        <v>0.70859953703703704</v>
      </c>
    </row>
    <row r="31" spans="2:44" ht="17.25" customHeight="1">
      <c r="B31" s="203"/>
      <c r="C31" s="15" t="s">
        <v>42</v>
      </c>
      <c r="D31" s="2">
        <v>0.5</v>
      </c>
      <c r="E31" s="2" t="s">
        <v>37</v>
      </c>
      <c r="F31" s="2" t="s">
        <v>37</v>
      </c>
      <c r="G31" s="2">
        <v>0.36694444444444446</v>
      </c>
      <c r="H31" s="2">
        <v>0.31666666666666665</v>
      </c>
      <c r="I31" s="2" t="s">
        <v>37</v>
      </c>
      <c r="J31" s="2">
        <v>0.35069444444444442</v>
      </c>
      <c r="K31" s="2">
        <v>0.38820601851851849</v>
      </c>
      <c r="L31" s="2" t="s">
        <v>37</v>
      </c>
      <c r="M31" s="2">
        <v>0.41388888888888881</v>
      </c>
      <c r="N31" s="2">
        <v>0.47222222222222221</v>
      </c>
      <c r="O31" s="2">
        <v>0.45902777777777776</v>
      </c>
      <c r="P31" s="1">
        <v>0.86828703703703702</v>
      </c>
      <c r="Q31" s="2" t="s">
        <v>37</v>
      </c>
      <c r="R31" s="2" t="s">
        <v>37</v>
      </c>
      <c r="S31" s="2">
        <v>0.87916666666666665</v>
      </c>
      <c r="T31" s="2">
        <v>0.88194444444444453</v>
      </c>
      <c r="U31" s="2" t="s">
        <v>37</v>
      </c>
      <c r="V31" s="2">
        <v>0.96469907407407407</v>
      </c>
      <c r="W31" s="2">
        <v>0.98207175925925927</v>
      </c>
      <c r="X31" s="4">
        <v>0.9959837962962963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3.3333333333333335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F8FD-DB0F-4A76-85EB-0CD21A57444C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23" sqref="Y23:Z23"/>
      <selection pane="bottomLeft" activeCell="Y23" sqref="Y23:Z2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126305</v>
      </c>
      <c r="E1" s="77" t="s">
        <v>3</v>
      </c>
      <c r="F1" s="78">
        <f>SUM(G5:G242)</f>
        <v>2496263.8800000004</v>
      </c>
      <c r="G1" s="79" t="s">
        <v>74</v>
      </c>
      <c r="H1" s="80">
        <f>L21+L38+L55+L72+L89+L106+L123+L140+L157+L174+L191+L208+L225+L242</f>
        <v>81.833333333333329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45873</v>
      </c>
      <c r="B2" s="325"/>
      <c r="C2" s="82" t="s">
        <v>35</v>
      </c>
      <c r="D2" s="83">
        <f>AVERAGE(N21,N38,N55,N72,N89,N106,N123,N140,N157,N174,N191,N208,N225,N242)</f>
        <v>604.72035101322251</v>
      </c>
      <c r="E2" s="83" t="s">
        <v>81</v>
      </c>
      <c r="F2" s="84">
        <f>F1/D1</f>
        <v>19.763777205969678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2241</v>
      </c>
      <c r="G5" s="95">
        <f t="shared" ref="G5:G7" si="0">E5*F5</f>
        <v>66893.850000000006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2791.5570934256029</v>
      </c>
      <c r="N5" s="99">
        <f>M5/L5</f>
        <v>164.20924078974136</v>
      </c>
      <c r="O5" s="101">
        <f>L5-I5</f>
        <v>0</v>
      </c>
      <c r="P5" s="102">
        <f>N5-K5</f>
        <v>-28.320170974964526</v>
      </c>
      <c r="Q5" s="103">
        <f>N5/K5</f>
        <v>0.85290470315478251</v>
      </c>
      <c r="R5" s="276">
        <f>Q21</f>
        <v>0.85240958918296139</v>
      </c>
      <c r="S5" s="1">
        <v>0.3881944444444444</v>
      </c>
      <c r="T5" s="2">
        <v>0.4216435185185185</v>
      </c>
      <c r="U5" s="104">
        <v>6.6666666666666163</v>
      </c>
      <c r="V5" s="105">
        <v>48.166666666666707</v>
      </c>
      <c r="W5" s="106"/>
      <c r="X5" s="107"/>
      <c r="Y5" s="278"/>
      <c r="Z5" s="279"/>
      <c r="AA5" s="109">
        <f>M5-J5</f>
        <v>-481.44290657439706</v>
      </c>
      <c r="AB5" s="110">
        <f>M5/J5</f>
        <v>0.8529047031547824</v>
      </c>
      <c r="AC5" s="291">
        <f>AB21</f>
        <v>0.85240958918296139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2273</v>
      </c>
      <c r="G6" s="95">
        <f t="shared" si="0"/>
        <v>67098.959999999992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2793.7179924889006</v>
      </c>
      <c r="N6" s="99">
        <f>M6/L6</f>
        <v>164.3363524993471</v>
      </c>
      <c r="O6" s="101">
        <f>L6-I6</f>
        <v>0</v>
      </c>
      <c r="P6" s="102">
        <f>N6-K6</f>
        <v>-28.193059265358784</v>
      </c>
      <c r="Q6" s="103">
        <f>N6/K6</f>
        <v>0.85356492285025987</v>
      </c>
      <c r="R6" s="276"/>
      <c r="S6" s="1">
        <v>0.42721064814814813</v>
      </c>
      <c r="T6" s="2">
        <v>0.46111111111111114</v>
      </c>
      <c r="U6" s="104">
        <v>8.0166666666666675</v>
      </c>
      <c r="V6" s="105">
        <v>48.816666666666734</v>
      </c>
      <c r="W6" s="106"/>
      <c r="X6" s="107"/>
      <c r="Y6" s="261"/>
      <c r="Z6" s="262"/>
      <c r="AA6" s="111">
        <f>M6-J6</f>
        <v>-479.28200751109944</v>
      </c>
      <c r="AB6" s="112">
        <f>M6/J6</f>
        <v>0.85356492285025987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1756</v>
      </c>
      <c r="G7" s="95">
        <f t="shared" si="0"/>
        <v>37947.159999999996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2125.6220578345656</v>
      </c>
      <c r="N7" s="99">
        <f>M7/L7</f>
        <v>354.27034297242761</v>
      </c>
      <c r="O7" s="101">
        <f>L7-I7</f>
        <v>0</v>
      </c>
      <c r="P7" s="102">
        <f>N7-K7</f>
        <v>-62.396323694239072</v>
      </c>
      <c r="Q7" s="103">
        <f>N7/K7</f>
        <v>0.85024882313382621</v>
      </c>
      <c r="R7" s="276"/>
      <c r="S7" s="1">
        <v>0.46557870370370369</v>
      </c>
      <c r="T7" s="2">
        <v>0.5</v>
      </c>
      <c r="U7" s="104">
        <v>6.4333333333332732</v>
      </c>
      <c r="V7" s="105">
        <v>49.566666666666691</v>
      </c>
      <c r="W7" s="106">
        <v>0.5</v>
      </c>
      <c r="X7" s="107">
        <v>0.53888888888888875</v>
      </c>
      <c r="Y7" s="261"/>
      <c r="Z7" s="262"/>
      <c r="AA7" s="111">
        <f>M7-J7</f>
        <v>-374.37794216543443</v>
      </c>
      <c r="AB7" s="112">
        <f>M7/J7</f>
        <v>0.85024882313382621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2570.2990479163564</v>
      </c>
      <c r="N21" s="139">
        <f>M21/L21</f>
        <v>192.77242859372672</v>
      </c>
      <c r="O21" s="140">
        <f>L21-I21</f>
        <v>0</v>
      </c>
      <c r="P21" s="141">
        <f>N21-K21</f>
        <v>-33.37757140627329</v>
      </c>
      <c r="Q21" s="142">
        <f>N21/K21</f>
        <v>0.85240958918296139</v>
      </c>
      <c r="R21" s="277"/>
      <c r="S21" s="143">
        <f>S5</f>
        <v>0.3881944444444444</v>
      </c>
      <c r="T21" s="144">
        <f>INDEX(T5:T20,COUNTA(T5:T20))</f>
        <v>0.5</v>
      </c>
      <c r="U21" s="145"/>
      <c r="V21" s="145"/>
      <c r="W21" s="146"/>
      <c r="X21" s="147"/>
      <c r="Y21" s="264"/>
      <c r="Z21" s="265"/>
      <c r="AA21" s="148">
        <f>M21-J21</f>
        <v>-445.03428541697713</v>
      </c>
      <c r="AB21" s="149">
        <f>M21/J21</f>
        <v>0.85240958918296139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2833</v>
      </c>
      <c r="G22" s="95">
        <f t="shared" ref="G22" si="5">E22*F22</f>
        <v>72638.12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2559.9397590361423</v>
      </c>
      <c r="N22" s="99">
        <f>M22/L22</f>
        <v>232.72179627601292</v>
      </c>
      <c r="O22" s="101">
        <f>L22-I22</f>
        <v>0</v>
      </c>
      <c r="P22" s="102">
        <f>N22-K22</f>
        <v>-40.005476451259824</v>
      </c>
      <c r="Q22" s="103">
        <f>N22/K22</f>
        <v>0.8533132530120473</v>
      </c>
      <c r="R22" s="275">
        <f>Q38</f>
        <v>0.8533132530120473</v>
      </c>
      <c r="S22" s="1">
        <v>0.3208333333333333</v>
      </c>
      <c r="T22" s="2">
        <v>0.36694444444444446</v>
      </c>
      <c r="U22" s="104">
        <v>4.9999999999999822</v>
      </c>
      <c r="V22" s="105">
        <v>66.400000000000063</v>
      </c>
      <c r="W22" s="106"/>
      <c r="X22" s="151"/>
      <c r="Y22" s="278"/>
      <c r="Z22" s="279"/>
      <c r="AA22" s="109">
        <f>M22-J22</f>
        <v>-440.06024096385772</v>
      </c>
      <c r="AB22" s="152">
        <f>M22/J22</f>
        <v>0.85331325301204741</v>
      </c>
      <c r="AC22" s="266">
        <f>AB38</f>
        <v>0.85331325301204741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2559.9397590361423</v>
      </c>
      <c r="N38" s="139">
        <f>M38/L38</f>
        <v>232.72179627601292</v>
      </c>
      <c r="O38" s="140">
        <f>L38-I38</f>
        <v>0</v>
      </c>
      <c r="P38" s="141">
        <f>N38-K38</f>
        <v>-40.005476451259824</v>
      </c>
      <c r="Q38" s="142">
        <f>N38/K38</f>
        <v>0.8533132530120473</v>
      </c>
      <c r="R38" s="277"/>
      <c r="S38" s="143">
        <f>S22</f>
        <v>0.3208333333333333</v>
      </c>
      <c r="T38" s="144">
        <f>INDEX(T22:T37,COUNTA(T22:T37))</f>
        <v>0.36694444444444446</v>
      </c>
      <c r="U38" s="145"/>
      <c r="V38" s="156"/>
      <c r="W38" s="135"/>
      <c r="X38" s="139"/>
      <c r="Y38" s="264"/>
      <c r="Z38" s="265"/>
      <c r="AA38" s="157">
        <f>M38-J38</f>
        <v>-440.06024096385772</v>
      </c>
      <c r="AB38" s="142">
        <f>M38/J38</f>
        <v>0.85331325301204741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1053</v>
      </c>
      <c r="G39" s="159">
        <f t="shared" ref="G39:G41" si="9">E39*F39</f>
        <v>14805.18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2146.5458663646646</v>
      </c>
      <c r="N39" s="163">
        <f>M39/L39</f>
        <v>357.75764439411074</v>
      </c>
      <c r="O39" s="165">
        <f>L39-I39</f>
        <v>0</v>
      </c>
      <c r="P39" s="166">
        <f>N39-K39</f>
        <v>-75.575688939222573</v>
      </c>
      <c r="Q39" s="152">
        <f>N39/K39</f>
        <v>0.8255945639864094</v>
      </c>
      <c r="R39" s="275">
        <f>Q55</f>
        <v>0.81978339295071778</v>
      </c>
      <c r="S39" s="167">
        <v>0.25</v>
      </c>
      <c r="T39" s="168">
        <v>0.27043981481481483</v>
      </c>
      <c r="U39" s="169"/>
      <c r="V39" s="170">
        <v>29.433333333333351</v>
      </c>
      <c r="W39" s="168"/>
      <c r="X39" s="171"/>
      <c r="Y39" s="278"/>
      <c r="Z39" s="279"/>
      <c r="AA39" s="109">
        <f>M39-J39</f>
        <v>-453.45413363533544</v>
      </c>
      <c r="AB39" s="152">
        <f>M39/J39</f>
        <v>0.8255945639864094</v>
      </c>
      <c r="AC39" s="266">
        <f>AB55</f>
        <v>0.81978339295071778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1246</v>
      </c>
      <c r="G40" s="95">
        <f t="shared" si="9"/>
        <v>18453.260000000002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2158.6140519730543</v>
      </c>
      <c r="N40" s="99">
        <f>M40/L40</f>
        <v>359.76900866217574</v>
      </c>
      <c r="O40" s="101">
        <f>L40-I40</f>
        <v>0</v>
      </c>
      <c r="P40" s="102">
        <f>N40-K40</f>
        <v>-73.564324671157578</v>
      </c>
      <c r="Q40" s="103">
        <f>N40/K40</f>
        <v>0.83023617383579018</v>
      </c>
      <c r="R40" s="276"/>
      <c r="S40" s="1">
        <v>0.27525462962962965</v>
      </c>
      <c r="T40" s="2">
        <v>0.29930555555555555</v>
      </c>
      <c r="U40" s="104">
        <v>6.9333333333333513</v>
      </c>
      <c r="V40" s="105">
        <v>34.633333333333283</v>
      </c>
      <c r="W40" s="106"/>
      <c r="X40" s="113"/>
      <c r="Y40" s="261"/>
      <c r="Z40" s="262"/>
      <c r="AA40" s="111">
        <f>M40-J40</f>
        <v>-441.3859480269457</v>
      </c>
      <c r="AB40" s="103">
        <f>M40/J40</f>
        <v>0.83023617383579007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690</v>
      </c>
      <c r="G41" s="95">
        <f t="shared" si="9"/>
        <v>12330.300000000001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2089.1505466778799</v>
      </c>
      <c r="N41" s="99">
        <f>M41/L41</f>
        <v>348.19175777964665</v>
      </c>
      <c r="O41" s="101">
        <f>L41-I41</f>
        <v>0</v>
      </c>
      <c r="P41" s="102">
        <f>N41-K41</f>
        <v>-85.141575553686664</v>
      </c>
      <c r="Q41" s="103">
        <f>N41/K41</f>
        <v>0.80351944102995387</v>
      </c>
      <c r="R41" s="276"/>
      <c r="S41" s="1">
        <v>0.30290509259259257</v>
      </c>
      <c r="T41" s="2">
        <v>0.31666666666666665</v>
      </c>
      <c r="U41" s="104">
        <v>5.1833333333333176</v>
      </c>
      <c r="V41" s="105">
        <v>19.816666666666674</v>
      </c>
      <c r="W41" s="106"/>
      <c r="X41" s="113"/>
      <c r="Y41" s="261"/>
      <c r="Z41" s="262"/>
      <c r="AA41" s="111">
        <f>M41-J41</f>
        <v>-510.8494533221201</v>
      </c>
      <c r="AB41" s="103">
        <f>M41/J41</f>
        <v>0.80351944102995376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2131.4368216718663</v>
      </c>
      <c r="N55" s="139">
        <f>M55/L55</f>
        <v>355.23947027864438</v>
      </c>
      <c r="O55" s="140">
        <f>L55-I55</f>
        <v>0</v>
      </c>
      <c r="P55" s="141">
        <f>N55-K55</f>
        <v>-78.093863054688939</v>
      </c>
      <c r="Q55" s="142">
        <f>N55/K55</f>
        <v>0.81978339295071778</v>
      </c>
      <c r="R55" s="277"/>
      <c r="S55" s="143">
        <f>S39</f>
        <v>0.25</v>
      </c>
      <c r="T55" s="144">
        <f>INDEX(T39:T54,COUNTA(T39:T54))</f>
        <v>0.31666666666666665</v>
      </c>
      <c r="U55" s="145"/>
      <c r="V55" s="156"/>
      <c r="W55" s="135"/>
      <c r="X55" s="139"/>
      <c r="Y55" s="264"/>
      <c r="Z55" s="265"/>
      <c r="AA55" s="157">
        <f>M55-J55</f>
        <v>-468.56317832813374</v>
      </c>
      <c r="AB55" s="142">
        <f>M55/J55</f>
        <v>0.81978339295071778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5694</v>
      </c>
      <c r="G56" s="159">
        <f t="shared" ref="G56" si="14">E56*F56</f>
        <v>79886.819999999992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2359.3922651933713</v>
      </c>
      <c r="N56" s="163">
        <f>M56/L56</f>
        <v>589.84806629834281</v>
      </c>
      <c r="O56" s="165">
        <f>L56-I56</f>
        <v>0</v>
      </c>
      <c r="P56" s="166">
        <f>N56-K56</f>
        <v>-85.151933701657185</v>
      </c>
      <c r="Q56" s="152">
        <f>N56/K56</f>
        <v>0.87384898710865599</v>
      </c>
      <c r="R56" s="275">
        <f>Q72</f>
        <v>0.87384898710865599</v>
      </c>
      <c r="S56" s="167">
        <v>0.25013888888888891</v>
      </c>
      <c r="T56" s="168">
        <v>0.35069444444444442</v>
      </c>
      <c r="U56" s="169"/>
      <c r="V56" s="170">
        <v>144.79999999999993</v>
      </c>
      <c r="W56" s="173"/>
      <c r="X56" s="151"/>
      <c r="Y56" s="278"/>
      <c r="Z56" s="279"/>
      <c r="AA56" s="109">
        <f>M56-J56</f>
        <v>-340.60773480662874</v>
      </c>
      <c r="AB56" s="152">
        <f>M56/J56</f>
        <v>0.87384898710865599</v>
      </c>
      <c r="AC56" s="266">
        <f>AB72</f>
        <v>0.87384898710865599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2359.3922651933713</v>
      </c>
      <c r="N72" s="139">
        <f>M72/L72</f>
        <v>589.84806629834281</v>
      </c>
      <c r="O72" s="140">
        <f>L72-I72</f>
        <v>0</v>
      </c>
      <c r="P72" s="141">
        <f>N72-K72</f>
        <v>-85.151933701657185</v>
      </c>
      <c r="Q72" s="142">
        <f>N72/K72</f>
        <v>0.87384898710865599</v>
      </c>
      <c r="R72" s="277"/>
      <c r="S72" s="143">
        <f>S56</f>
        <v>0.25013888888888891</v>
      </c>
      <c r="T72" s="144">
        <f>INDEX(T56:T71,COUNTA(T56:T71))</f>
        <v>0.35069444444444442</v>
      </c>
      <c r="U72" s="145"/>
      <c r="V72" s="156"/>
      <c r="W72" s="89"/>
      <c r="X72" s="91"/>
      <c r="Y72" s="264"/>
      <c r="Z72" s="265"/>
      <c r="AA72" s="157">
        <f>M72-J72</f>
        <v>-340.60773480662874</v>
      </c>
      <c r="AB72" s="142">
        <f>M72/J72</f>
        <v>0.87384898710865599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2338</v>
      </c>
      <c r="G73" s="159">
        <f t="shared" ref="G73" si="18">E73*F73</f>
        <v>50150.1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2804.6651116294561</v>
      </c>
      <c r="N73" s="163">
        <f>M73/L73</f>
        <v>934.88837054315206</v>
      </c>
      <c r="O73" s="165">
        <f>L73-I73</f>
        <v>0</v>
      </c>
      <c r="P73" s="166">
        <f>N73-K73</f>
        <v>-165.11162945684794</v>
      </c>
      <c r="Q73" s="152">
        <f>N73/K73</f>
        <v>0.84989851867559274</v>
      </c>
      <c r="R73" s="275">
        <f>Q89</f>
        <v>0.84989851867559274</v>
      </c>
      <c r="S73" s="167">
        <v>0.35347222222222219</v>
      </c>
      <c r="T73" s="168">
        <v>0.38820601851851849</v>
      </c>
      <c r="U73" s="169"/>
      <c r="V73" s="170">
        <v>50.01666666666668</v>
      </c>
      <c r="W73" s="168"/>
      <c r="X73" s="171"/>
      <c r="Y73" s="278"/>
      <c r="Z73" s="279"/>
      <c r="AA73" s="109">
        <f>M73-J73</f>
        <v>-495.33488837054392</v>
      </c>
      <c r="AB73" s="152">
        <f>M73/J73</f>
        <v>0.84989851867559274</v>
      </c>
      <c r="AC73" s="266">
        <f>AB89</f>
        <v>0.84989851867559274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2804.6651116294561</v>
      </c>
      <c r="N89" s="139">
        <f>M89/L89</f>
        <v>934.88837054315206</v>
      </c>
      <c r="O89" s="140">
        <f>L89-I89</f>
        <v>0</v>
      </c>
      <c r="P89" s="141">
        <f>N89-K89</f>
        <v>-165.11162945684794</v>
      </c>
      <c r="Q89" s="142">
        <f>N89/K89</f>
        <v>0.84989851867559274</v>
      </c>
      <c r="R89" s="277"/>
      <c r="S89" s="143">
        <f>S73</f>
        <v>0.35347222222222219</v>
      </c>
      <c r="T89" s="144">
        <f>INDEX(T73:T88,COUNTA(T73:T88))</f>
        <v>0.38820601851851849</v>
      </c>
      <c r="U89" s="145"/>
      <c r="V89" s="156"/>
      <c r="W89" s="135"/>
      <c r="X89" s="139"/>
      <c r="Y89" s="264"/>
      <c r="Z89" s="265"/>
      <c r="AA89" s="157">
        <f>M89-J89</f>
        <v>-495.33488837054392</v>
      </c>
      <c r="AB89" s="142">
        <f>M89/J89</f>
        <v>0.84989851867559274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1545</v>
      </c>
      <c r="G90" s="159">
        <f t="shared" ref="G90:G92" si="22">E90*F90</f>
        <v>34422.6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2735.8583374323598</v>
      </c>
      <c r="N90" s="163">
        <f>M90/L90</f>
        <v>547.17166748647196</v>
      </c>
      <c r="O90" s="165">
        <f>L90-I90</f>
        <v>0</v>
      </c>
      <c r="P90" s="166">
        <f>N90-K90</f>
        <v>-112.82833251352804</v>
      </c>
      <c r="Q90" s="152">
        <f>N90/K90</f>
        <v>0.82904798104010902</v>
      </c>
      <c r="R90" s="275">
        <f>Q106</f>
        <v>0.84176919382503712</v>
      </c>
      <c r="S90" s="167">
        <v>0.25008101851851849</v>
      </c>
      <c r="T90" s="168">
        <v>0.27361111111111114</v>
      </c>
      <c r="U90" s="169"/>
      <c r="V90" s="170">
        <v>33.883333333333411</v>
      </c>
      <c r="W90" s="173"/>
      <c r="X90" s="151"/>
      <c r="Y90" s="278"/>
      <c r="Z90" s="279"/>
      <c r="AA90" s="109">
        <f>M90-J90</f>
        <v>-564.1416625676402</v>
      </c>
      <c r="AB90" s="152">
        <f>M90/J90</f>
        <v>0.82904798104010902</v>
      </c>
      <c r="AC90" s="266">
        <f>AB106</f>
        <v>0.84176919382503701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3358</v>
      </c>
      <c r="G91" s="95">
        <f t="shared" si="22"/>
        <v>60074.62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2779.6734881581961</v>
      </c>
      <c r="N91" s="99">
        <f>M91/L91</f>
        <v>694.91837203954901</v>
      </c>
      <c r="O91" s="101">
        <f>L91-I91</f>
        <v>0</v>
      </c>
      <c r="P91" s="102">
        <f>N91-K91</f>
        <v>-130.08162796045099</v>
      </c>
      <c r="Q91" s="103">
        <f>N91/K91</f>
        <v>0.84232529944187762</v>
      </c>
      <c r="R91" s="276"/>
      <c r="S91" s="1">
        <v>0.27638888888888885</v>
      </c>
      <c r="T91" s="2">
        <v>0.32672453703703702</v>
      </c>
      <c r="U91" s="104">
        <v>3.9999999999999059</v>
      </c>
      <c r="V91" s="105">
        <v>72.483333333333363</v>
      </c>
      <c r="W91" s="106"/>
      <c r="X91" s="107"/>
      <c r="Y91" s="261"/>
      <c r="Z91" s="262"/>
      <c r="AA91" s="111">
        <f>M91-J91</f>
        <v>-520.32651184180395</v>
      </c>
      <c r="AB91" s="103">
        <f>M91/J91</f>
        <v>0.84232529944187762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5589</v>
      </c>
      <c r="G92" s="95">
        <f t="shared" si="22"/>
        <v>93112.74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2817.9831932773118</v>
      </c>
      <c r="N92" s="99">
        <f>M92/L92</f>
        <v>704.49579831932795</v>
      </c>
      <c r="O92" s="101">
        <f>L92-I92</f>
        <v>0</v>
      </c>
      <c r="P92" s="102">
        <f>N92-K92</f>
        <v>-120.50420168067205</v>
      </c>
      <c r="Q92" s="103">
        <f>N92/K92</f>
        <v>0.85393430099312473</v>
      </c>
      <c r="R92" s="276"/>
      <c r="S92" s="1">
        <v>0.33124999999999993</v>
      </c>
      <c r="T92" s="2">
        <v>0.41388888888888881</v>
      </c>
      <c r="U92" s="104">
        <v>6.5166666666665929</v>
      </c>
      <c r="V92" s="105">
        <v>118.99999999999997</v>
      </c>
      <c r="W92" s="106"/>
      <c r="X92" s="107"/>
      <c r="Y92" s="261"/>
      <c r="Z92" s="262"/>
      <c r="AA92" s="111">
        <f>M92-J92</f>
        <v>-482.01680672268822</v>
      </c>
      <c r="AB92" s="103">
        <f>M92/J92</f>
        <v>0.85393430099312473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2777.8383396226222</v>
      </c>
      <c r="N106" s="139">
        <f>M106/L106</f>
        <v>641.03961683598982</v>
      </c>
      <c r="O106" s="140">
        <f>L106-I106</f>
        <v>0</v>
      </c>
      <c r="P106" s="141">
        <f>N106-K106</f>
        <v>-120.49884470247173</v>
      </c>
      <c r="Q106" s="142">
        <f>N106/K106</f>
        <v>0.84176919382503712</v>
      </c>
      <c r="R106" s="277"/>
      <c r="S106" s="143">
        <f>S90</f>
        <v>0.25008101851851849</v>
      </c>
      <c r="T106" s="144">
        <f>INDEX(T90:T105,COUNTA(T90:T105))</f>
        <v>0.41388888888888881</v>
      </c>
      <c r="U106" s="145"/>
      <c r="V106" s="156"/>
      <c r="W106" s="89"/>
      <c r="X106" s="91"/>
      <c r="Y106" s="264"/>
      <c r="Z106" s="265"/>
      <c r="AA106" s="157">
        <f>M106-J106</f>
        <v>-522.16166037737776</v>
      </c>
      <c r="AB106" s="142">
        <f>M106/J106</f>
        <v>0.84176919382503701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3006</v>
      </c>
      <c r="G107" s="159">
        <f t="shared" ref="G107:G109" si="27">E107*F107</f>
        <v>54649.08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2989.3922651933713</v>
      </c>
      <c r="N107" s="163">
        <f>M107/L107</f>
        <v>996.46408839779042</v>
      </c>
      <c r="O107" s="165">
        <f>L107-I107</f>
        <v>0</v>
      </c>
      <c r="P107" s="166">
        <f>N107-K107</f>
        <v>-203.53591160220958</v>
      </c>
      <c r="Q107" s="152">
        <f>N107/K107</f>
        <v>0.83038674033149207</v>
      </c>
      <c r="R107" s="275">
        <f>Q123</f>
        <v>0.83204286757873047</v>
      </c>
      <c r="S107" s="167">
        <v>0.25</v>
      </c>
      <c r="T107" s="168">
        <v>0.29189814814814813</v>
      </c>
      <c r="U107" s="169"/>
      <c r="V107" s="170">
        <v>60.333333333333307</v>
      </c>
      <c r="W107" s="173"/>
      <c r="X107" s="151"/>
      <c r="Y107" s="278"/>
      <c r="Z107" s="279"/>
      <c r="AA107" s="109">
        <f>M107-J107</f>
        <v>-610.60773480662874</v>
      </c>
      <c r="AB107" s="152">
        <f>M107/J107</f>
        <v>0.83038674033149207</v>
      </c>
      <c r="AC107" s="266">
        <f>AB123</f>
        <v>0.83204286757873036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3920</v>
      </c>
      <c r="G108" s="95">
        <f t="shared" si="27"/>
        <v>71265.600000000006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2994.9066213921865</v>
      </c>
      <c r="N108" s="99">
        <f>M108/L108</f>
        <v>998.30220713072879</v>
      </c>
      <c r="O108" s="101">
        <f>L108-I108</f>
        <v>0</v>
      </c>
      <c r="P108" s="102">
        <f>N108-K108</f>
        <v>-201.69779286927121</v>
      </c>
      <c r="Q108" s="103">
        <f>N108/K108</f>
        <v>0.83191850594227401</v>
      </c>
      <c r="R108" s="276"/>
      <c r="S108" s="1">
        <v>0.30657407407407405</v>
      </c>
      <c r="T108" s="2">
        <v>0.36111111111111116</v>
      </c>
      <c r="U108" s="104">
        <v>21.133333333333333</v>
      </c>
      <c r="V108" s="105">
        <v>78.533333333333431</v>
      </c>
      <c r="W108" s="106"/>
      <c r="X108" s="107"/>
      <c r="Y108" s="261"/>
      <c r="Z108" s="262"/>
      <c r="AA108" s="111">
        <f>M108-J108</f>
        <v>-605.09337860781352</v>
      </c>
      <c r="AB108" s="103">
        <f>M108/J108</f>
        <v>0.83191850594227401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7090</v>
      </c>
      <c r="G109" s="95">
        <f t="shared" si="27"/>
        <v>101245.2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3001.7640832647312</v>
      </c>
      <c r="N109" s="99">
        <f>M109/L109</f>
        <v>1000.5880277549104</v>
      </c>
      <c r="O109" s="101">
        <f>L109-I109</f>
        <v>0</v>
      </c>
      <c r="P109" s="102">
        <f>N109-K109</f>
        <v>-199.4119722450896</v>
      </c>
      <c r="Q109" s="103">
        <f>N109/K109</f>
        <v>0.83382335646242534</v>
      </c>
      <c r="R109" s="276"/>
      <c r="S109" s="1">
        <v>0.37380787037037039</v>
      </c>
      <c r="T109" s="2">
        <v>0.47222222222222221</v>
      </c>
      <c r="U109" s="104">
        <v>18.283333333333289</v>
      </c>
      <c r="V109" s="105">
        <v>141.71666666666661</v>
      </c>
      <c r="W109" s="106"/>
      <c r="X109" s="107"/>
      <c r="Y109" s="261"/>
      <c r="Z109" s="262"/>
      <c r="AA109" s="111">
        <f>M109-J109</f>
        <v>-598.2359167352688</v>
      </c>
      <c r="AB109" s="103">
        <f>M109/J109</f>
        <v>0.83382335646242534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2995.3543232834295</v>
      </c>
      <c r="N123" s="139">
        <f>M123/L123</f>
        <v>998.45144109447654</v>
      </c>
      <c r="O123" s="140">
        <f>L123-I123</f>
        <v>0</v>
      </c>
      <c r="P123" s="141">
        <f>N123-K123</f>
        <v>-201.54855890552346</v>
      </c>
      <c r="Q123" s="142">
        <f>N123/K123</f>
        <v>0.83204286757873047</v>
      </c>
      <c r="R123" s="277"/>
      <c r="S123" s="143">
        <f>S107</f>
        <v>0.25</v>
      </c>
      <c r="T123" s="144">
        <f>INDEX(T107:T122,COUNTA(T107:T122))</f>
        <v>0.47222222222222221</v>
      </c>
      <c r="U123" s="145"/>
      <c r="V123" s="156"/>
      <c r="W123" s="89"/>
      <c r="X123" s="91"/>
      <c r="Y123" s="264"/>
      <c r="Z123" s="265"/>
      <c r="AA123" s="157">
        <f>M123-J123</f>
        <v>-604.64567671657051</v>
      </c>
      <c r="AB123" s="142">
        <f>M123/J123</f>
        <v>0.83204286757873036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2452</v>
      </c>
      <c r="G124" s="159">
        <f t="shared" ref="G124:G127" si="32">E124*F124</f>
        <v>60883.159999999996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2743.0702299564964</v>
      </c>
      <c r="N124" s="163">
        <f>M124/L124</f>
        <v>685.7675574891241</v>
      </c>
      <c r="O124" s="165">
        <f>L124-I124</f>
        <v>0</v>
      </c>
      <c r="P124" s="166">
        <f>N124-K124</f>
        <v>-139.2324425108759</v>
      </c>
      <c r="Q124" s="152">
        <f>N124/K124</f>
        <v>0.83123340301712012</v>
      </c>
      <c r="R124" s="275">
        <f>Q140</f>
        <v>0.8343424330846726</v>
      </c>
      <c r="S124" s="167">
        <v>0.25025462962962963</v>
      </c>
      <c r="T124" s="168">
        <v>0.28749999999999998</v>
      </c>
      <c r="U124" s="169"/>
      <c r="V124" s="170">
        <v>53.633333333333297</v>
      </c>
      <c r="W124" s="168"/>
      <c r="X124" s="171"/>
      <c r="Y124" s="278"/>
      <c r="Z124" s="279"/>
      <c r="AA124" s="109">
        <f>M124-J124</f>
        <v>-556.92977004350359</v>
      </c>
      <c r="AB124" s="152">
        <f>M124/J124</f>
        <v>0.83123340301712012</v>
      </c>
      <c r="AC124" s="266">
        <f>AB140</f>
        <v>0.8343424330846726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2081</v>
      </c>
      <c r="G125" s="95">
        <f t="shared" si="32"/>
        <v>52087.43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2739.1590493601475</v>
      </c>
      <c r="N125" s="99">
        <f>M125/L125</f>
        <v>684.78976234003687</v>
      </c>
      <c r="O125" s="101">
        <f>L125-I125</f>
        <v>0</v>
      </c>
      <c r="P125" s="102">
        <f>N125-K125</f>
        <v>-140.21023765996313</v>
      </c>
      <c r="Q125" s="103">
        <f>N125/K125</f>
        <v>0.83004819677580222</v>
      </c>
      <c r="R125" s="276"/>
      <c r="S125" s="1">
        <v>0.29890046296296297</v>
      </c>
      <c r="T125" s="2">
        <v>0.33055555555555555</v>
      </c>
      <c r="U125" s="104">
        <v>16.4166666666667</v>
      </c>
      <c r="V125" s="105">
        <v>45.583333333333314</v>
      </c>
      <c r="W125" s="106"/>
      <c r="X125" s="113"/>
      <c r="Y125" s="261"/>
      <c r="Z125" s="262"/>
      <c r="AA125" s="111">
        <f>M125-J125</f>
        <v>-560.84095063985251</v>
      </c>
      <c r="AB125" s="103">
        <f>M125/J125</f>
        <v>0.83004819677580222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4148</v>
      </c>
      <c r="G126" s="95">
        <f t="shared" si="32"/>
        <v>124440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2519.4533490804797</v>
      </c>
      <c r="N126" s="99">
        <f>M126/L126</f>
        <v>839.81778302682653</v>
      </c>
      <c r="O126" s="101">
        <f>L126-I126</f>
        <v>0</v>
      </c>
      <c r="P126" s="102">
        <f>N126-K126</f>
        <v>-160.18221697317347</v>
      </c>
      <c r="Q126" s="103">
        <f>N126/K126</f>
        <v>0.83981778302682653</v>
      </c>
      <c r="R126" s="276"/>
      <c r="S126" s="1">
        <v>0.34251157407407407</v>
      </c>
      <c r="T126" s="2">
        <v>0.41111111111111109</v>
      </c>
      <c r="U126" s="104">
        <v>17.216666666666669</v>
      </c>
      <c r="V126" s="105">
        <v>98.783333333333317</v>
      </c>
      <c r="W126" s="106"/>
      <c r="X126" s="113"/>
      <c r="Y126" s="261"/>
      <c r="Z126" s="262"/>
      <c r="AA126" s="111">
        <f>M126-J126</f>
        <v>-480.54665091952029</v>
      </c>
      <c r="AB126" s="103">
        <f>M126/J126</f>
        <v>0.83981778302682653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2156</v>
      </c>
      <c r="G127" s="95">
        <f t="shared" si="32"/>
        <v>60173.96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2511.0320284697509</v>
      </c>
      <c r="N127" s="99">
        <f>M127/L127</f>
        <v>627.75800711743773</v>
      </c>
      <c r="O127" s="101">
        <f>L127-I127</f>
        <v>0</v>
      </c>
      <c r="P127" s="102">
        <f>N127-K127</f>
        <v>-122.24199288256227</v>
      </c>
      <c r="Q127" s="103">
        <f>N127/K127</f>
        <v>0.83701067615658364</v>
      </c>
      <c r="R127" s="276"/>
      <c r="S127" s="1">
        <v>0.42325231481481479</v>
      </c>
      <c r="T127" s="2">
        <v>0.45902777777777776</v>
      </c>
      <c r="U127" s="104">
        <v>17.48333333333332</v>
      </c>
      <c r="V127" s="105">
        <v>51.516666666666673</v>
      </c>
      <c r="W127" s="106"/>
      <c r="X127" s="107"/>
      <c r="Y127" s="261"/>
      <c r="Z127" s="262"/>
      <c r="AA127" s="111">
        <f>M127-J127</f>
        <v>-488.96797153024909</v>
      </c>
      <c r="AB127" s="103">
        <f>M127/J127</f>
        <v>0.83701067615658364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2628.1786642167185</v>
      </c>
      <c r="N140" s="139">
        <f>M140/L140</f>
        <v>700.84764379112494</v>
      </c>
      <c r="O140" s="140">
        <f>L140-I140</f>
        <v>0</v>
      </c>
      <c r="P140" s="141">
        <f>N140-K140</f>
        <v>-139.15235620887506</v>
      </c>
      <c r="Q140" s="142">
        <f>N140/K140</f>
        <v>0.8343424330846726</v>
      </c>
      <c r="R140" s="277"/>
      <c r="S140" s="143">
        <f>S124</f>
        <v>0.25025462962962963</v>
      </c>
      <c r="T140" s="144">
        <f>INDEX(T124:T139,COUNTA(T124:T139))</f>
        <v>0.45902777777777776</v>
      </c>
      <c r="U140" s="145"/>
      <c r="V140" s="156"/>
      <c r="W140" s="135"/>
      <c r="X140" s="139"/>
      <c r="Y140" s="264"/>
      <c r="Z140" s="265"/>
      <c r="AA140" s="157">
        <f>M140-J140</f>
        <v>-521.82133578328148</v>
      </c>
      <c r="AB140" s="142">
        <f>M140/J140</f>
        <v>0.8343424330846726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2388</v>
      </c>
      <c r="G141" s="159">
        <f t="shared" ref="G141:G144" si="36">E141*F141</f>
        <v>70493.759999999995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2792.0753491393325</v>
      </c>
      <c r="N141" s="163">
        <f>M141/L141</f>
        <v>164.23972641996073</v>
      </c>
      <c r="O141" s="165">
        <f>L141-I141</f>
        <v>0</v>
      </c>
      <c r="P141" s="166">
        <f>N141-K141</f>
        <v>-28.289685344745152</v>
      </c>
      <c r="Q141" s="152">
        <f>N141/K141</f>
        <v>0.85306304587208448</v>
      </c>
      <c r="R141" s="275">
        <f>Q157</f>
        <v>0.84818301999369949</v>
      </c>
      <c r="S141" s="167">
        <v>0.70833333333333337</v>
      </c>
      <c r="T141" s="168">
        <v>0.74396990740740743</v>
      </c>
      <c r="U141" s="169"/>
      <c r="V141" s="170">
        <v>51.316666666666642</v>
      </c>
      <c r="W141" s="168"/>
      <c r="X141" s="171"/>
      <c r="Y141" s="278"/>
      <c r="Z141" s="279"/>
      <c r="AA141" s="109">
        <f>M141-J141</f>
        <v>-480.9246508606675</v>
      </c>
      <c r="AB141" s="152">
        <f>M141/J141</f>
        <v>0.85306304587208448</v>
      </c>
      <c r="AC141" s="266">
        <f>AB157</f>
        <v>0.84818301999369949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2410</v>
      </c>
      <c r="G142" s="95">
        <f t="shared" si="36"/>
        <v>71938.5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2793.3032839665138</v>
      </c>
      <c r="N142" s="99">
        <f>M142/L142</f>
        <v>164.31195788038318</v>
      </c>
      <c r="O142" s="101">
        <f>L142-I142</f>
        <v>0</v>
      </c>
      <c r="P142" s="102">
        <f>N142-K142</f>
        <v>-28.217453884322708</v>
      </c>
      <c r="Q142" s="103">
        <f>N142/K142</f>
        <v>0.85343821691613631</v>
      </c>
      <c r="R142" s="276"/>
      <c r="S142" s="1">
        <v>0.74807870370370366</v>
      </c>
      <c r="T142" s="2">
        <v>0.78402777777777777</v>
      </c>
      <c r="U142" s="104">
        <v>5.916666666666579</v>
      </c>
      <c r="V142" s="105">
        <v>51.766666666666708</v>
      </c>
      <c r="W142" s="106"/>
      <c r="X142" s="113"/>
      <c r="Y142" s="261"/>
      <c r="Z142" s="262"/>
      <c r="AA142" s="111">
        <f>M142-J142</f>
        <v>-479.69671603348615</v>
      </c>
      <c r="AB142" s="103">
        <f>M142/J142</f>
        <v>0.85343821691613619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2149</v>
      </c>
      <c r="G143" s="95">
        <f t="shared" si="36"/>
        <v>61396.93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3004.4271844660234</v>
      </c>
      <c r="N143" s="99">
        <f>M143/L143</f>
        <v>231.10978342046334</v>
      </c>
      <c r="O143" s="101">
        <f>L143-I143</f>
        <v>0</v>
      </c>
      <c r="P143" s="102">
        <f>N143-K143</f>
        <v>-45.813293502613561</v>
      </c>
      <c r="Q143" s="103">
        <f>N143/K143</f>
        <v>0.83456310679611767</v>
      </c>
      <c r="R143" s="276"/>
      <c r="S143" s="1">
        <v>0.78825231481481484</v>
      </c>
      <c r="T143" s="2">
        <v>0.81805555555555554</v>
      </c>
      <c r="U143" s="104">
        <v>6.0833333333333783</v>
      </c>
      <c r="V143" s="105">
        <v>42.916666666666607</v>
      </c>
      <c r="W143" s="106"/>
      <c r="X143" s="113"/>
      <c r="Y143" s="261"/>
      <c r="Z143" s="262"/>
      <c r="AA143" s="111">
        <f>M143-J143</f>
        <v>-595.57281553397661</v>
      </c>
      <c r="AB143" s="103">
        <f>M143/J143</f>
        <v>0.83456310679611756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2788</v>
      </c>
      <c r="G144" s="95">
        <f t="shared" si="36"/>
        <v>71484.320000000007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2560.4081632653047</v>
      </c>
      <c r="N144" s="99">
        <f>M144/L144</f>
        <v>232.76437847866407</v>
      </c>
      <c r="O144" s="101">
        <f>L144-I144</f>
        <v>0</v>
      </c>
      <c r="P144" s="102">
        <f>N144-K144</f>
        <v>-39.962894248608677</v>
      </c>
      <c r="Q144" s="103">
        <f>N144/K144</f>
        <v>0.85346938775510151</v>
      </c>
      <c r="R144" s="276"/>
      <c r="S144" s="1">
        <v>0.82291666666666663</v>
      </c>
      <c r="T144" s="2">
        <v>0.86828703703703702</v>
      </c>
      <c r="U144" s="104">
        <v>6.9999999999999751</v>
      </c>
      <c r="V144" s="105">
        <v>65.333333333333371</v>
      </c>
      <c r="W144" s="106"/>
      <c r="X144" s="107"/>
      <c r="Y144" s="261"/>
      <c r="Z144" s="262"/>
      <c r="AA144" s="111">
        <f>M144-J144</f>
        <v>-439.59183673469533</v>
      </c>
      <c r="AB144" s="103">
        <f>M144/J144</f>
        <v>0.85346938775510151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2787.5534952092935</v>
      </c>
      <c r="N157" s="139">
        <f>M157/L157</f>
        <v>192.24506863512369</v>
      </c>
      <c r="O157" s="140">
        <f>L157-I157</f>
        <v>0</v>
      </c>
      <c r="P157" s="141">
        <f>N157-K157</f>
        <v>-34.410103778669423</v>
      </c>
      <c r="Q157" s="142">
        <f>N157/K157</f>
        <v>0.84818301999369949</v>
      </c>
      <c r="R157" s="277"/>
      <c r="S157" s="143">
        <f>S141</f>
        <v>0.70833333333333337</v>
      </c>
      <c r="T157" s="144">
        <f>INDEX(T141:T156,COUNTA(T141:T156))</f>
        <v>0.86828703703703702</v>
      </c>
      <c r="U157" s="145"/>
      <c r="V157" s="156"/>
      <c r="W157" s="135"/>
      <c r="X157" s="139"/>
      <c r="Y157" s="264"/>
      <c r="Z157" s="265"/>
      <c r="AA157" s="157">
        <f>M157-J157</f>
        <v>-498.94650479070651</v>
      </c>
      <c r="AB157" s="142">
        <f>M157/J157</f>
        <v>0.84818301999369949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9830</v>
      </c>
      <c r="G158" s="159">
        <f t="shared" ref="G158" si="40">E158*F158</f>
        <v>137914.9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2397.8858923973435</v>
      </c>
      <c r="N158" s="163">
        <f>M158/L158</f>
        <v>599.47147309933587</v>
      </c>
      <c r="O158" s="165">
        <f>L158-I158</f>
        <v>0</v>
      </c>
      <c r="P158" s="166">
        <f>N158-K158</f>
        <v>-75.528526900664133</v>
      </c>
      <c r="Q158" s="152">
        <f>N158/K158</f>
        <v>0.88810588607309016</v>
      </c>
      <c r="R158" s="275">
        <f>Q174</f>
        <v>0.88810588607309016</v>
      </c>
      <c r="S158" s="167">
        <v>0.70835648148148145</v>
      </c>
      <c r="T158" s="168">
        <v>0.87916666666666665</v>
      </c>
      <c r="U158" s="169"/>
      <c r="V158" s="170">
        <v>245.9666666666667</v>
      </c>
      <c r="W158" s="168"/>
      <c r="X158" s="171"/>
      <c r="Y158" s="278"/>
      <c r="Z158" s="279"/>
      <c r="AA158" s="109">
        <f>M158-J158</f>
        <v>-302.11410760265653</v>
      </c>
      <c r="AB158" s="152">
        <f>M158/J158</f>
        <v>0.88810588607309016</v>
      </c>
      <c r="AC158" s="266">
        <f>AB174</f>
        <v>0.88810588607309016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2397.8858923973435</v>
      </c>
      <c r="N174" s="139">
        <f>M174/L174</f>
        <v>599.47147309933587</v>
      </c>
      <c r="O174" s="140">
        <f>L174-I174</f>
        <v>0</v>
      </c>
      <c r="P174" s="141">
        <f>N174-K174</f>
        <v>-75.528526900664133</v>
      </c>
      <c r="Q174" s="142">
        <f>N174/K174</f>
        <v>0.88810588607309016</v>
      </c>
      <c r="R174" s="277"/>
      <c r="S174" s="143">
        <f>S158</f>
        <v>0.70835648148148145</v>
      </c>
      <c r="T174" s="144">
        <f>INDEX(T158:T173,COUNTA(T158:T173))</f>
        <v>0.87916666666666665</v>
      </c>
      <c r="U174" s="145"/>
      <c r="V174" s="156"/>
      <c r="W174" s="135"/>
      <c r="X174" s="139"/>
      <c r="Y174" s="264"/>
      <c r="Z174" s="265"/>
      <c r="AA174" s="157">
        <f>M174-J174</f>
        <v>-302.11410760265653</v>
      </c>
      <c r="AB174" s="142">
        <f>M174/J174</f>
        <v>0.88810588607309016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1205</v>
      </c>
      <c r="G175" s="159">
        <f t="shared" ref="G175:G178" si="44">E175*F175</f>
        <v>29100.75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2480.2744425386004</v>
      </c>
      <c r="N175" s="163">
        <f>M175/L175</f>
        <v>620.0686106346501</v>
      </c>
      <c r="O175" s="165">
        <f>L175-I175</f>
        <v>0</v>
      </c>
      <c r="P175" s="166">
        <f>N175-K175</f>
        <v>-129.9313893653499</v>
      </c>
      <c r="Q175" s="152">
        <f>N175/K175</f>
        <v>0.8267581475128668</v>
      </c>
      <c r="R175" s="275">
        <f>Q191</f>
        <v>0.83522626068165895</v>
      </c>
      <c r="S175" s="167">
        <v>0.70833333333333337</v>
      </c>
      <c r="T175" s="168">
        <v>0.72857638888888887</v>
      </c>
      <c r="U175" s="169"/>
      <c r="V175" s="170">
        <v>29.14999999999992</v>
      </c>
      <c r="W175" s="173"/>
      <c r="X175" s="151"/>
      <c r="Y175" s="278"/>
      <c r="Z175" s="279"/>
      <c r="AA175" s="109">
        <f>M175-J175</f>
        <v>-519.7255574613996</v>
      </c>
      <c r="AB175" s="152">
        <f>M175/J175</f>
        <v>0.8267581475128668</v>
      </c>
      <c r="AC175" s="266">
        <f>AB191</f>
        <v>0.83522626068165895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1512</v>
      </c>
      <c r="G176" s="95">
        <f t="shared" si="44"/>
        <v>36514.799999999996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2488.8888888888928</v>
      </c>
      <c r="N176" s="99">
        <f>M176/L176</f>
        <v>622.22222222222319</v>
      </c>
      <c r="O176" s="101">
        <f>L176-I176</f>
        <v>0</v>
      </c>
      <c r="P176" s="102">
        <f>N176-K176</f>
        <v>-127.77777777777681</v>
      </c>
      <c r="Q176" s="103">
        <f>N176/K176</f>
        <v>0.82962962962963094</v>
      </c>
      <c r="R176" s="276"/>
      <c r="S176" s="1">
        <v>0.73333333333333339</v>
      </c>
      <c r="T176" s="2">
        <v>0.75864583333333335</v>
      </c>
      <c r="U176" s="104">
        <v>6.8500000000001116</v>
      </c>
      <c r="V176" s="105">
        <v>36.449999999999946</v>
      </c>
      <c r="W176" s="106"/>
      <c r="X176" s="107"/>
      <c r="Y176" s="261"/>
      <c r="Z176" s="262"/>
      <c r="AA176" s="111">
        <f>M176-J176</f>
        <v>-511.11111111110722</v>
      </c>
      <c r="AB176" s="103">
        <f>M176/J176</f>
        <v>0.82962962962963094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1810</v>
      </c>
      <c r="G177" s="95">
        <f t="shared" si="44"/>
        <v>49919.799999999996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2487.0229007633643</v>
      </c>
      <c r="N177" s="99">
        <f>M177/L177</f>
        <v>621.75572519084108</v>
      </c>
      <c r="O177" s="101">
        <f>L177-I177</f>
        <v>0</v>
      </c>
      <c r="P177" s="102">
        <f>N177-K177</f>
        <v>-128.24427480915892</v>
      </c>
      <c r="Q177" s="103">
        <f>N177/K177</f>
        <v>0.82900763358778806</v>
      </c>
      <c r="R177" s="276"/>
      <c r="S177" s="1">
        <v>0.76273148148148151</v>
      </c>
      <c r="T177" s="2">
        <v>0.79305555555555551</v>
      </c>
      <c r="U177" s="104">
        <v>5.8833333333333471</v>
      </c>
      <c r="V177" s="105">
        <v>43.666666666666565</v>
      </c>
      <c r="W177" s="106"/>
      <c r="X177" s="107"/>
      <c r="Y177" s="261"/>
      <c r="Z177" s="262"/>
      <c r="AA177" s="111">
        <f>M177-J177</f>
        <v>-512.97709923663569</v>
      </c>
      <c r="AB177" s="103">
        <f>M177/J177</f>
        <v>0.82900763358778806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5822</v>
      </c>
      <c r="G178" s="95">
        <f t="shared" si="44"/>
        <v>104155.58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2817.0967741935474</v>
      </c>
      <c r="N178" s="99">
        <f>M178/L178</f>
        <v>704.27419354838685</v>
      </c>
      <c r="O178" s="101">
        <f>L178-I178</f>
        <v>0</v>
      </c>
      <c r="P178" s="102">
        <f>N178-K178</f>
        <v>-120.72580645161315</v>
      </c>
      <c r="Q178" s="103">
        <f>N178/K178</f>
        <v>0.85366568914955987</v>
      </c>
      <c r="R178" s="276"/>
      <c r="S178" s="1">
        <v>0.79583333333333339</v>
      </c>
      <c r="T178" s="2">
        <v>0.88194444444444453</v>
      </c>
      <c r="U178" s="104">
        <v>4.0000000000001457</v>
      </c>
      <c r="V178" s="105">
        <v>124.00000000000004</v>
      </c>
      <c r="W178" s="106"/>
      <c r="X178" s="107"/>
      <c r="Y178" s="261"/>
      <c r="Z178" s="262"/>
      <c r="AA178" s="111">
        <f>M178-J178</f>
        <v>-482.90322580645261</v>
      </c>
      <c r="AB178" s="103">
        <f>M178/J178</f>
        <v>0.85366568914955987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2568.3207515961012</v>
      </c>
      <c r="N191" s="139">
        <f>M191/L191</f>
        <v>642.0801878990253</v>
      </c>
      <c r="O191" s="140">
        <f>L191-I191</f>
        <v>0</v>
      </c>
      <c r="P191" s="141">
        <f>N191-K191</f>
        <v>-126.6698121009747</v>
      </c>
      <c r="Q191" s="142">
        <f>N191/K191</f>
        <v>0.83522626068165895</v>
      </c>
      <c r="R191" s="277"/>
      <c r="S191" s="143">
        <f>S175</f>
        <v>0.70833333333333337</v>
      </c>
      <c r="T191" s="144">
        <f>INDEX(T175:T190,COUNTA(T175:T190))</f>
        <v>0.88194444444444453</v>
      </c>
      <c r="U191" s="145"/>
      <c r="V191" s="156"/>
      <c r="W191" s="89"/>
      <c r="X191" s="91"/>
      <c r="Y191" s="264"/>
      <c r="Z191" s="265"/>
      <c r="AA191" s="157">
        <f>M191-J191</f>
        <v>-506.67924840389878</v>
      </c>
      <c r="AB191" s="142">
        <f>M191/J191</f>
        <v>0.83522626068165895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1881</v>
      </c>
      <c r="G192" s="159">
        <f t="shared" ref="G192:G195" si="49">E192*F192</f>
        <v>41908.68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2769.57055214723</v>
      </c>
      <c r="N192" s="163">
        <f>M192/L192</f>
        <v>553.91411042944605</v>
      </c>
      <c r="O192" s="165">
        <f>L192-I192</f>
        <v>0</v>
      </c>
      <c r="P192" s="166">
        <f>N192-K192</f>
        <v>-106.08588957055395</v>
      </c>
      <c r="Q192" s="152">
        <f>N192/K192</f>
        <v>0.83926380368097886</v>
      </c>
      <c r="R192" s="275">
        <f>Q208</f>
        <v>0.84370758315096384</v>
      </c>
      <c r="S192" s="167">
        <v>0.7085069444444444</v>
      </c>
      <c r="T192" s="168">
        <v>0.7368055555555556</v>
      </c>
      <c r="U192" s="169"/>
      <c r="V192" s="170">
        <v>40.750000000000135</v>
      </c>
      <c r="W192" s="173"/>
      <c r="X192" s="151"/>
      <c r="Y192" s="278"/>
      <c r="Z192" s="279"/>
      <c r="AA192" s="109">
        <f>M192-J192</f>
        <v>-530.42944785276995</v>
      </c>
      <c r="AB192" s="152">
        <f>M192/J192</f>
        <v>0.83926380368097875</v>
      </c>
      <c r="AC192" s="266">
        <f>AB208</f>
        <v>0.84370758315096395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2975</v>
      </c>
      <c r="G193" s="95">
        <f t="shared" si="49"/>
        <v>54085.5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2811.7616172223725</v>
      </c>
      <c r="N193" s="99">
        <f>M193/L193</f>
        <v>702.94040430559312</v>
      </c>
      <c r="O193" s="101">
        <f>L193-I193</f>
        <v>0</v>
      </c>
      <c r="P193" s="102">
        <f>N193-K193</f>
        <v>-122.05959569440688</v>
      </c>
      <c r="Q193" s="103">
        <f>N193/K193</f>
        <v>0.85204897491587039</v>
      </c>
      <c r="R193" s="276"/>
      <c r="S193" s="1">
        <v>0.74027777777777781</v>
      </c>
      <c r="T193" s="2">
        <v>0.78436342592592589</v>
      </c>
      <c r="U193" s="104">
        <v>4.9999999999999822</v>
      </c>
      <c r="V193" s="105">
        <v>63.483333333333235</v>
      </c>
      <c r="W193" s="106"/>
      <c r="X193" s="107"/>
      <c r="Y193" s="261"/>
      <c r="Z193" s="262"/>
      <c r="AA193" s="111">
        <f>M193-J193</f>
        <v>-488.23838277762752</v>
      </c>
      <c r="AB193" s="103">
        <f>M193/J193</f>
        <v>0.85204897491587039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3766</v>
      </c>
      <c r="G194" s="95">
        <f t="shared" si="49"/>
        <v>62741.56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2776.489862789269</v>
      </c>
      <c r="N194" s="99">
        <f>M194/L194</f>
        <v>694.12246569731724</v>
      </c>
      <c r="O194" s="101">
        <f>L194-I194</f>
        <v>0</v>
      </c>
      <c r="P194" s="102">
        <f>N194-K194</f>
        <v>-130.87753430268276</v>
      </c>
      <c r="Q194" s="103">
        <f>N194/K194</f>
        <v>0.84136056448159668</v>
      </c>
      <c r="R194" s="276"/>
      <c r="S194" s="1">
        <v>0.78819444444444442</v>
      </c>
      <c r="T194" s="2">
        <v>0.84471064814814811</v>
      </c>
      <c r="U194" s="104">
        <v>5.5166666666666764</v>
      </c>
      <c r="V194" s="105">
        <v>81.383333333333326</v>
      </c>
      <c r="W194" s="106">
        <v>0.84471064814814811</v>
      </c>
      <c r="X194" s="107">
        <v>0.8833333333333333</v>
      </c>
      <c r="Y194" s="261"/>
      <c r="Z194" s="262"/>
      <c r="AA194" s="111">
        <f>M194-J194</f>
        <v>-523.51013721073105</v>
      </c>
      <c r="AB194" s="103">
        <f>M194/J194</f>
        <v>0.84136056448159668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5427</v>
      </c>
      <c r="G195" s="95">
        <f t="shared" si="49"/>
        <v>90413.82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2779.1180654338541</v>
      </c>
      <c r="N195" s="99">
        <f>M195/L195</f>
        <v>694.77951635846352</v>
      </c>
      <c r="O195" s="101">
        <f>L195-I195</f>
        <v>0</v>
      </c>
      <c r="P195" s="102">
        <f>N195-K195</f>
        <v>-130.22048364153648</v>
      </c>
      <c r="Q195" s="103">
        <f>N195/K195</f>
        <v>0.84215698952541029</v>
      </c>
      <c r="R195" s="276"/>
      <c r="S195" s="1">
        <v>0.8833333333333333</v>
      </c>
      <c r="T195" s="2">
        <v>0.96469907407407407</v>
      </c>
      <c r="U195" s="104">
        <v>55.616666666666674</v>
      </c>
      <c r="V195" s="105">
        <v>117.1666666666667</v>
      </c>
      <c r="W195" s="106"/>
      <c r="X195" s="107"/>
      <c r="Y195" s="261"/>
      <c r="Z195" s="262"/>
      <c r="AA195" s="111">
        <f>M195-J195</f>
        <v>-520.8819345661459</v>
      </c>
      <c r="AB195" s="103">
        <f>M195/J195</f>
        <v>0.84215698952541029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2784.2350243981809</v>
      </c>
      <c r="N208" s="139">
        <f>M208/L208</f>
        <v>655.11412338780724</v>
      </c>
      <c r="O208" s="140">
        <f>L208-I208</f>
        <v>0</v>
      </c>
      <c r="P208" s="141">
        <f>N208-K208</f>
        <v>-121.3564648474869</v>
      </c>
      <c r="Q208" s="142">
        <f>N208/K208</f>
        <v>0.84370758315096384</v>
      </c>
      <c r="R208" s="277"/>
      <c r="S208" s="143">
        <f>S192</f>
        <v>0.7085069444444444</v>
      </c>
      <c r="T208" s="144">
        <f>INDEX(T192:T207,COUNTA(T192:T207))</f>
        <v>0.96469907407407407</v>
      </c>
      <c r="U208" s="145"/>
      <c r="V208" s="156"/>
      <c r="W208" s="89"/>
      <c r="X208" s="91"/>
      <c r="Y208" s="264"/>
      <c r="Z208" s="265"/>
      <c r="AA208" s="157">
        <f>M208-J208</f>
        <v>-515.76497560181906</v>
      </c>
      <c r="AB208" s="142">
        <f>M208/J208</f>
        <v>0.84370758315096395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3137</v>
      </c>
      <c r="G209" s="159">
        <f t="shared" ref="G209:G211" si="54">E209*F209</f>
        <v>77891.709999999992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2734.43099273608</v>
      </c>
      <c r="N209" s="163">
        <f>M209/L209</f>
        <v>683.60774818402001</v>
      </c>
      <c r="O209" s="165">
        <f>L209-I209</f>
        <v>0</v>
      </c>
      <c r="P209" s="166">
        <f>N209-K209</f>
        <v>-141.39225181597999</v>
      </c>
      <c r="Q209" s="152">
        <f>N209/K209</f>
        <v>0.8286154523442667</v>
      </c>
      <c r="R209" s="275">
        <f>Q225</f>
        <v>0.83233416337644617</v>
      </c>
      <c r="S209" s="167">
        <v>0.70844907407407409</v>
      </c>
      <c r="T209" s="168">
        <v>0.75624999999999998</v>
      </c>
      <c r="U209" s="169"/>
      <c r="V209" s="170">
        <v>68.833333333333272</v>
      </c>
      <c r="W209" s="173"/>
      <c r="X209" s="151"/>
      <c r="Y209" s="278"/>
      <c r="Z209" s="279"/>
      <c r="AA209" s="109">
        <f>M209-J209</f>
        <v>-565.56900726391996</v>
      </c>
      <c r="AB209" s="152">
        <f>M209/J209</f>
        <v>0.8286154523442667</v>
      </c>
      <c r="AC209" s="266">
        <f>AB225</f>
        <v>0.83233416337644617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6471</v>
      </c>
      <c r="G210" s="95">
        <f t="shared" si="54"/>
        <v>92405.87999999999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3003.9458413926523</v>
      </c>
      <c r="N210" s="99">
        <f>M210/L210</f>
        <v>1001.3152804642174</v>
      </c>
      <c r="O210" s="101">
        <f>L210-I210</f>
        <v>0</v>
      </c>
      <c r="P210" s="102">
        <f>N210-K210</f>
        <v>-198.68471953578262</v>
      </c>
      <c r="Q210" s="103">
        <f>N210/K210</f>
        <v>0.83442940038684776</v>
      </c>
      <c r="R210" s="276"/>
      <c r="S210" s="1">
        <v>0.7680555555555556</v>
      </c>
      <c r="T210" s="2">
        <v>0.85781249999999998</v>
      </c>
      <c r="U210" s="104">
        <v>17.000000000000099</v>
      </c>
      <c r="V210" s="105">
        <v>129.24999999999989</v>
      </c>
      <c r="W210" s="106">
        <v>0.85781249999999998</v>
      </c>
      <c r="X210" s="107">
        <v>0.91458333333333319</v>
      </c>
      <c r="Y210" s="261"/>
      <c r="Z210" s="262"/>
      <c r="AA210" s="111">
        <f>M210-J210</f>
        <v>-596.05415860734774</v>
      </c>
      <c r="AB210" s="103">
        <f>M210/J210</f>
        <v>0.83442940038684787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4861</v>
      </c>
      <c r="G211" s="95">
        <f t="shared" si="54"/>
        <v>69415.08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3001.1318813239518</v>
      </c>
      <c r="N211" s="99">
        <f>M211/L211</f>
        <v>1000.3772937746506</v>
      </c>
      <c r="O211" s="101">
        <f>L211-I211</f>
        <v>0</v>
      </c>
      <c r="P211" s="102">
        <f>N211-K211</f>
        <v>-199.62270622534936</v>
      </c>
      <c r="Q211" s="103">
        <f>N211/K211</f>
        <v>0.83364774481220882</v>
      </c>
      <c r="R211" s="276"/>
      <c r="S211" s="1">
        <v>0.91458333333333319</v>
      </c>
      <c r="T211" s="2">
        <v>0.98207175925925927</v>
      </c>
      <c r="U211" s="104">
        <v>81.749999999999829</v>
      </c>
      <c r="V211" s="105">
        <v>97.18333333333355</v>
      </c>
      <c r="W211" s="106"/>
      <c r="X211" s="107"/>
      <c r="Y211" s="261"/>
      <c r="Z211" s="262"/>
      <c r="AA211" s="111">
        <f>M211-J211</f>
        <v>-598.8681186760482</v>
      </c>
      <c r="AB211" s="103">
        <f>M211/J211</f>
        <v>0.83364774481220882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3500</v>
      </c>
      <c r="K225" s="139">
        <f t="shared" ref="K225" si="56">J225/I225</f>
        <v>1050</v>
      </c>
      <c r="L225" s="137">
        <f t="shared" ref="L225:M225" si="57">AVERAGE(L209:L224)</f>
        <v>3.3333333333333335</v>
      </c>
      <c r="M225" s="138">
        <f t="shared" si="57"/>
        <v>2913.1695718175615</v>
      </c>
      <c r="N225" s="139">
        <f t="shared" ref="N225:N231" si="58">M225/L225</f>
        <v>873.95087154526846</v>
      </c>
      <c r="O225" s="140">
        <f t="shared" ref="O225:O231" si="59">L225-I225</f>
        <v>0</v>
      </c>
      <c r="P225" s="141">
        <f t="shared" ref="P225:P231" si="60">N225-K225</f>
        <v>-176.04912845473154</v>
      </c>
      <c r="Q225" s="142">
        <f t="shared" ref="Q225:Q231" si="61">N225/K225</f>
        <v>0.83233416337644617</v>
      </c>
      <c r="R225" s="277"/>
      <c r="S225" s="143">
        <f>S209</f>
        <v>0.70844907407407409</v>
      </c>
      <c r="T225" s="144">
        <f>INDEX(T209:T224,COUNTA(T209:T224))</f>
        <v>0.98207175925925927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-586.83042818243848</v>
      </c>
      <c r="AB225" s="142">
        <f t="shared" ref="AB225:AB231" si="63">M225/J225</f>
        <v>0.83233416337644617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1262</v>
      </c>
      <c r="G226" s="159">
        <f t="shared" ref="G226:G231" si="64">E226*F226</f>
        <v>22943.16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2955.8880936890096</v>
      </c>
      <c r="N226" s="163">
        <f t="shared" si="58"/>
        <v>985.29603122966989</v>
      </c>
      <c r="O226" s="165">
        <f t="shared" si="59"/>
        <v>0</v>
      </c>
      <c r="P226" s="166">
        <f t="shared" si="60"/>
        <v>-214.70396877033011</v>
      </c>
      <c r="Q226" s="152">
        <f t="shared" si="61"/>
        <v>0.82108002602472496</v>
      </c>
      <c r="R226" s="275">
        <f>Q242</f>
        <v>0.82841966754307739</v>
      </c>
      <c r="S226" s="167">
        <v>0.70859953703703704</v>
      </c>
      <c r="T226" s="168">
        <v>0.72638888888888886</v>
      </c>
      <c r="U226" s="169"/>
      <c r="V226" s="170">
        <v>25.616666666666621</v>
      </c>
      <c r="W226" s="168"/>
      <c r="X226" s="171"/>
      <c r="Y226" s="278"/>
      <c r="Z226" s="279"/>
      <c r="AA226" s="174">
        <f t="shared" si="62"/>
        <v>-644.11190631099043</v>
      </c>
      <c r="AB226" s="152">
        <f t="shared" si="63"/>
        <v>0.82108002602472485</v>
      </c>
      <c r="AC226" s="266">
        <f>AB242</f>
        <v>0.8284196675430775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845</v>
      </c>
      <c r="G227" s="95">
        <f t="shared" si="64"/>
        <v>15362.1</v>
      </c>
      <c r="H227" s="96">
        <v>2</v>
      </c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 t="shared" si="65"/>
        <v>2988.2121807465546</v>
      </c>
      <c r="N227" s="99">
        <f t="shared" si="58"/>
        <v>996.07072691551821</v>
      </c>
      <c r="O227" s="101">
        <f t="shared" si="59"/>
        <v>0</v>
      </c>
      <c r="P227" s="102">
        <f t="shared" si="60"/>
        <v>-203.92927308448179</v>
      </c>
      <c r="Q227" s="103">
        <f t="shared" si="61"/>
        <v>0.83005893909626516</v>
      </c>
      <c r="R227" s="276"/>
      <c r="S227" s="1">
        <v>0.73752314814814812</v>
      </c>
      <c r="T227" s="2">
        <v>0.74930555555555556</v>
      </c>
      <c r="U227" s="104">
        <v>16.033333333333335</v>
      </c>
      <c r="V227" s="105">
        <v>16.966666666666708</v>
      </c>
      <c r="W227" s="106"/>
      <c r="X227" s="113"/>
      <c r="Y227" s="261"/>
      <c r="Z227" s="262"/>
      <c r="AA227" s="175">
        <f t="shared" si="62"/>
        <v>-611.78781925344538</v>
      </c>
      <c r="AB227" s="103">
        <f t="shared" si="63"/>
        <v>0.83005893909626516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2397</v>
      </c>
      <c r="G228" s="95">
        <f t="shared" si="64"/>
        <v>59996.91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 t="shared" si="65"/>
        <v>2740.2985074626813</v>
      </c>
      <c r="N228" s="99">
        <f t="shared" si="58"/>
        <v>685.07462686567033</v>
      </c>
      <c r="O228" s="101">
        <f t="shared" si="59"/>
        <v>0</v>
      </c>
      <c r="P228" s="102">
        <f t="shared" si="60"/>
        <v>-139.92537313432967</v>
      </c>
      <c r="Q228" s="103">
        <f t="shared" si="61"/>
        <v>0.83039348710990346</v>
      </c>
      <c r="R228" s="276"/>
      <c r="S228" s="1">
        <v>0.76180555555555551</v>
      </c>
      <c r="T228" s="2">
        <v>0.79825231481481485</v>
      </c>
      <c r="U228" s="104">
        <v>17.999999999999936</v>
      </c>
      <c r="V228" s="105">
        <v>52.483333333333434</v>
      </c>
      <c r="W228" s="106"/>
      <c r="X228" s="113"/>
      <c r="Y228" s="261"/>
      <c r="Z228" s="262"/>
      <c r="AA228" s="175">
        <f t="shared" si="62"/>
        <v>-559.7014925373187</v>
      </c>
      <c r="AB228" s="103">
        <f t="shared" si="63"/>
        <v>0.83039348710990346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2742</v>
      </c>
      <c r="G229" s="95">
        <f t="shared" si="64"/>
        <v>49849.56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 t="shared" si="65"/>
        <v>2512.3950114532877</v>
      </c>
      <c r="N229" s="99">
        <f t="shared" si="58"/>
        <v>628.09875286332192</v>
      </c>
      <c r="O229" s="101">
        <f t="shared" si="59"/>
        <v>0</v>
      </c>
      <c r="P229" s="102">
        <f t="shared" si="60"/>
        <v>-121.90124713667808</v>
      </c>
      <c r="Q229" s="103">
        <f t="shared" si="61"/>
        <v>0.83746500381776257</v>
      </c>
      <c r="R229" s="276"/>
      <c r="S229" s="1">
        <v>0.80972222222222212</v>
      </c>
      <c r="T229" s="2">
        <v>0.85519675925925931</v>
      </c>
      <c r="U229" s="104">
        <v>16.516666666666477</v>
      </c>
      <c r="V229" s="105">
        <v>65.483333333333547</v>
      </c>
      <c r="W229" s="106">
        <v>0.85519675925925931</v>
      </c>
      <c r="X229" s="107">
        <v>0.90979166666666667</v>
      </c>
      <c r="Y229" s="261"/>
      <c r="Z229" s="262"/>
      <c r="AA229" s="175">
        <f t="shared" si="62"/>
        <v>-487.60498854671232</v>
      </c>
      <c r="AB229" s="103">
        <f t="shared" si="63"/>
        <v>0.83746500381776257</v>
      </c>
      <c r="AC229" s="267"/>
    </row>
    <row r="230" spans="1:29" ht="15.75" customHeight="1">
      <c r="A230" s="281"/>
      <c r="B230" s="92" t="s">
        <v>117</v>
      </c>
      <c r="C230" s="259" t="s">
        <v>153</v>
      </c>
      <c r="D230" s="260"/>
      <c r="E230" s="93">
        <v>18.18</v>
      </c>
      <c r="F230" s="94">
        <v>2039</v>
      </c>
      <c r="G230" s="95">
        <f t="shared" si="64"/>
        <v>37069.019999999997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 t="shared" si="65"/>
        <v>2991.1980440098032</v>
      </c>
      <c r="N230" s="99">
        <f t="shared" si="58"/>
        <v>997.06601466993436</v>
      </c>
      <c r="O230" s="101">
        <f t="shared" si="59"/>
        <v>0</v>
      </c>
      <c r="P230" s="102">
        <f t="shared" si="60"/>
        <v>-202.93398533006564</v>
      </c>
      <c r="Q230" s="103">
        <f t="shared" si="61"/>
        <v>0.83088834555827862</v>
      </c>
      <c r="R230" s="276"/>
      <c r="S230" s="1">
        <v>0.90979166666666667</v>
      </c>
      <c r="T230" s="2">
        <v>0.93819444444444422</v>
      </c>
      <c r="U230" s="104">
        <v>78.616666666666589</v>
      </c>
      <c r="V230" s="105">
        <v>40.899999999999679</v>
      </c>
      <c r="W230" s="106"/>
      <c r="X230" s="107"/>
      <c r="Y230" s="261"/>
      <c r="Z230" s="262"/>
      <c r="AA230" s="175">
        <f t="shared" si="62"/>
        <v>-608.8019559901968</v>
      </c>
      <c r="AB230" s="103">
        <f t="shared" si="63"/>
        <v>0.83088834555827862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3119</v>
      </c>
      <c r="G231" s="115">
        <f t="shared" si="64"/>
        <v>56703.42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2960.2952807803663</v>
      </c>
      <c r="N231" s="99">
        <f t="shared" si="58"/>
        <v>986.76509359345539</v>
      </c>
      <c r="O231" s="101">
        <f t="shared" si="59"/>
        <v>0</v>
      </c>
      <c r="P231" s="102">
        <f t="shared" si="60"/>
        <v>-213.23490640654461</v>
      </c>
      <c r="Q231" s="103">
        <f t="shared" si="61"/>
        <v>0.82230424466121288</v>
      </c>
      <c r="R231" s="276"/>
      <c r="S231" s="1">
        <v>0.95208333333333306</v>
      </c>
      <c r="T231" s="2">
        <v>0.9959837962962963</v>
      </c>
      <c r="U231" s="104">
        <v>19.999999999999929</v>
      </c>
      <c r="V231" s="105">
        <v>63.216666666667066</v>
      </c>
      <c r="W231" s="106"/>
      <c r="X231" s="4"/>
      <c r="Y231" s="261"/>
      <c r="Z231" s="262"/>
      <c r="AA231" s="175">
        <f t="shared" si="62"/>
        <v>-639.70471921963372</v>
      </c>
      <c r="AB231" s="103">
        <f t="shared" si="63"/>
        <v>0.82230424466121288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3.3333333333333335</v>
      </c>
      <c r="J242" s="138">
        <f t="shared" si="66"/>
        <v>3450</v>
      </c>
      <c r="K242" s="139">
        <f t="shared" ref="K242" si="67">J242/I242</f>
        <v>1035</v>
      </c>
      <c r="L242" s="137">
        <f t="shared" ref="L242:M242" si="68">AVERAGE(L226:L241)</f>
        <v>3.3333333333333335</v>
      </c>
      <c r="M242" s="138">
        <f t="shared" si="68"/>
        <v>2858.0478530236173</v>
      </c>
      <c r="N242" s="139">
        <f>M242/L242</f>
        <v>857.41435590708511</v>
      </c>
      <c r="O242" s="140">
        <f>L242-I242</f>
        <v>0</v>
      </c>
      <c r="P242" s="141">
        <f>N242-K242</f>
        <v>-177.58564409291489</v>
      </c>
      <c r="Q242" s="142">
        <f>N242/K242</f>
        <v>0.82841966754307739</v>
      </c>
      <c r="R242" s="277"/>
      <c r="S242" s="143">
        <f>S226</f>
        <v>0.70859953703703704</v>
      </c>
      <c r="T242" s="144">
        <f>INDEX(T226:T241,COUNTA(T226:T241))</f>
        <v>0.9959837962962963</v>
      </c>
      <c r="U242" s="145"/>
      <c r="V242" s="156"/>
      <c r="W242" s="135"/>
      <c r="X242" s="139"/>
      <c r="Y242" s="264"/>
      <c r="Z242" s="265"/>
      <c r="AA242" s="177">
        <f>M242-J242</f>
        <v>-591.95214697638266</v>
      </c>
      <c r="AB242" s="142">
        <f>M242/J242</f>
        <v>0.8284196675430775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140" priority="1" operator="greaterThan">
      <formula>0</formula>
    </cfRule>
  </conditionalFormatting>
  <conditionalFormatting sqref="P5:P242 AA5:AA242">
    <cfRule type="cellIs" dxfId="139" priority="4" operator="lessThan">
      <formula>0</formula>
    </cfRule>
  </conditionalFormatting>
  <conditionalFormatting sqref="Q5:Q242 AB5:AB242">
    <cfRule type="cellIs" dxfId="138" priority="2" operator="greaterThan">
      <formula>1</formula>
    </cfRule>
    <cfRule type="cellIs" dxfId="137" priority="3" operator="lessThan">
      <formula>0.8</formula>
    </cfRule>
  </conditionalFormatting>
  <conditionalFormatting sqref="AC5:AC23 R5:R242 AC141:AC146">
    <cfRule type="cellIs" dxfId="136" priority="5" operator="lessThan">
      <formula>0.8</formula>
    </cfRule>
  </conditionalFormatting>
  <conditionalFormatting sqref="AC29:AC37">
    <cfRule type="cellIs" dxfId="135" priority="16" operator="lessThan">
      <formula>0.8</formula>
    </cfRule>
  </conditionalFormatting>
  <conditionalFormatting sqref="AC39:AC44">
    <cfRule type="cellIs" dxfId="134" priority="15" operator="lessThan">
      <formula>0.8</formula>
    </cfRule>
  </conditionalFormatting>
  <conditionalFormatting sqref="AC56">
    <cfRule type="cellIs" dxfId="133" priority="17" operator="lessThan">
      <formula>0.8</formula>
    </cfRule>
  </conditionalFormatting>
  <conditionalFormatting sqref="AC73:AC78">
    <cfRule type="cellIs" dxfId="132" priority="13" operator="lessThan">
      <formula>0.8</formula>
    </cfRule>
  </conditionalFormatting>
  <conditionalFormatting sqref="AC90">
    <cfRule type="cellIs" dxfId="131" priority="14" operator="lessThan">
      <formula>0.8</formula>
    </cfRule>
  </conditionalFormatting>
  <conditionalFormatting sqref="AC107">
    <cfRule type="cellIs" dxfId="130" priority="7" operator="lessThan">
      <formula>0.8</formula>
    </cfRule>
  </conditionalFormatting>
  <conditionalFormatting sqref="AC124:AC129">
    <cfRule type="cellIs" dxfId="129" priority="6" operator="lessThan">
      <formula>0.8</formula>
    </cfRule>
  </conditionalFormatting>
  <conditionalFormatting sqref="AC158:AC163">
    <cfRule type="cellIs" dxfId="128" priority="12" operator="lessThan">
      <formula>0.8</formula>
    </cfRule>
  </conditionalFormatting>
  <conditionalFormatting sqref="AC175">
    <cfRule type="cellIs" dxfId="127" priority="11" operator="lessThan">
      <formula>0.8</formula>
    </cfRule>
  </conditionalFormatting>
  <conditionalFormatting sqref="AC192">
    <cfRule type="cellIs" dxfId="126" priority="10" operator="lessThan">
      <formula>0.8</formula>
    </cfRule>
  </conditionalFormatting>
  <conditionalFormatting sqref="AC209">
    <cfRule type="cellIs" dxfId="125" priority="9" operator="lessThan">
      <formula>0.8</formula>
    </cfRule>
  </conditionalFormatting>
  <conditionalFormatting sqref="AC226:AC231">
    <cfRule type="cellIs" dxfId="124" priority="8" operator="lessThan">
      <formula>0.8</formula>
    </cfRule>
  </conditionalFormatting>
  <dataValidations count="1">
    <dataValidation type="list" allowBlank="1" showInputMessage="1" showErrorMessage="1" sqref="Y5:Z242" xr:uid="{BC60CE9D-ED4E-48EC-AC96-6AEF62522E22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5BC0-377D-44B0-AA3C-C546F5B8B897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23" sqref="Y23:Z23"/>
      <selection pane="bottomLeft" activeCell="Y23" sqref="Y23:Z2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119945</v>
      </c>
      <c r="E1" s="77" t="s">
        <v>3</v>
      </c>
      <c r="F1" s="78">
        <f>SUM(G5:G157)</f>
        <v>5406216.5300000012</v>
      </c>
      <c r="G1" s="79" t="s">
        <v>74</v>
      </c>
      <c r="H1" s="80">
        <f>L21+L38+L55+L72+L89+L106+L123+L140+L157</f>
        <v>169.03333333333333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45873</v>
      </c>
      <c r="B2" s="325"/>
      <c r="C2" s="82" t="s">
        <v>35</v>
      </c>
      <c r="D2" s="83">
        <f>AVERAGE(N21,N38,N55,N72,N89,N106,N123,,N140,N157,)</f>
        <v>108.59287422974427</v>
      </c>
      <c r="E2" s="83" t="s">
        <v>81</v>
      </c>
      <c r="F2" s="84">
        <f>F1/D1</f>
        <v>45.072462628704834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3393</v>
      </c>
      <c r="G5" s="159">
        <f t="shared" ref="G5:G7" si="0">E5*F5</f>
        <v>66842.099999999991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1058.4748700173311</v>
      </c>
      <c r="N5" s="163">
        <f>M5/L5</f>
        <v>81.421143847487002</v>
      </c>
      <c r="O5" s="179">
        <f>L5-I5</f>
        <v>0</v>
      </c>
      <c r="P5" s="180">
        <f>N5-K5</f>
        <v>-10.886548460205304</v>
      </c>
      <c r="Q5" s="132">
        <f>N5/K5</f>
        <v>0.88206239168110923</v>
      </c>
      <c r="R5" s="276">
        <f>Q21</f>
        <v>0.85503605792387805</v>
      </c>
      <c r="S5" s="167">
        <v>0.25</v>
      </c>
      <c r="T5" s="168">
        <v>0.3835648148148148</v>
      </c>
      <c r="U5" s="169"/>
      <c r="V5" s="170">
        <v>192.33333333333331</v>
      </c>
      <c r="W5" s="87"/>
      <c r="X5" s="88"/>
      <c r="Y5" s="278"/>
      <c r="Z5" s="279"/>
      <c r="AA5" s="109">
        <f>M5-J5</f>
        <v>-141.52512998266889</v>
      </c>
      <c r="AB5" s="110">
        <f>M5/J5</f>
        <v>0.88206239168110923</v>
      </c>
      <c r="AC5" s="291">
        <f>AB21</f>
        <v>0.85503605792387793</v>
      </c>
    </row>
    <row r="6" spans="1:29" ht="15.75" customHeight="1">
      <c r="A6" s="270"/>
      <c r="B6" s="92" t="s">
        <v>171</v>
      </c>
      <c r="C6" s="285" t="s">
        <v>172</v>
      </c>
      <c r="D6" s="285"/>
      <c r="E6" s="93">
        <v>30.55</v>
      </c>
      <c r="F6" s="94">
        <v>1015</v>
      </c>
      <c r="G6" s="95">
        <f t="shared" si="0"/>
        <v>31008.25</v>
      </c>
      <c r="H6" s="113"/>
      <c r="I6" s="97">
        <v>16</v>
      </c>
      <c r="J6" s="98">
        <v>1750</v>
      </c>
      <c r="K6" s="99">
        <f t="shared" ref="K6:K7" si="1">J6/I6</f>
        <v>109.375</v>
      </c>
      <c r="L6" s="114">
        <v>16</v>
      </c>
      <c r="M6" s="98">
        <f>F6/V6*60</f>
        <v>1443.6981430264632</v>
      </c>
      <c r="N6" s="99">
        <f>M6/L6</f>
        <v>90.231133939153949</v>
      </c>
      <c r="O6" s="101">
        <f>L6-I6</f>
        <v>0</v>
      </c>
      <c r="P6" s="102">
        <f>N6-K6</f>
        <v>-19.143866060846051</v>
      </c>
      <c r="Q6" s="103">
        <f>N6/K6</f>
        <v>0.82497036744369323</v>
      </c>
      <c r="R6" s="276"/>
      <c r="S6" s="1">
        <v>0.53888888888888875</v>
      </c>
      <c r="T6" s="2">
        <v>0.56818287037037041</v>
      </c>
      <c r="U6" s="104">
        <v>55.999999999999801</v>
      </c>
      <c r="V6" s="105">
        <v>42.183333333333586</v>
      </c>
      <c r="W6" s="106"/>
      <c r="X6" s="107"/>
      <c r="Y6" s="261"/>
      <c r="Z6" s="262"/>
      <c r="AA6" s="111">
        <f>M6-J6</f>
        <v>-306.30185697353681</v>
      </c>
      <c r="AB6" s="112">
        <f>M6/J6</f>
        <v>0.82497036744369323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2586</v>
      </c>
      <c r="G7" s="115">
        <f t="shared" si="0"/>
        <v>77502.42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2243.2771084337282</v>
      </c>
      <c r="N7" s="99">
        <f>M7/L7</f>
        <v>112.16385542168641</v>
      </c>
      <c r="O7" s="101">
        <f>L7-I7</f>
        <v>0</v>
      </c>
      <c r="P7" s="102">
        <f>N7-K7</f>
        <v>-17.836144578313593</v>
      </c>
      <c r="Q7" s="103">
        <f>N7/K7</f>
        <v>0.86279888785912617</v>
      </c>
      <c r="R7" s="276"/>
      <c r="S7" s="117">
        <v>0.57152777777777763</v>
      </c>
      <c r="T7" s="118">
        <v>0.61956018518518519</v>
      </c>
      <c r="U7" s="104">
        <v>4.8166666666664071</v>
      </c>
      <c r="V7" s="105">
        <v>69.16666666666687</v>
      </c>
      <c r="W7" s="106"/>
      <c r="X7" s="107"/>
      <c r="Y7" s="261"/>
      <c r="Z7" s="262"/>
      <c r="AA7" s="111">
        <f>M7-J7</f>
        <v>-356.72289156627176</v>
      </c>
      <c r="AB7" s="112">
        <f>M7/J7</f>
        <v>0.86279888785912628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16.333333333333332</v>
      </c>
      <c r="J21" s="138">
        <f t="shared" si="2"/>
        <v>1850</v>
      </c>
      <c r="K21" s="139">
        <f t="shared" ref="K21" si="3">J21/I21</f>
        <v>113.26530612244899</v>
      </c>
      <c r="L21" s="137">
        <f t="shared" ref="L21:M21" si="4">AVERAGE(L5:L20)</f>
        <v>16.333333333333332</v>
      </c>
      <c r="M21" s="138">
        <f t="shared" si="4"/>
        <v>1581.8167071591743</v>
      </c>
      <c r="N21" s="139">
        <f t="shared" ref="N21:N26" si="5">M21/L21</f>
        <v>96.84592084648007</v>
      </c>
      <c r="O21" s="140">
        <f t="shared" ref="O21:O26" si="6">L21-I21</f>
        <v>0</v>
      </c>
      <c r="P21" s="141">
        <f t="shared" ref="P21:P26" si="7">N21-K21</f>
        <v>-16.419385275968921</v>
      </c>
      <c r="Q21" s="142">
        <f t="shared" ref="Q21:Q26" si="8">N21/K21</f>
        <v>0.85503605792387805</v>
      </c>
      <c r="R21" s="277"/>
      <c r="S21" s="143">
        <f>S5</f>
        <v>0.25</v>
      </c>
      <c r="T21" s="144">
        <f>INDEX(T5:T20,COUNTA(T5:T20))</f>
        <v>0.61956018518518519</v>
      </c>
      <c r="U21" s="145"/>
      <c r="V21" s="145"/>
      <c r="W21" s="146"/>
      <c r="X21" s="147"/>
      <c r="Y21" s="264"/>
      <c r="Z21" s="265"/>
      <c r="AA21" s="148">
        <f t="shared" ref="AA21:AA26" si="9">M21-J21</f>
        <v>-268.18329284082574</v>
      </c>
      <c r="AB21" s="149">
        <f t="shared" ref="AB21:AB26" si="10">M21/J21</f>
        <v>0.85503605792387793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177</v>
      </c>
      <c r="D22" s="290"/>
      <c r="E22" s="158">
        <v>56.43</v>
      </c>
      <c r="F22" s="162">
        <v>2513</v>
      </c>
      <c r="G22" s="159">
        <f t="shared" ref="G22:G26" si="11">E22*F22</f>
        <v>141808.59</v>
      </c>
      <c r="H22" s="160"/>
      <c r="I22" s="161">
        <v>24</v>
      </c>
      <c r="J22" s="162">
        <v>2000</v>
      </c>
      <c r="K22" s="163">
        <f>J22/I22</f>
        <v>83.333333333333329</v>
      </c>
      <c r="L22" s="164">
        <v>24</v>
      </c>
      <c r="M22" s="162">
        <f>F22/V22*60</f>
        <v>1687.8358208955219</v>
      </c>
      <c r="N22" s="163">
        <f t="shared" si="5"/>
        <v>70.326492537313413</v>
      </c>
      <c r="O22" s="165">
        <f t="shared" si="6"/>
        <v>0</v>
      </c>
      <c r="P22" s="166">
        <f t="shared" si="7"/>
        <v>-13.006840796019915</v>
      </c>
      <c r="Q22" s="152">
        <f t="shared" si="8"/>
        <v>0.84391791044776099</v>
      </c>
      <c r="R22" s="275">
        <f>Q38</f>
        <v>0.85070146944657488</v>
      </c>
      <c r="S22" s="167">
        <v>0.16666666666666666</v>
      </c>
      <c r="T22" s="168">
        <v>0.22870370370370371</v>
      </c>
      <c r="U22" s="169"/>
      <c r="V22" s="170">
        <v>89.333333333333357</v>
      </c>
      <c r="W22" s="181"/>
      <c r="X22" s="163"/>
      <c r="Y22" s="278"/>
      <c r="Z22" s="279"/>
      <c r="AA22" s="109">
        <f t="shared" si="9"/>
        <v>-312.16417910447808</v>
      </c>
      <c r="AB22" s="152">
        <f t="shared" si="10"/>
        <v>0.84391791044776099</v>
      </c>
      <c r="AC22" s="347">
        <f>AB38</f>
        <v>0.85070146944657499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4858</v>
      </c>
      <c r="G23" s="95">
        <f t="shared" si="11"/>
        <v>275788.66000000003</v>
      </c>
      <c r="H23" s="96"/>
      <c r="I23" s="97">
        <v>26</v>
      </c>
      <c r="J23" s="98">
        <v>2000</v>
      </c>
      <c r="K23" s="99">
        <f t="shared" ref="K23:K61" si="12">J23/I23</f>
        <v>76.92307692307692</v>
      </c>
      <c r="L23" s="100">
        <v>26</v>
      </c>
      <c r="M23" s="98">
        <f>F23/V23*60</f>
        <v>1734.1398116013877</v>
      </c>
      <c r="N23" s="99">
        <f t="shared" si="5"/>
        <v>66.697685061591841</v>
      </c>
      <c r="O23" s="101">
        <f t="shared" si="6"/>
        <v>0</v>
      </c>
      <c r="P23" s="102">
        <f t="shared" si="7"/>
        <v>-10.225391861485079</v>
      </c>
      <c r="Q23" s="103">
        <f t="shared" si="8"/>
        <v>0.86706990580069399</v>
      </c>
      <c r="R23" s="276"/>
      <c r="S23" s="1">
        <v>0.23402777777777778</v>
      </c>
      <c r="T23" s="2">
        <v>0.35075231481481484</v>
      </c>
      <c r="U23" s="104">
        <v>7.6666666666666528</v>
      </c>
      <c r="V23" s="105">
        <v>168.08333333333337</v>
      </c>
      <c r="W23" s="106"/>
      <c r="X23" s="107"/>
      <c r="Y23" s="261"/>
      <c r="Z23" s="262"/>
      <c r="AA23" s="111">
        <f t="shared" si="9"/>
        <v>-265.86018839861231</v>
      </c>
      <c r="AB23" s="103">
        <f t="shared" si="10"/>
        <v>0.86706990580069387</v>
      </c>
      <c r="AC23" s="293"/>
    </row>
    <row r="24" spans="1:43" ht="15.75" customHeight="1">
      <c r="A24" s="281"/>
      <c r="B24" s="92" t="s">
        <v>176</v>
      </c>
      <c r="C24" s="285" t="s">
        <v>178</v>
      </c>
      <c r="D24" s="285"/>
      <c r="E24" s="93">
        <v>51.86</v>
      </c>
      <c r="F24" s="94">
        <v>1547</v>
      </c>
      <c r="G24" s="95">
        <f t="shared" si="11"/>
        <v>80227.42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1647.6923076923056</v>
      </c>
      <c r="N24" s="99">
        <f t="shared" si="5"/>
        <v>63.372781065088674</v>
      </c>
      <c r="O24" s="101">
        <f t="shared" si="6"/>
        <v>0</v>
      </c>
      <c r="P24" s="102">
        <f t="shared" si="7"/>
        <v>-13.550295857988246</v>
      </c>
      <c r="Q24" s="103">
        <f t="shared" si="8"/>
        <v>0.82384615384615278</v>
      </c>
      <c r="R24" s="276"/>
      <c r="S24" s="1">
        <v>0.35624999999999996</v>
      </c>
      <c r="T24" s="2">
        <v>0.39537037037037037</v>
      </c>
      <c r="U24" s="104">
        <v>7.9166666666665719</v>
      </c>
      <c r="V24" s="105">
        <v>56.3333333333334</v>
      </c>
      <c r="W24" s="106"/>
      <c r="X24" s="107"/>
      <c r="Y24" s="261"/>
      <c r="Z24" s="262"/>
      <c r="AA24" s="111">
        <f t="shared" si="9"/>
        <v>-352.30769230769442</v>
      </c>
      <c r="AB24" s="103">
        <f t="shared" si="10"/>
        <v>0.82384615384615278</v>
      </c>
      <c r="AC24" s="293"/>
    </row>
    <row r="25" spans="1:43" ht="15.75" customHeight="1">
      <c r="A25" s="281"/>
      <c r="B25" s="92" t="s">
        <v>180</v>
      </c>
      <c r="C25" s="285" t="s">
        <v>181</v>
      </c>
      <c r="D25" s="285"/>
      <c r="E25" s="93">
        <v>71.88</v>
      </c>
      <c r="F25" s="94">
        <v>2894</v>
      </c>
      <c r="G25" s="95">
        <f t="shared" si="11"/>
        <v>208020.72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1699.5758564437181</v>
      </c>
      <c r="N25" s="99">
        <f t="shared" si="5"/>
        <v>65.36830217091223</v>
      </c>
      <c r="O25" s="101">
        <f t="shared" si="6"/>
        <v>0</v>
      </c>
      <c r="P25" s="102">
        <f t="shared" si="7"/>
        <v>-11.55477475216469</v>
      </c>
      <c r="Q25" s="103">
        <f t="shared" si="8"/>
        <v>0.849787928221859</v>
      </c>
      <c r="R25" s="276"/>
      <c r="S25" s="1">
        <v>0.39999999999999991</v>
      </c>
      <c r="T25" s="2">
        <v>0.47094907407407405</v>
      </c>
      <c r="U25" s="104">
        <v>6.6666666666665364</v>
      </c>
      <c r="V25" s="105">
        <v>102.16666666666676</v>
      </c>
      <c r="W25" s="106">
        <v>0.47094907407407405</v>
      </c>
      <c r="X25" s="107">
        <v>0.51194444444444442</v>
      </c>
      <c r="Y25" s="261"/>
      <c r="Z25" s="262"/>
      <c r="AA25" s="111">
        <f t="shared" si="9"/>
        <v>-300.42414355628193</v>
      </c>
      <c r="AB25" s="103">
        <f t="shared" si="10"/>
        <v>0.849787928221859</v>
      </c>
      <c r="AC25" s="293"/>
    </row>
    <row r="26" spans="1:43" ht="15.75" customHeight="1">
      <c r="A26" s="281"/>
      <c r="B26" s="92" t="s">
        <v>180</v>
      </c>
      <c r="C26" s="285" t="s">
        <v>182</v>
      </c>
      <c r="D26" s="285"/>
      <c r="E26" s="93">
        <v>59.52</v>
      </c>
      <c r="F26" s="94">
        <v>5613</v>
      </c>
      <c r="G26" s="95">
        <f t="shared" si="11"/>
        <v>334085.76000000001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1737.7708978328167</v>
      </c>
      <c r="N26" s="99">
        <f t="shared" si="5"/>
        <v>69.510835913312661</v>
      </c>
      <c r="O26" s="101">
        <f t="shared" si="6"/>
        <v>0</v>
      </c>
      <c r="P26" s="102">
        <f t="shared" si="7"/>
        <v>-10.489164086687339</v>
      </c>
      <c r="Q26" s="103">
        <f t="shared" si="8"/>
        <v>0.86888544891640829</v>
      </c>
      <c r="R26" s="276"/>
      <c r="S26" s="1">
        <v>0.51194444444444442</v>
      </c>
      <c r="T26" s="2">
        <v>0.64652777777777781</v>
      </c>
      <c r="U26" s="104">
        <v>59.033333333333346</v>
      </c>
      <c r="V26" s="105">
        <v>193.80000000000007</v>
      </c>
      <c r="W26" s="106"/>
      <c r="X26" s="107"/>
      <c r="Y26" s="261"/>
      <c r="Z26" s="262"/>
      <c r="AA26" s="111">
        <f t="shared" si="9"/>
        <v>-262.22910216718333</v>
      </c>
      <c r="AB26" s="103">
        <f t="shared" si="10"/>
        <v>0.86888544891640829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25.4</v>
      </c>
      <c r="J38" s="138">
        <f t="shared" si="13"/>
        <v>2000</v>
      </c>
      <c r="K38" s="139">
        <f t="shared" ref="K38" si="14">J38/I38</f>
        <v>78.740157480314963</v>
      </c>
      <c r="L38" s="137">
        <f t="shared" ref="L38:M38" si="15">AVERAGE(L22:L37)</f>
        <v>25.4</v>
      </c>
      <c r="M38" s="138">
        <f t="shared" si="15"/>
        <v>1701.4029388931499</v>
      </c>
      <c r="N38" s="139">
        <f t="shared" ref="N38:N44" si="16">M38/L38</f>
        <v>66.984367672958655</v>
      </c>
      <c r="O38" s="140">
        <f t="shared" ref="O38:O44" si="17">L38-I38</f>
        <v>0</v>
      </c>
      <c r="P38" s="141">
        <f t="shared" ref="P38:P44" si="18">N38-K38</f>
        <v>-11.755789807356308</v>
      </c>
      <c r="Q38" s="142">
        <f t="shared" ref="Q38:Q44" si="19">N38/K38</f>
        <v>0.85070146944657488</v>
      </c>
      <c r="R38" s="277"/>
      <c r="S38" s="143">
        <f>S22</f>
        <v>0.16666666666666666</v>
      </c>
      <c r="T38" s="144">
        <f>INDEX(T22:T37,COUNTA(T22:T37))</f>
        <v>0.64652777777777781</v>
      </c>
      <c r="U38" s="145"/>
      <c r="V38" s="156"/>
      <c r="W38" s="135"/>
      <c r="X38" s="139"/>
      <c r="Y38" s="264"/>
      <c r="Z38" s="265"/>
      <c r="AA38" s="157">
        <f t="shared" ref="AA38:AA44" si="20">M38-J38</f>
        <v>-298.59706110685011</v>
      </c>
      <c r="AB38" s="142">
        <f t="shared" ref="AB38:AB44" si="21">M38/J38</f>
        <v>0.85070146944657499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3113</v>
      </c>
      <c r="G39" s="159">
        <f t="shared" ref="G39:G44" si="22">E39*F39</f>
        <v>154155.76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3">F39/V39*60</f>
        <v>1710.4395604395604</v>
      </c>
      <c r="N39" s="163">
        <f t="shared" si="16"/>
        <v>71.268315018315022</v>
      </c>
      <c r="O39" s="165">
        <f t="shared" si="17"/>
        <v>0</v>
      </c>
      <c r="P39" s="166">
        <f t="shared" si="18"/>
        <v>-12.065018315018307</v>
      </c>
      <c r="Q39" s="152">
        <f t="shared" si="19"/>
        <v>0.85521978021978029</v>
      </c>
      <c r="R39" s="275">
        <f>Q55</f>
        <v>0.8539901499360516</v>
      </c>
      <c r="S39" s="167">
        <v>0.16666666666666666</v>
      </c>
      <c r="T39" s="168">
        <v>0.24249999999999999</v>
      </c>
      <c r="U39" s="169"/>
      <c r="V39" s="170">
        <v>109.2</v>
      </c>
      <c r="W39" s="87"/>
      <c r="X39" s="88"/>
      <c r="Y39" s="278"/>
      <c r="Z39" s="279"/>
      <c r="AA39" s="109">
        <f t="shared" si="20"/>
        <v>-289.56043956043959</v>
      </c>
      <c r="AB39" s="152">
        <f t="shared" si="21"/>
        <v>0.85521978021978018</v>
      </c>
      <c r="AC39" s="347">
        <f>AB55</f>
        <v>0.85399014993605171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1046</v>
      </c>
      <c r="G40" s="95">
        <f t="shared" si="22"/>
        <v>62550.799999999996</v>
      </c>
      <c r="H40" s="96"/>
      <c r="I40" s="100">
        <v>14</v>
      </c>
      <c r="J40" s="98">
        <v>2000</v>
      </c>
      <c r="K40" s="99">
        <f t="shared" si="12"/>
        <v>142.85714285714286</v>
      </c>
      <c r="L40" s="100">
        <v>14</v>
      </c>
      <c r="M40" s="98">
        <f t="shared" si="23"/>
        <v>1652.3036419482232</v>
      </c>
      <c r="N40" s="99">
        <f t="shared" si="16"/>
        <v>118.02168871058737</v>
      </c>
      <c r="O40" s="101">
        <f t="shared" si="17"/>
        <v>0</v>
      </c>
      <c r="P40" s="102">
        <f t="shared" si="18"/>
        <v>-24.835454146555492</v>
      </c>
      <c r="Q40" s="103">
        <f t="shared" si="19"/>
        <v>0.82615182097411155</v>
      </c>
      <c r="R40" s="276"/>
      <c r="S40" s="1">
        <v>0.2479513888888889</v>
      </c>
      <c r="T40" s="2">
        <v>0.27432870370370371</v>
      </c>
      <c r="U40" s="104">
        <v>7.8500000000000281</v>
      </c>
      <c r="V40" s="105">
        <v>37.983333333333327</v>
      </c>
      <c r="W40" s="106"/>
      <c r="X40" s="107"/>
      <c r="Y40" s="261"/>
      <c r="Z40" s="262"/>
      <c r="AA40" s="111">
        <f t="shared" si="20"/>
        <v>-347.69635805177677</v>
      </c>
      <c r="AB40" s="103">
        <f t="shared" si="21"/>
        <v>0.82615182097411166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3010</v>
      </c>
      <c r="G41" s="95">
        <f t="shared" si="22"/>
        <v>155978.20000000001</v>
      </c>
      <c r="H41" s="96"/>
      <c r="I41" s="100">
        <v>23</v>
      </c>
      <c r="J41" s="98">
        <v>1800</v>
      </c>
      <c r="K41" s="99">
        <f t="shared" si="12"/>
        <v>78.260869565217391</v>
      </c>
      <c r="L41" s="100">
        <v>23</v>
      </c>
      <c r="M41" s="98">
        <f t="shared" si="23"/>
        <v>1532.6732673267325</v>
      </c>
      <c r="N41" s="99">
        <f t="shared" si="16"/>
        <v>66.637968144640539</v>
      </c>
      <c r="O41" s="101">
        <f t="shared" si="17"/>
        <v>0</v>
      </c>
      <c r="P41" s="102">
        <f t="shared" si="18"/>
        <v>-11.622901420576852</v>
      </c>
      <c r="Q41" s="103">
        <f t="shared" si="19"/>
        <v>0.85148514851485135</v>
      </c>
      <c r="R41" s="276"/>
      <c r="S41" s="1">
        <v>0.27789351851851851</v>
      </c>
      <c r="T41" s="2">
        <v>0.35972222222222222</v>
      </c>
      <c r="U41" s="104">
        <v>5.1333333333333098</v>
      </c>
      <c r="V41" s="105">
        <v>117.83333333333334</v>
      </c>
      <c r="W41" s="106"/>
      <c r="X41" s="107"/>
      <c r="Y41" s="261"/>
      <c r="Z41" s="262"/>
      <c r="AA41" s="111">
        <f t="shared" si="20"/>
        <v>-267.32673267326754</v>
      </c>
      <c r="AB41" s="103">
        <f t="shared" si="21"/>
        <v>0.85148514851485135</v>
      </c>
      <c r="AC41" s="293"/>
    </row>
    <row r="42" spans="1:29" ht="15.75" customHeight="1">
      <c r="A42" s="270"/>
      <c r="B42" s="153" t="s">
        <v>180</v>
      </c>
      <c r="C42" s="259" t="s">
        <v>197</v>
      </c>
      <c r="D42" s="260"/>
      <c r="E42" s="93">
        <v>77.34</v>
      </c>
      <c r="F42" s="104">
        <v>3229</v>
      </c>
      <c r="G42" s="95">
        <f t="shared" si="22"/>
        <v>249730.86000000002</v>
      </c>
      <c r="H42" s="96"/>
      <c r="I42" s="100">
        <v>25</v>
      </c>
      <c r="J42" s="98">
        <v>2000</v>
      </c>
      <c r="K42" s="99">
        <f t="shared" si="12"/>
        <v>80</v>
      </c>
      <c r="L42" s="100">
        <v>25</v>
      </c>
      <c r="M42" s="98">
        <f t="shared" si="23"/>
        <v>1682.2575976845135</v>
      </c>
      <c r="N42" s="99">
        <f t="shared" si="16"/>
        <v>67.290303907380533</v>
      </c>
      <c r="O42" s="101">
        <f t="shared" si="17"/>
        <v>0</v>
      </c>
      <c r="P42" s="102">
        <f t="shared" si="18"/>
        <v>-12.709696092619467</v>
      </c>
      <c r="Q42" s="103">
        <f t="shared" si="19"/>
        <v>0.84112879884225666</v>
      </c>
      <c r="R42" s="276"/>
      <c r="S42" s="1">
        <v>0.36458333333333326</v>
      </c>
      <c r="T42" s="2">
        <v>0.4445601851851852</v>
      </c>
      <c r="U42" s="104">
        <v>6.9999999999998952</v>
      </c>
      <c r="V42" s="105">
        <v>115.16666666666679</v>
      </c>
      <c r="W42" s="106">
        <v>0.4445601851851852</v>
      </c>
      <c r="X42" s="107">
        <v>0.48501157407407408</v>
      </c>
      <c r="Y42" s="261"/>
      <c r="Z42" s="262"/>
      <c r="AA42" s="111">
        <f t="shared" si="20"/>
        <v>-317.74240231548652</v>
      </c>
      <c r="AB42" s="103">
        <f t="shared" si="21"/>
        <v>0.84112879884225678</v>
      </c>
      <c r="AC42" s="293"/>
    </row>
    <row r="43" spans="1:29" ht="15.75" customHeight="1">
      <c r="A43" s="271"/>
      <c r="B43" s="153" t="s">
        <v>189</v>
      </c>
      <c r="C43" s="259" t="s">
        <v>190</v>
      </c>
      <c r="D43" s="260"/>
      <c r="E43" s="93">
        <v>46.93</v>
      </c>
      <c r="F43" s="104">
        <v>1773</v>
      </c>
      <c r="G43" s="95">
        <f t="shared" si="22"/>
        <v>83206.89</v>
      </c>
      <c r="H43" s="113"/>
      <c r="I43" s="114">
        <v>21</v>
      </c>
      <c r="J43" s="98">
        <v>2000</v>
      </c>
      <c r="K43" s="99">
        <f t="shared" si="12"/>
        <v>95.238095238095241</v>
      </c>
      <c r="L43" s="114">
        <v>21</v>
      </c>
      <c r="M43" s="98">
        <f t="shared" si="23"/>
        <v>1755.9284731774412</v>
      </c>
      <c r="N43" s="99">
        <f t="shared" si="16"/>
        <v>83.615641579878158</v>
      </c>
      <c r="O43" s="101">
        <f t="shared" si="17"/>
        <v>0</v>
      </c>
      <c r="P43" s="102">
        <f t="shared" si="18"/>
        <v>-11.622453658217083</v>
      </c>
      <c r="Q43" s="103">
        <f t="shared" si="19"/>
        <v>0.87796423658872058</v>
      </c>
      <c r="R43" s="276"/>
      <c r="S43" s="1">
        <v>0.48501157407407408</v>
      </c>
      <c r="T43" s="2">
        <v>0.52708333333333335</v>
      </c>
      <c r="U43" s="104">
        <v>58.249999999999993</v>
      </c>
      <c r="V43" s="105">
        <v>60.583333333333343</v>
      </c>
      <c r="W43" s="106"/>
      <c r="X43" s="107"/>
      <c r="Y43" s="261"/>
      <c r="Z43" s="262"/>
      <c r="AA43" s="111">
        <f t="shared" si="20"/>
        <v>-244.07152682255878</v>
      </c>
      <c r="AB43" s="103">
        <f t="shared" si="21"/>
        <v>0.87796423658872058</v>
      </c>
      <c r="AC43" s="293"/>
    </row>
    <row r="44" spans="1:29" ht="15.75" customHeight="1">
      <c r="A44" s="271"/>
      <c r="B44" s="153" t="s">
        <v>189</v>
      </c>
      <c r="C44" s="259" t="s">
        <v>207</v>
      </c>
      <c r="D44" s="260"/>
      <c r="E44" s="93">
        <v>43.61</v>
      </c>
      <c r="F44" s="104">
        <v>1419</v>
      </c>
      <c r="G44" s="115">
        <f t="shared" si="22"/>
        <v>61882.59</v>
      </c>
      <c r="H44" s="116"/>
      <c r="I44" s="100">
        <v>19</v>
      </c>
      <c r="J44" s="98">
        <v>2000</v>
      </c>
      <c r="K44" s="99">
        <f t="shared" si="12"/>
        <v>105.26315789473684</v>
      </c>
      <c r="L44" s="100">
        <v>19</v>
      </c>
      <c r="M44" s="98">
        <f t="shared" si="23"/>
        <v>1743.4812286689416</v>
      </c>
      <c r="N44" s="99">
        <f t="shared" si="16"/>
        <v>91.762169929944292</v>
      </c>
      <c r="O44" s="101">
        <f t="shared" si="17"/>
        <v>0</v>
      </c>
      <c r="P44" s="102">
        <f t="shared" si="18"/>
        <v>-13.500987964792543</v>
      </c>
      <c r="Q44" s="103">
        <f t="shared" si="19"/>
        <v>0.87174061433447081</v>
      </c>
      <c r="R44" s="276"/>
      <c r="S44" s="1">
        <v>0.53067129629629628</v>
      </c>
      <c r="T44" s="2">
        <v>0.56458333333333333</v>
      </c>
      <c r="U44" s="104">
        <v>5.1666666666666217</v>
      </c>
      <c r="V44" s="105">
        <v>48.833333333333343</v>
      </c>
      <c r="W44" s="106"/>
      <c r="X44" s="107"/>
      <c r="Y44" s="261"/>
      <c r="Z44" s="262"/>
      <c r="AA44" s="111">
        <f t="shared" si="20"/>
        <v>-256.51877133105836</v>
      </c>
      <c r="AB44" s="103">
        <f t="shared" si="21"/>
        <v>0.87174061433447081</v>
      </c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4">AVERAGE(I39:I54)</f>
        <v>21</v>
      </c>
      <c r="J55" s="138">
        <f t="shared" si="24"/>
        <v>1966.6666666666667</v>
      </c>
      <c r="K55" s="139">
        <f t="shared" ref="K55" si="25">J55/I55</f>
        <v>93.650793650793659</v>
      </c>
      <c r="L55" s="137">
        <f t="shared" ref="L55:M55" si="26">AVERAGE(L39:L54)</f>
        <v>21</v>
      </c>
      <c r="M55" s="138">
        <f t="shared" si="26"/>
        <v>1679.5139615409018</v>
      </c>
      <c r="N55" s="139">
        <f t="shared" ref="N55:N61" si="27">M55/L55</f>
        <v>79.97685531147151</v>
      </c>
      <c r="O55" s="140">
        <f t="shared" ref="O55:O61" si="28">L55-I55</f>
        <v>0</v>
      </c>
      <c r="P55" s="141">
        <f t="shared" ref="P55:P61" si="29">N55-K55</f>
        <v>-13.673938339322149</v>
      </c>
      <c r="Q55" s="142">
        <f t="shared" ref="Q55:Q61" si="30">N55/K55</f>
        <v>0.8539901499360516</v>
      </c>
      <c r="R55" s="277"/>
      <c r="S55" s="143">
        <f>S39</f>
        <v>0.16666666666666666</v>
      </c>
      <c r="T55" s="144">
        <f>INDEX(T39:T54,COUNTA(T39:T54))</f>
        <v>0.56458333333333333</v>
      </c>
      <c r="U55" s="145"/>
      <c r="V55" s="156"/>
      <c r="W55" s="188"/>
      <c r="X55" s="189"/>
      <c r="Y55" s="264"/>
      <c r="Z55" s="265"/>
      <c r="AA55" s="157">
        <f t="shared" ref="AA55:AA61" si="31">M55-J55</f>
        <v>-287.1527051257649</v>
      </c>
      <c r="AB55" s="142">
        <f t="shared" ref="AB55:AB61" si="32">M55/J55</f>
        <v>0.85399014993605171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1988</v>
      </c>
      <c r="G56" s="159">
        <f t="shared" ref="G56:G61" si="33">E56*F56</f>
        <v>118007.67999999999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4">F56/V56*60</f>
        <v>1695.9241706161133</v>
      </c>
      <c r="N56" s="163">
        <f t="shared" si="27"/>
        <v>73.735833505048404</v>
      </c>
      <c r="O56" s="165">
        <f t="shared" si="28"/>
        <v>0</v>
      </c>
      <c r="P56" s="166">
        <f t="shared" si="29"/>
        <v>-13.220688234082033</v>
      </c>
      <c r="Q56" s="152">
        <f t="shared" si="30"/>
        <v>0.84796208530805661</v>
      </c>
      <c r="R56" s="275">
        <f>Q72</f>
        <v>0.84658627924965102</v>
      </c>
      <c r="S56" s="167">
        <v>0.25</v>
      </c>
      <c r="T56" s="168">
        <v>0.2988425925925926</v>
      </c>
      <c r="U56" s="169"/>
      <c r="V56" s="170">
        <v>70.333333333333343</v>
      </c>
      <c r="W56" s="168"/>
      <c r="X56" s="171"/>
      <c r="Y56" s="278"/>
      <c r="Z56" s="279"/>
      <c r="AA56" s="109">
        <f t="shared" si="31"/>
        <v>-304.07582938388668</v>
      </c>
      <c r="AB56" s="152">
        <f t="shared" si="32"/>
        <v>0.84796208530805661</v>
      </c>
      <c r="AC56" s="266">
        <f>AB72</f>
        <v>0.84658627924965102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1478</v>
      </c>
      <c r="G57" s="95">
        <f t="shared" si="33"/>
        <v>151982.74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4"/>
        <v>1687.0006341154087</v>
      </c>
      <c r="N57" s="99">
        <f t="shared" si="27"/>
        <v>88.789507058705723</v>
      </c>
      <c r="O57" s="101">
        <f t="shared" si="28"/>
        <v>0</v>
      </c>
      <c r="P57" s="102">
        <f t="shared" si="29"/>
        <v>-16.473650836031112</v>
      </c>
      <c r="Q57" s="103">
        <f t="shared" si="30"/>
        <v>0.84350031705770445</v>
      </c>
      <c r="R57" s="276"/>
      <c r="S57" s="1">
        <v>0.3044675925925926</v>
      </c>
      <c r="T57" s="2">
        <v>0.34097222222222223</v>
      </c>
      <c r="U57" s="104">
        <v>8.0999999999999872</v>
      </c>
      <c r="V57" s="105">
        <v>52.566666666666677</v>
      </c>
      <c r="W57" s="106"/>
      <c r="X57" s="107"/>
      <c r="Y57" s="261"/>
      <c r="Z57" s="262"/>
      <c r="AA57" s="111">
        <f t="shared" si="31"/>
        <v>-312.99936588459127</v>
      </c>
      <c r="AB57" s="103">
        <f t="shared" si="32"/>
        <v>0.84350031705770434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2028</v>
      </c>
      <c r="G58" s="95">
        <f t="shared" si="33"/>
        <v>96066.36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4"/>
        <v>1679.1168353265869</v>
      </c>
      <c r="N58" s="99">
        <f t="shared" si="27"/>
        <v>79.957944539361279</v>
      </c>
      <c r="O58" s="101">
        <f t="shared" si="28"/>
        <v>0</v>
      </c>
      <c r="P58" s="102">
        <f t="shared" si="29"/>
        <v>-15.280150698733962</v>
      </c>
      <c r="Q58" s="103">
        <f t="shared" si="30"/>
        <v>0.83955841766329342</v>
      </c>
      <c r="R58" s="276"/>
      <c r="S58" s="1">
        <v>0.34584490740740742</v>
      </c>
      <c r="T58" s="2">
        <v>0.3961689814814815</v>
      </c>
      <c r="U58" s="104">
        <v>7.016666666666671</v>
      </c>
      <c r="V58" s="105">
        <v>72.466666666666669</v>
      </c>
      <c r="W58" s="106"/>
      <c r="X58" s="107"/>
      <c r="Y58" s="261"/>
      <c r="Z58" s="262"/>
      <c r="AA58" s="111">
        <f t="shared" si="31"/>
        <v>-320.88316467341315</v>
      </c>
      <c r="AB58" s="103">
        <f t="shared" si="32"/>
        <v>0.83955841766329342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1421</v>
      </c>
      <c r="G59" s="95">
        <f t="shared" si="33"/>
        <v>75838.76999999999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 t="shared" si="34"/>
        <v>1682.7631578947357</v>
      </c>
      <c r="N59" s="99">
        <f t="shared" si="27"/>
        <v>67.310526315789431</v>
      </c>
      <c r="O59" s="101">
        <f t="shared" si="28"/>
        <v>0</v>
      </c>
      <c r="P59" s="102">
        <f t="shared" si="29"/>
        <v>-12.689473684210569</v>
      </c>
      <c r="Q59" s="103">
        <f t="shared" si="30"/>
        <v>0.84138157894736787</v>
      </c>
      <c r="R59" s="276"/>
      <c r="S59" s="1">
        <v>0.40092592592592591</v>
      </c>
      <c r="T59" s="2">
        <v>0.43611111111111112</v>
      </c>
      <c r="U59" s="104">
        <v>6.8499999999999517</v>
      </c>
      <c r="V59" s="105">
        <v>50.6666666666667</v>
      </c>
      <c r="W59" s="106"/>
      <c r="X59" s="107"/>
      <c r="Y59" s="261"/>
      <c r="Z59" s="262"/>
      <c r="AA59" s="111">
        <f t="shared" si="31"/>
        <v>-317.23684210526426</v>
      </c>
      <c r="AB59" s="103">
        <f t="shared" si="32"/>
        <v>0.84138157894736787</v>
      </c>
      <c r="AC59" s="267"/>
    </row>
    <row r="60" spans="1:29" ht="15.75" customHeight="1">
      <c r="A60" s="281"/>
      <c r="B60" s="153" t="s">
        <v>180</v>
      </c>
      <c r="C60" s="259" t="s">
        <v>188</v>
      </c>
      <c r="D60" s="260"/>
      <c r="E60" s="93">
        <v>59.34</v>
      </c>
      <c r="F60" s="94">
        <v>2386</v>
      </c>
      <c r="G60" s="95">
        <f t="shared" si="33"/>
        <v>141585.24000000002</v>
      </c>
      <c r="H60" s="113"/>
      <c r="I60" s="97">
        <v>24</v>
      </c>
      <c r="J60" s="98">
        <v>2000</v>
      </c>
      <c r="K60" s="99">
        <f t="shared" si="12"/>
        <v>83.333333333333329</v>
      </c>
      <c r="L60" s="114">
        <v>24</v>
      </c>
      <c r="M60" s="98">
        <f t="shared" si="34"/>
        <v>1695.2042628774389</v>
      </c>
      <c r="N60" s="99">
        <f t="shared" si="27"/>
        <v>70.633510953226619</v>
      </c>
      <c r="O60" s="101">
        <f t="shared" si="28"/>
        <v>0</v>
      </c>
      <c r="P60" s="102">
        <f t="shared" si="29"/>
        <v>-12.69982238010671</v>
      </c>
      <c r="Q60" s="103">
        <f t="shared" si="30"/>
        <v>0.84760213143871943</v>
      </c>
      <c r="R60" s="276"/>
      <c r="S60" s="1">
        <v>0.43888888888888877</v>
      </c>
      <c r="T60" s="2">
        <v>0.49753472222222223</v>
      </c>
      <c r="U60" s="104">
        <v>3.9999999999998259</v>
      </c>
      <c r="V60" s="105">
        <v>84.450000000000173</v>
      </c>
      <c r="W60" s="106">
        <v>0.49753472222222223</v>
      </c>
      <c r="X60" s="107">
        <v>0.53749999999999987</v>
      </c>
      <c r="Y60" s="261"/>
      <c r="Z60" s="262"/>
      <c r="AA60" s="111">
        <f t="shared" si="31"/>
        <v>-304.79573712256115</v>
      </c>
      <c r="AB60" s="103">
        <f t="shared" si="32"/>
        <v>0.84760213143871943</v>
      </c>
      <c r="AC60" s="267"/>
    </row>
    <row r="61" spans="1:29" ht="15.75" customHeight="1">
      <c r="A61" s="281"/>
      <c r="B61" s="153" t="s">
        <v>180</v>
      </c>
      <c r="C61" s="259" t="s">
        <v>198</v>
      </c>
      <c r="D61" s="260"/>
      <c r="E61" s="93">
        <v>58.67</v>
      </c>
      <c r="F61" s="94">
        <v>4904</v>
      </c>
      <c r="G61" s="115">
        <f t="shared" si="33"/>
        <v>287717.68</v>
      </c>
      <c r="H61" s="116"/>
      <c r="I61" s="97">
        <v>25</v>
      </c>
      <c r="J61" s="98">
        <v>2000</v>
      </c>
      <c r="K61" s="99">
        <f t="shared" si="12"/>
        <v>80</v>
      </c>
      <c r="L61" s="100">
        <v>25</v>
      </c>
      <c r="M61" s="98">
        <f t="shared" si="34"/>
        <v>1719.0262901655292</v>
      </c>
      <c r="N61" s="99">
        <f t="shared" si="27"/>
        <v>68.761051606621166</v>
      </c>
      <c r="O61" s="101">
        <f t="shared" si="28"/>
        <v>0</v>
      </c>
      <c r="P61" s="102">
        <f t="shared" si="29"/>
        <v>-11.238948393378834</v>
      </c>
      <c r="Q61" s="103">
        <f t="shared" si="30"/>
        <v>0.85951314508276455</v>
      </c>
      <c r="R61" s="276"/>
      <c r="S61" s="1">
        <v>0.53749999999999987</v>
      </c>
      <c r="T61" s="2">
        <v>0.65636574074074072</v>
      </c>
      <c r="U61" s="104">
        <v>57.549999999999805</v>
      </c>
      <c r="V61" s="105">
        <v>171.16666666666683</v>
      </c>
      <c r="W61" s="106"/>
      <c r="X61" s="107"/>
      <c r="Y61" s="261"/>
      <c r="Z61" s="262"/>
      <c r="AA61" s="111">
        <f t="shared" si="31"/>
        <v>-280.97370983447081</v>
      </c>
      <c r="AB61" s="103">
        <f t="shared" si="32"/>
        <v>0.85951314508276455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5">AVERAGE(I56:I71)</f>
        <v>22.833333333333332</v>
      </c>
      <c r="J72" s="138">
        <f t="shared" si="35"/>
        <v>2000</v>
      </c>
      <c r="K72" s="139">
        <f t="shared" ref="K72" si="36">J72/I72</f>
        <v>87.591240875912419</v>
      </c>
      <c r="L72" s="137">
        <f t="shared" ref="L72:M72" si="37">AVERAGE(L56:L71)</f>
        <v>22.833333333333332</v>
      </c>
      <c r="M72" s="138">
        <f t="shared" si="37"/>
        <v>1693.1725584993021</v>
      </c>
      <c r="N72" s="139">
        <f t="shared" ref="N72:N82" si="38">M72/L72</f>
        <v>74.153542707998639</v>
      </c>
      <c r="O72" s="140">
        <f t="shared" ref="O72:O82" si="39">L72-I72</f>
        <v>0</v>
      </c>
      <c r="P72" s="141">
        <f t="shared" ref="P72:P82" si="40">N72-K72</f>
        <v>-13.43769816791378</v>
      </c>
      <c r="Q72" s="142">
        <f t="shared" ref="Q72:Q82" si="41">N72/K72</f>
        <v>0.84658627924965102</v>
      </c>
      <c r="R72" s="277"/>
      <c r="S72" s="143">
        <f>S56</f>
        <v>0.25</v>
      </c>
      <c r="T72" s="144">
        <f>INDEX(T56:T71,COUNTA(T56:T71))</f>
        <v>0.65636574074074072</v>
      </c>
      <c r="U72" s="145"/>
      <c r="V72" s="156"/>
      <c r="W72" s="135"/>
      <c r="X72" s="139"/>
      <c r="Y72" s="264"/>
      <c r="Z72" s="265"/>
      <c r="AA72" s="157">
        <f t="shared" ref="AA72:AA82" si="42">M72-J72</f>
        <v>-306.82744150069789</v>
      </c>
      <c r="AB72" s="142">
        <f t="shared" ref="AB72:AB82" si="43">M72/J72</f>
        <v>0.84658627924965102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5486</v>
      </c>
      <c r="G73" s="159">
        <f t="shared" ref="G73:G82" si="44">E73*F73</f>
        <v>208138.84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45">F73/V73*60</f>
        <v>3001.0028870992246</v>
      </c>
      <c r="N73" s="163">
        <f t="shared" si="38"/>
        <v>142.90489938567737</v>
      </c>
      <c r="O73" s="165">
        <f t="shared" si="39"/>
        <v>0</v>
      </c>
      <c r="P73" s="166">
        <f t="shared" si="40"/>
        <v>-28.523672042894049</v>
      </c>
      <c r="Q73" s="152">
        <f t="shared" si="41"/>
        <v>0.83361191308311799</v>
      </c>
      <c r="R73" s="275">
        <f>Q89</f>
        <v>0.84842473494849546</v>
      </c>
      <c r="S73" s="167">
        <v>0.16688657407407406</v>
      </c>
      <c r="T73" s="168">
        <v>0.24305555555555555</v>
      </c>
      <c r="U73" s="169"/>
      <c r="V73" s="170">
        <v>109.68333333333335</v>
      </c>
      <c r="W73" s="168"/>
      <c r="X73" s="171"/>
      <c r="Y73" s="278"/>
      <c r="Z73" s="279"/>
      <c r="AA73" s="109">
        <f t="shared" si="42"/>
        <v>-598.99711290077539</v>
      </c>
      <c r="AB73" s="152">
        <f t="shared" si="43"/>
        <v>0.83361191308311799</v>
      </c>
      <c r="AC73" s="266">
        <f>AB89</f>
        <v>0.84842473494849557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297</v>
      </c>
      <c r="G74" s="95">
        <f t="shared" si="44"/>
        <v>11315.7</v>
      </c>
      <c r="H74" s="96"/>
      <c r="I74" s="97">
        <v>21</v>
      </c>
      <c r="J74" s="98">
        <v>3600</v>
      </c>
      <c r="K74" s="99">
        <f t="shared" ref="K74:K109" si="46">J74/I74</f>
        <v>171.42857142857142</v>
      </c>
      <c r="L74" s="100">
        <v>21</v>
      </c>
      <c r="M74" s="98">
        <f t="shared" si="45"/>
        <v>2881.9407008086155</v>
      </c>
      <c r="N74" s="99">
        <f t="shared" si="38"/>
        <v>137.23527146707693</v>
      </c>
      <c r="O74" s="101">
        <f t="shared" si="39"/>
        <v>0</v>
      </c>
      <c r="P74" s="102">
        <f t="shared" si="40"/>
        <v>-34.193299961494489</v>
      </c>
      <c r="Q74" s="103">
        <f t="shared" si="41"/>
        <v>0.80053908355794878</v>
      </c>
      <c r="R74" s="276"/>
      <c r="S74" s="1">
        <v>0.2472222222222222</v>
      </c>
      <c r="T74" s="2">
        <v>0.2515162037037037</v>
      </c>
      <c r="U74" s="104">
        <v>5.9999999999999787</v>
      </c>
      <c r="V74" s="105">
        <v>6.183333333333354</v>
      </c>
      <c r="W74" s="106"/>
      <c r="X74" s="107"/>
      <c r="Y74" s="261"/>
      <c r="Z74" s="262"/>
      <c r="AA74" s="111">
        <f t="shared" si="42"/>
        <v>-718.05929919138453</v>
      </c>
      <c r="AB74" s="103">
        <f t="shared" si="43"/>
        <v>0.80053908355794878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3501</v>
      </c>
      <c r="G75" s="95">
        <f t="shared" si="44"/>
        <v>112242.06000000001</v>
      </c>
      <c r="H75" s="96"/>
      <c r="I75" s="97">
        <v>21</v>
      </c>
      <c r="J75" s="98">
        <v>3600</v>
      </c>
      <c r="K75" s="99">
        <f t="shared" si="46"/>
        <v>171.42857142857142</v>
      </c>
      <c r="L75" s="100">
        <v>21</v>
      </c>
      <c r="M75" s="98">
        <f t="shared" si="45"/>
        <v>2993.7292161520168</v>
      </c>
      <c r="N75" s="99">
        <f t="shared" si="38"/>
        <v>142.55853410247698</v>
      </c>
      <c r="O75" s="101">
        <f t="shared" si="39"/>
        <v>0</v>
      </c>
      <c r="P75" s="102">
        <f t="shared" si="40"/>
        <v>-28.870037326094433</v>
      </c>
      <c r="Q75" s="103">
        <f t="shared" si="41"/>
        <v>0.83159144893111581</v>
      </c>
      <c r="R75" s="276"/>
      <c r="S75" s="1">
        <v>0.25486111111111109</v>
      </c>
      <c r="T75" s="2">
        <v>0.30358796296296298</v>
      </c>
      <c r="U75" s="104">
        <v>4.8166666666666469</v>
      </c>
      <c r="V75" s="105">
        <v>70.166666666666714</v>
      </c>
      <c r="W75" s="106"/>
      <c r="X75" s="107"/>
      <c r="Y75" s="261"/>
      <c r="Z75" s="262"/>
      <c r="AA75" s="111">
        <f t="shared" si="42"/>
        <v>-606.27078384798324</v>
      </c>
      <c r="AB75" s="103">
        <f t="shared" si="43"/>
        <v>0.83159144893111581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3885</v>
      </c>
      <c r="G76" s="95">
        <f t="shared" si="44"/>
        <v>109906.65</v>
      </c>
      <c r="H76" s="96"/>
      <c r="I76" s="97">
        <v>19</v>
      </c>
      <c r="J76" s="98">
        <v>3600</v>
      </c>
      <c r="K76" s="99">
        <f t="shared" si="46"/>
        <v>189.47368421052633</v>
      </c>
      <c r="L76" s="100">
        <v>19</v>
      </c>
      <c r="M76" s="98">
        <f t="shared" si="45"/>
        <v>2996.1439588688941</v>
      </c>
      <c r="N76" s="99">
        <f t="shared" si="38"/>
        <v>157.69178730888916</v>
      </c>
      <c r="O76" s="101">
        <f t="shared" si="39"/>
        <v>0</v>
      </c>
      <c r="P76" s="102">
        <f t="shared" si="40"/>
        <v>-31.781896901637168</v>
      </c>
      <c r="Q76" s="103">
        <f t="shared" si="41"/>
        <v>0.83226221079691498</v>
      </c>
      <c r="R76" s="276"/>
      <c r="S76" s="1">
        <v>0.3084722222222222</v>
      </c>
      <c r="T76" s="2">
        <v>0.36249999999999999</v>
      </c>
      <c r="U76" s="104">
        <v>7.033333333333287</v>
      </c>
      <c r="V76" s="105">
        <v>77.800000000000011</v>
      </c>
      <c r="W76" s="106"/>
      <c r="X76" s="107"/>
      <c r="Y76" s="261"/>
      <c r="Z76" s="262"/>
      <c r="AA76" s="191">
        <f t="shared" si="42"/>
        <v>-603.85604113110594</v>
      </c>
      <c r="AB76" s="192">
        <f t="shared" si="43"/>
        <v>0.83226221079691498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2089</v>
      </c>
      <c r="G77" s="95">
        <f t="shared" si="44"/>
        <v>81450.11</v>
      </c>
      <c r="H77" s="113"/>
      <c r="I77" s="97">
        <v>19</v>
      </c>
      <c r="J77" s="98">
        <v>3600</v>
      </c>
      <c r="K77" s="99">
        <f t="shared" si="46"/>
        <v>189.47368421052633</v>
      </c>
      <c r="L77" s="114">
        <v>19</v>
      </c>
      <c r="M77" s="98">
        <f t="shared" si="45"/>
        <v>2984.2857142857074</v>
      </c>
      <c r="N77" s="99">
        <f t="shared" si="38"/>
        <v>157.06766917293197</v>
      </c>
      <c r="O77" s="101">
        <f t="shared" si="39"/>
        <v>0</v>
      </c>
      <c r="P77" s="102">
        <f t="shared" si="40"/>
        <v>-32.406015037594358</v>
      </c>
      <c r="Q77" s="103">
        <f t="shared" si="41"/>
        <v>0.82896825396825202</v>
      </c>
      <c r="R77" s="276"/>
      <c r="S77" s="1">
        <v>0.36736111111111103</v>
      </c>
      <c r="T77" s="2">
        <v>0.39652777777777776</v>
      </c>
      <c r="U77" s="104">
        <v>6.9999999999998952</v>
      </c>
      <c r="V77" s="105">
        <v>42.000000000000092</v>
      </c>
      <c r="W77" s="106"/>
      <c r="X77" s="107"/>
      <c r="Y77" s="261"/>
      <c r="Z77" s="262"/>
      <c r="AA77" s="191">
        <f t="shared" si="42"/>
        <v>-615.7142857142926</v>
      </c>
      <c r="AB77" s="192">
        <f t="shared" si="43"/>
        <v>0.82896825396825202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4190</v>
      </c>
      <c r="G78" s="115">
        <f t="shared" si="44"/>
        <v>131021.3</v>
      </c>
      <c r="H78" s="116"/>
      <c r="I78" s="97">
        <v>19</v>
      </c>
      <c r="J78" s="98">
        <v>3600</v>
      </c>
      <c r="K78" s="99">
        <f t="shared" si="46"/>
        <v>189.47368421052633</v>
      </c>
      <c r="L78" s="100">
        <v>19</v>
      </c>
      <c r="M78" s="98">
        <f t="shared" si="45"/>
        <v>2999.4034599323945</v>
      </c>
      <c r="N78" s="99">
        <f t="shared" si="38"/>
        <v>157.86333999644182</v>
      </c>
      <c r="O78" s="101">
        <f t="shared" si="39"/>
        <v>0</v>
      </c>
      <c r="P78" s="102">
        <f t="shared" si="40"/>
        <v>-31.610344214084506</v>
      </c>
      <c r="Q78" s="103">
        <f t="shared" si="41"/>
        <v>0.83316762775899844</v>
      </c>
      <c r="R78" s="276"/>
      <c r="S78" s="1">
        <v>0.40221064814814816</v>
      </c>
      <c r="T78" s="2">
        <v>0.46041666666666664</v>
      </c>
      <c r="U78" s="104">
        <v>8.1833333333333869</v>
      </c>
      <c r="V78" s="105">
        <v>83.816666666666606</v>
      </c>
      <c r="W78" s="106">
        <v>0.46041666666666664</v>
      </c>
      <c r="X78" s="107">
        <v>0.50138888888888877</v>
      </c>
      <c r="Y78" s="261"/>
      <c r="Z78" s="262"/>
      <c r="AA78" s="191">
        <f t="shared" si="42"/>
        <v>-600.59654006760547</v>
      </c>
      <c r="AB78" s="192">
        <f t="shared" si="43"/>
        <v>0.83316762775899844</v>
      </c>
      <c r="AC78" s="267"/>
    </row>
    <row r="79" spans="1:29" ht="15.75" customHeight="1">
      <c r="A79" s="271"/>
      <c r="B79" s="92" t="s">
        <v>189</v>
      </c>
      <c r="C79" s="285" t="s">
        <v>206</v>
      </c>
      <c r="D79" s="285"/>
      <c r="E79" s="93">
        <v>36.86</v>
      </c>
      <c r="F79" s="98">
        <v>3660</v>
      </c>
      <c r="G79" s="115">
        <f t="shared" si="44"/>
        <v>134907.6</v>
      </c>
      <c r="H79" s="119"/>
      <c r="I79" s="97">
        <v>21</v>
      </c>
      <c r="J79" s="98">
        <v>3600</v>
      </c>
      <c r="K79" s="99">
        <f t="shared" si="46"/>
        <v>171.42857142857142</v>
      </c>
      <c r="L79" s="114">
        <v>21</v>
      </c>
      <c r="M79" s="98">
        <f t="shared" si="45"/>
        <v>3178.7696019300297</v>
      </c>
      <c r="N79" s="99">
        <f t="shared" si="38"/>
        <v>151.36998104428713</v>
      </c>
      <c r="O79" s="120">
        <f t="shared" si="39"/>
        <v>0</v>
      </c>
      <c r="P79" s="121">
        <f t="shared" si="40"/>
        <v>-20.058590384284287</v>
      </c>
      <c r="Q79" s="122">
        <f t="shared" si="41"/>
        <v>0.88299155609167501</v>
      </c>
      <c r="R79" s="276"/>
      <c r="S79" s="1">
        <v>0.50138888888888877</v>
      </c>
      <c r="T79" s="2">
        <v>0.54936342592592591</v>
      </c>
      <c r="U79" s="104">
        <v>58.999999999999872</v>
      </c>
      <c r="V79" s="105">
        <v>69.083333333333471</v>
      </c>
      <c r="W79" s="106"/>
      <c r="X79" s="107"/>
      <c r="Y79" s="261"/>
      <c r="Z79" s="262"/>
      <c r="AA79" s="191">
        <f t="shared" si="42"/>
        <v>-421.23039806997031</v>
      </c>
      <c r="AB79" s="192">
        <f t="shared" si="43"/>
        <v>0.8829915560916749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347</v>
      </c>
      <c r="G80" s="115">
        <f t="shared" si="44"/>
        <v>13186</v>
      </c>
      <c r="H80" s="119">
        <v>2</v>
      </c>
      <c r="I80" s="97">
        <v>21</v>
      </c>
      <c r="J80" s="98">
        <v>3600</v>
      </c>
      <c r="K80" s="99">
        <f t="shared" si="46"/>
        <v>171.42857142857142</v>
      </c>
      <c r="L80" s="114">
        <v>21</v>
      </c>
      <c r="M80" s="98">
        <f t="shared" si="45"/>
        <v>3154.5454545454195</v>
      </c>
      <c r="N80" s="99">
        <f t="shared" si="38"/>
        <v>150.21645021644855</v>
      </c>
      <c r="O80" s="120">
        <f t="shared" si="39"/>
        <v>0</v>
      </c>
      <c r="P80" s="121">
        <f t="shared" si="40"/>
        <v>-21.212121212122867</v>
      </c>
      <c r="Q80" s="122">
        <f t="shared" si="41"/>
        <v>0.87626262626261664</v>
      </c>
      <c r="R80" s="276"/>
      <c r="S80" s="1">
        <v>0.55513888888888885</v>
      </c>
      <c r="T80" s="2">
        <v>0.55972222222222223</v>
      </c>
      <c r="U80" s="104">
        <v>8.3166666666666345</v>
      </c>
      <c r="V80" s="105">
        <v>6.6000000000000725</v>
      </c>
      <c r="W80" s="106"/>
      <c r="X80" s="107"/>
      <c r="Y80" s="261"/>
      <c r="Z80" s="262"/>
      <c r="AA80" s="191">
        <f t="shared" si="42"/>
        <v>-445.45454545458051</v>
      </c>
      <c r="AB80" s="192">
        <f t="shared" si="43"/>
        <v>0.87626262626261653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6422</v>
      </c>
      <c r="G81" s="115">
        <f t="shared" si="44"/>
        <v>248081.86000000002</v>
      </c>
      <c r="H81" s="119"/>
      <c r="I81" s="97">
        <v>20</v>
      </c>
      <c r="J81" s="98">
        <v>3600</v>
      </c>
      <c r="K81" s="99">
        <f t="shared" si="46"/>
        <v>180</v>
      </c>
      <c r="L81" s="114">
        <v>20</v>
      </c>
      <c r="M81" s="98">
        <f t="shared" si="45"/>
        <v>3173.0990941531659</v>
      </c>
      <c r="N81" s="99">
        <f t="shared" si="38"/>
        <v>158.65495470765831</v>
      </c>
      <c r="O81" s="120">
        <f t="shared" si="39"/>
        <v>0</v>
      </c>
      <c r="P81" s="121">
        <f t="shared" si="40"/>
        <v>-21.345045292341695</v>
      </c>
      <c r="Q81" s="122">
        <f t="shared" si="41"/>
        <v>0.88141641504254609</v>
      </c>
      <c r="R81" s="276"/>
      <c r="S81" s="1">
        <v>0.56249999999999989</v>
      </c>
      <c r="T81" s="2">
        <v>0.64682870370370371</v>
      </c>
      <c r="U81" s="104">
        <v>3.9999999999998259</v>
      </c>
      <c r="V81" s="105">
        <v>121.43333333333351</v>
      </c>
      <c r="W81" s="106"/>
      <c r="X81" s="107"/>
      <c r="Y81" s="261"/>
      <c r="Z81" s="262"/>
      <c r="AA81" s="191">
        <f t="shared" si="42"/>
        <v>-426.90090584683412</v>
      </c>
      <c r="AB81" s="192">
        <f t="shared" si="43"/>
        <v>0.88141641504254609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8587</v>
      </c>
      <c r="G82" s="115">
        <f t="shared" si="44"/>
        <v>326306</v>
      </c>
      <c r="H82" s="119"/>
      <c r="I82" s="97">
        <v>21</v>
      </c>
      <c r="J82" s="98">
        <v>3600</v>
      </c>
      <c r="K82" s="99">
        <f t="shared" si="46"/>
        <v>171.42857142857142</v>
      </c>
      <c r="L82" s="114">
        <v>21</v>
      </c>
      <c r="M82" s="98">
        <f t="shared" si="45"/>
        <v>3180.3703703703695</v>
      </c>
      <c r="N82" s="99">
        <f t="shared" si="38"/>
        <v>151.44620811287473</v>
      </c>
      <c r="O82" s="120">
        <f t="shared" si="39"/>
        <v>0</v>
      </c>
      <c r="P82" s="121">
        <f t="shared" si="40"/>
        <v>-19.982363315696688</v>
      </c>
      <c r="Q82" s="122">
        <f t="shared" si="41"/>
        <v>0.8834362139917693</v>
      </c>
      <c r="R82" s="276"/>
      <c r="S82" s="1">
        <v>0.6513888888888888</v>
      </c>
      <c r="T82" s="2">
        <v>0.76388888888888884</v>
      </c>
      <c r="U82" s="104">
        <v>6.5666666666665208</v>
      </c>
      <c r="V82" s="105">
        <v>162.00000000000006</v>
      </c>
      <c r="W82" s="106"/>
      <c r="X82" s="107"/>
      <c r="Y82" s="261"/>
      <c r="Z82" s="262"/>
      <c r="AA82" s="191">
        <f t="shared" si="42"/>
        <v>-419.62962962963047</v>
      </c>
      <c r="AB82" s="192">
        <f t="shared" si="43"/>
        <v>0.8834362139917693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7">AVERAGE(I73:I88)</f>
        <v>20.3</v>
      </c>
      <c r="J89" s="138">
        <f t="shared" si="47"/>
        <v>3600</v>
      </c>
      <c r="K89" s="139">
        <f t="shared" ref="K89" si="48">J89/I89</f>
        <v>177.33990147783251</v>
      </c>
      <c r="L89" s="137">
        <f t="shared" ref="L89:M89" si="49">AVERAGE(L73:L88)</f>
        <v>20.3</v>
      </c>
      <c r="M89" s="138">
        <f t="shared" si="49"/>
        <v>3054.3290458145839</v>
      </c>
      <c r="N89" s="139">
        <f>M89/L89</f>
        <v>150.45955890712236</v>
      </c>
      <c r="O89" s="140">
        <f>L89-I89</f>
        <v>0</v>
      </c>
      <c r="P89" s="141">
        <f>N89-K89</f>
        <v>-26.880342570710155</v>
      </c>
      <c r="Q89" s="142">
        <f>N89/K89</f>
        <v>0.84842473494849546</v>
      </c>
      <c r="R89" s="277"/>
      <c r="S89" s="143">
        <f>S73</f>
        <v>0.16688657407407406</v>
      </c>
      <c r="T89" s="144">
        <f>INDEX(T73:T88,COUNTA(T73:T88))</f>
        <v>0.76388888888888884</v>
      </c>
      <c r="U89" s="145"/>
      <c r="V89" s="156"/>
      <c r="W89" s="135"/>
      <c r="X89" s="139"/>
      <c r="Y89" s="264"/>
      <c r="Z89" s="265"/>
      <c r="AA89" s="157">
        <f>M89-J89</f>
        <v>-545.67095418541612</v>
      </c>
      <c r="AB89" s="142">
        <f>M89/J89</f>
        <v>0.84842473494849557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2128</v>
      </c>
      <c r="G90" s="159">
        <f t="shared" ref="G90:G93" si="50">E90*F90</f>
        <v>72841.439999999988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2525.8160237388729</v>
      </c>
      <c r="N90" s="163">
        <f>M90/L90</f>
        <v>157.86350148367956</v>
      </c>
      <c r="O90" s="165">
        <f>L90-I90</f>
        <v>0</v>
      </c>
      <c r="P90" s="166">
        <f>N90-K90</f>
        <v>-29.636498516320444</v>
      </c>
      <c r="Q90" s="152">
        <f>N90/K90</f>
        <v>0.84193867457962435</v>
      </c>
      <c r="R90" s="275">
        <f>Q106</f>
        <v>0.85240679108087847</v>
      </c>
      <c r="S90" s="167">
        <v>0.25031249999999999</v>
      </c>
      <c r="T90" s="168">
        <v>0.28541666666666665</v>
      </c>
      <c r="U90" s="169"/>
      <c r="V90" s="170">
        <v>50.54999999999999</v>
      </c>
      <c r="W90" s="173"/>
      <c r="X90" s="151"/>
      <c r="Y90" s="278"/>
      <c r="Z90" s="279"/>
      <c r="AA90" s="109">
        <f>M90-J90</f>
        <v>-474.1839762611271</v>
      </c>
      <c r="AB90" s="152">
        <f>M90/J90</f>
        <v>0.84193867457962435</v>
      </c>
      <c r="AC90" s="266">
        <f>AB106</f>
        <v>0.85240679108087847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1626</v>
      </c>
      <c r="G91" s="95">
        <f t="shared" si="50"/>
        <v>56536.020000000004</v>
      </c>
      <c r="H91" s="96"/>
      <c r="I91" s="97">
        <v>11</v>
      </c>
      <c r="J91" s="98">
        <v>3000</v>
      </c>
      <c r="K91" s="99">
        <f t="shared" si="46"/>
        <v>272.72727272727275</v>
      </c>
      <c r="L91" s="100">
        <v>11</v>
      </c>
      <c r="M91" s="98">
        <f>F91/V91*60</f>
        <v>2514.4329896907225</v>
      </c>
      <c r="N91" s="99">
        <f>M91/L91</f>
        <v>228.58481724461114</v>
      </c>
      <c r="O91" s="101">
        <f>L91-I91</f>
        <v>0</v>
      </c>
      <c r="P91" s="102">
        <f>N91-K91</f>
        <v>-44.142455482661603</v>
      </c>
      <c r="Q91" s="103">
        <f>N91/K91</f>
        <v>0.83814432989690746</v>
      </c>
      <c r="R91" s="276"/>
      <c r="S91" s="1">
        <v>0.29041666666666666</v>
      </c>
      <c r="T91" s="2">
        <v>0.31736111111111109</v>
      </c>
      <c r="U91" s="104">
        <v>7.2000000000000064</v>
      </c>
      <c r="V91" s="105">
        <v>38.79999999999999</v>
      </c>
      <c r="W91" s="106"/>
      <c r="X91" s="107"/>
      <c r="Y91" s="261"/>
      <c r="Z91" s="262"/>
      <c r="AA91" s="111">
        <f>M91-J91</f>
        <v>-485.56701030927752</v>
      </c>
      <c r="AB91" s="103">
        <f>M91/J91</f>
        <v>0.83814432989690746</v>
      </c>
      <c r="AC91" s="267"/>
    </row>
    <row r="92" spans="1:29" ht="15.75" customHeight="1">
      <c r="A92" s="281"/>
      <c r="B92" s="92" t="s">
        <v>173</v>
      </c>
      <c r="C92" s="259" t="s">
        <v>212</v>
      </c>
      <c r="D92" s="260"/>
      <c r="E92" s="93">
        <v>35.83</v>
      </c>
      <c r="F92" s="94">
        <v>5480</v>
      </c>
      <c r="G92" s="95">
        <f t="shared" si="50"/>
        <v>196348.4</v>
      </c>
      <c r="H92" s="96"/>
      <c r="I92" s="97">
        <v>12</v>
      </c>
      <c r="J92" s="98">
        <v>3273</v>
      </c>
      <c r="K92" s="99">
        <f t="shared" si="46"/>
        <v>272.75</v>
      </c>
      <c r="L92" s="100">
        <v>12</v>
      </c>
      <c r="M92" s="98">
        <f>F92/V92*60</f>
        <v>2844.7007930785871</v>
      </c>
      <c r="N92" s="99">
        <f>M92/L92</f>
        <v>237.0583994232156</v>
      </c>
      <c r="O92" s="101">
        <f>L92-I92</f>
        <v>0</v>
      </c>
      <c r="P92" s="102">
        <f>N92-K92</f>
        <v>-35.691600576784396</v>
      </c>
      <c r="Q92" s="103">
        <f>N92/K92</f>
        <v>0.86914170274322866</v>
      </c>
      <c r="R92" s="276"/>
      <c r="S92" s="1">
        <v>0.37112268518518521</v>
      </c>
      <c r="T92" s="2">
        <v>0.4513888888888889</v>
      </c>
      <c r="U92" s="104">
        <v>6.0166666666666746</v>
      </c>
      <c r="V92" s="105">
        <v>115.58333333333331</v>
      </c>
      <c r="W92" s="106">
        <v>0.4513888888888889</v>
      </c>
      <c r="X92" s="107">
        <v>0.49097222222222214</v>
      </c>
      <c r="Y92" s="261"/>
      <c r="Z92" s="262"/>
      <c r="AA92" s="111">
        <f>M92-J92</f>
        <v>-428.29920692141286</v>
      </c>
      <c r="AB92" s="103">
        <f>M92/J92</f>
        <v>0.86914170274322855</v>
      </c>
      <c r="AC92" s="267"/>
    </row>
    <row r="93" spans="1:29" ht="15.75" customHeight="1">
      <c r="A93" s="281"/>
      <c r="B93" s="92" t="s">
        <v>173</v>
      </c>
      <c r="C93" s="259" t="s">
        <v>213</v>
      </c>
      <c r="D93" s="260"/>
      <c r="E93" s="93">
        <v>36.409999999999997</v>
      </c>
      <c r="F93" s="94">
        <v>4175</v>
      </c>
      <c r="G93" s="95">
        <f t="shared" si="50"/>
        <v>152011.75</v>
      </c>
      <c r="H93" s="113"/>
      <c r="I93" s="97">
        <v>11</v>
      </c>
      <c r="J93" s="98">
        <v>3273</v>
      </c>
      <c r="K93" s="99">
        <f t="shared" si="46"/>
        <v>297.54545454545456</v>
      </c>
      <c r="L93" s="114">
        <v>11</v>
      </c>
      <c r="M93" s="98">
        <f>F93/V93*60</f>
        <v>2809.3457943925191</v>
      </c>
      <c r="N93" s="99">
        <f>M93/L93</f>
        <v>255.39507221750173</v>
      </c>
      <c r="O93" s="101">
        <f>L93-I93</f>
        <v>0</v>
      </c>
      <c r="P93" s="102">
        <f>N93-K93</f>
        <v>-42.150382327952826</v>
      </c>
      <c r="Q93" s="103">
        <f>N93/K93</f>
        <v>0.8583396866460492</v>
      </c>
      <c r="R93" s="276"/>
      <c r="S93" s="1">
        <v>0.49097222222222214</v>
      </c>
      <c r="T93" s="2">
        <v>0.55289351851851853</v>
      </c>
      <c r="U93" s="104">
        <v>56.999999999999879</v>
      </c>
      <c r="V93" s="105">
        <v>89.166666666666799</v>
      </c>
      <c r="W93" s="106"/>
      <c r="X93" s="107"/>
      <c r="Y93" s="261"/>
      <c r="Z93" s="262"/>
      <c r="AA93" s="111">
        <f>M93-J93</f>
        <v>-463.65420560748089</v>
      </c>
      <c r="AB93" s="103">
        <f>M93/J93</f>
        <v>0.8583396866460492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115"/>
      <c r="H94" s="116"/>
      <c r="I94" s="97"/>
      <c r="J94" s="98"/>
      <c r="K94" s="99"/>
      <c r="L94" s="100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1">AVERAGE(I90:I105)</f>
        <v>12.5</v>
      </c>
      <c r="J106" s="138">
        <f t="shared" si="51"/>
        <v>3136.5</v>
      </c>
      <c r="K106" s="139">
        <f t="shared" ref="K106" si="52">J106/I106</f>
        <v>250.92</v>
      </c>
      <c r="L106" s="137">
        <f t="shared" ref="L106:M106" si="53">AVERAGE(L90:L105)</f>
        <v>12.5</v>
      </c>
      <c r="M106" s="138">
        <f t="shared" si="53"/>
        <v>2673.5739002251753</v>
      </c>
      <c r="N106" s="139">
        <f>M106/L106</f>
        <v>213.88591201801401</v>
      </c>
      <c r="O106" s="140">
        <f>L106-I106</f>
        <v>0</v>
      </c>
      <c r="P106" s="141">
        <f>N106-K106</f>
        <v>-37.034087981985977</v>
      </c>
      <c r="Q106" s="142">
        <f>N106/K106</f>
        <v>0.85240679108087847</v>
      </c>
      <c r="R106" s="277"/>
      <c r="S106" s="143">
        <f>S90</f>
        <v>0.25031249999999999</v>
      </c>
      <c r="T106" s="144">
        <f>INDEX(T90:T105,COUNTA(T90:T105))</f>
        <v>0.55289351851851853</v>
      </c>
      <c r="U106" s="145"/>
      <c r="V106" s="156"/>
      <c r="W106" s="135"/>
      <c r="X106" s="139"/>
      <c r="Y106" s="264"/>
      <c r="Z106" s="265"/>
      <c r="AA106" s="157">
        <f>M106-J106</f>
        <v>-462.92609977482471</v>
      </c>
      <c r="AB106" s="142">
        <f>M106/J106</f>
        <v>0.85240679108087847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841</v>
      </c>
      <c r="G107" s="159">
        <f t="shared" ref="G107:G109" si="54">E107*F107</f>
        <v>22395.829999999998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2096.6759002769986</v>
      </c>
      <c r="N107" s="163">
        <f>M107/L107</f>
        <v>349.44598337949975</v>
      </c>
      <c r="O107" s="165">
        <f>L107-I107</f>
        <v>0</v>
      </c>
      <c r="P107" s="166">
        <f>N107-K107</f>
        <v>-83.887349953833564</v>
      </c>
      <c r="Q107" s="152">
        <f>N107/K107</f>
        <v>0.80641380779884564</v>
      </c>
      <c r="R107" s="275">
        <f>Q123</f>
        <v>0.82743930123431297</v>
      </c>
      <c r="S107" s="193">
        <v>0.33472222222222214</v>
      </c>
      <c r="T107" s="194">
        <v>0.35143518518518518</v>
      </c>
      <c r="U107" s="169"/>
      <c r="V107" s="170">
        <v>24.066666666666777</v>
      </c>
      <c r="W107" s="168"/>
      <c r="X107" s="171"/>
      <c r="Y107" s="278"/>
      <c r="Z107" s="279"/>
      <c r="AA107" s="109">
        <f>M107-J107</f>
        <v>-503.32409972300138</v>
      </c>
      <c r="AB107" s="152">
        <f>M107/J107</f>
        <v>0.80641380779884564</v>
      </c>
      <c r="AC107" s="266">
        <f>AB123</f>
        <v>0.82743930123431286</v>
      </c>
    </row>
    <row r="108" spans="1:29" ht="15.75" customHeight="1">
      <c r="A108" s="270"/>
      <c r="B108" s="92" t="s">
        <v>173</v>
      </c>
      <c r="C108" s="259" t="s">
        <v>216</v>
      </c>
      <c r="D108" s="260"/>
      <c r="E108" s="93">
        <v>24.94</v>
      </c>
      <c r="F108" s="94">
        <v>1493</v>
      </c>
      <c r="G108" s="95">
        <f t="shared" si="54"/>
        <v>37235.420000000006</v>
      </c>
      <c r="H108" s="96"/>
      <c r="I108" s="97">
        <v>6</v>
      </c>
      <c r="J108" s="98">
        <v>2600</v>
      </c>
      <c r="K108" s="99">
        <f t="shared" si="46"/>
        <v>433.33333333333331</v>
      </c>
      <c r="L108" s="100">
        <v>6</v>
      </c>
      <c r="M108" s="98">
        <f>F108/V108*60</f>
        <v>2171.6363636363567</v>
      </c>
      <c r="N108" s="99">
        <f>M108/L108</f>
        <v>361.9393939393928</v>
      </c>
      <c r="O108" s="101">
        <f>L108-I108</f>
        <v>0</v>
      </c>
      <c r="P108" s="102">
        <f>N108-K108</f>
        <v>-71.393939393940514</v>
      </c>
      <c r="Q108" s="103">
        <f>N108/K108</f>
        <v>0.83524475524475261</v>
      </c>
      <c r="R108" s="276"/>
      <c r="S108" s="1">
        <v>0.35486111111111102</v>
      </c>
      <c r="T108" s="2">
        <v>0.38350694444444444</v>
      </c>
      <c r="U108" s="104">
        <v>4.9333333333331986</v>
      </c>
      <c r="V108" s="105">
        <v>41.250000000000135</v>
      </c>
      <c r="W108" s="106"/>
      <c r="X108" s="113"/>
      <c r="Y108" s="261"/>
      <c r="Z108" s="262"/>
      <c r="AA108" s="111">
        <f>M108-J108</f>
        <v>-428.36363636364331</v>
      </c>
      <c r="AB108" s="103">
        <f>M108/J108</f>
        <v>0.83524475524475261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1955</v>
      </c>
      <c r="G109" s="95">
        <f t="shared" si="54"/>
        <v>48347.15</v>
      </c>
      <c r="H109" s="96"/>
      <c r="I109" s="97">
        <v>6</v>
      </c>
      <c r="J109" s="98">
        <v>2600</v>
      </c>
      <c r="K109" s="99">
        <f t="shared" si="46"/>
        <v>433.33333333333331</v>
      </c>
      <c r="L109" s="100">
        <v>6</v>
      </c>
      <c r="M109" s="98">
        <f>F109/V109*60</f>
        <v>2185.7142857142849</v>
      </c>
      <c r="N109" s="99">
        <f>M109/L109</f>
        <v>364.28571428571416</v>
      </c>
      <c r="O109" s="101">
        <f>L109-I109</f>
        <v>0</v>
      </c>
      <c r="P109" s="102">
        <f>N109-K109</f>
        <v>-69.04761904761915</v>
      </c>
      <c r="Q109" s="103">
        <f>N109/K109</f>
        <v>0.84065934065934045</v>
      </c>
      <c r="R109" s="276"/>
      <c r="S109" s="1">
        <v>0.38703703703703701</v>
      </c>
      <c r="T109" s="2">
        <v>0.42430555555555555</v>
      </c>
      <c r="U109" s="104">
        <v>5.083333333333302</v>
      </c>
      <c r="V109" s="105">
        <v>53.666666666666686</v>
      </c>
      <c r="W109" s="106"/>
      <c r="X109" s="107"/>
      <c r="Y109" s="261"/>
      <c r="Z109" s="262"/>
      <c r="AA109" s="111">
        <f>M109-J109</f>
        <v>-414.28571428571513</v>
      </c>
      <c r="AB109" s="103">
        <f>M109/J109</f>
        <v>0.84065934065934034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13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2600</v>
      </c>
      <c r="K123" s="139">
        <f t="shared" ref="K123" si="56">J123/I123</f>
        <v>433.33333333333331</v>
      </c>
      <c r="L123" s="137">
        <f t="shared" ref="L123:M123" si="57">AVERAGE(L107:L122)</f>
        <v>6</v>
      </c>
      <c r="M123" s="138">
        <f t="shared" si="57"/>
        <v>2151.3421832092135</v>
      </c>
      <c r="N123" s="139">
        <f>M123/L123</f>
        <v>358.55703053486894</v>
      </c>
      <c r="O123" s="140">
        <f>L123-I123</f>
        <v>0</v>
      </c>
      <c r="P123" s="141">
        <f>N123-K123</f>
        <v>-74.776302798464371</v>
      </c>
      <c r="Q123" s="142">
        <f>N123/K123</f>
        <v>0.82743930123431297</v>
      </c>
      <c r="R123" s="277"/>
      <c r="S123" s="143">
        <f>S107</f>
        <v>0.33472222222222214</v>
      </c>
      <c r="T123" s="144">
        <f>INDEX(T107:T122,COUNTA(T107:T122))</f>
        <v>0.42430555555555555</v>
      </c>
      <c r="U123" s="145"/>
      <c r="V123" s="156"/>
      <c r="W123" s="135"/>
      <c r="X123" s="139"/>
      <c r="Y123" s="264"/>
      <c r="Z123" s="265"/>
      <c r="AA123" s="157">
        <f>M123-J123</f>
        <v>-448.65781679078646</v>
      </c>
      <c r="AB123" s="142">
        <f>M123/J123</f>
        <v>0.82743930123431286</v>
      </c>
      <c r="AC123" s="268"/>
    </row>
    <row r="124" spans="1:29" ht="15.75" customHeight="1">
      <c r="A124" s="280" t="s">
        <v>222</v>
      </c>
      <c r="B124" s="183" t="s">
        <v>176</v>
      </c>
      <c r="C124" s="273" t="s">
        <v>223</v>
      </c>
      <c r="D124" s="274"/>
      <c r="E124" s="158">
        <v>49.91</v>
      </c>
      <c r="F124" s="87">
        <v>1491</v>
      </c>
      <c r="G124" s="159">
        <f t="shared" ref="G124:G126" si="58">E124*F124</f>
        <v>74415.81</v>
      </c>
      <c r="H124" s="160"/>
      <c r="I124" s="161">
        <v>26</v>
      </c>
      <c r="J124" s="162">
        <v>2000</v>
      </c>
      <c r="K124" s="163">
        <f>J124/I124</f>
        <v>76.92307692307692</v>
      </c>
      <c r="L124" s="164">
        <v>26</v>
      </c>
      <c r="M124" s="162">
        <f>F124/V124*60</f>
        <v>1698.607594936708</v>
      </c>
      <c r="N124" s="163">
        <f>M124/L124</f>
        <v>65.33106134371954</v>
      </c>
      <c r="O124" s="165">
        <f>L124-I124</f>
        <v>0</v>
      </c>
      <c r="P124" s="166">
        <f>N124-K124</f>
        <v>-11.59201557935738</v>
      </c>
      <c r="Q124" s="152">
        <f>N124/K124</f>
        <v>0.84930379746835405</v>
      </c>
      <c r="R124" s="275">
        <f>Q140</f>
        <v>0.8526106914842182</v>
      </c>
      <c r="S124" s="167">
        <v>0.70856481481481481</v>
      </c>
      <c r="T124" s="168">
        <v>0.74513888888888891</v>
      </c>
      <c r="U124" s="169"/>
      <c r="V124" s="170">
        <v>52.666666666666693</v>
      </c>
      <c r="W124" s="168"/>
      <c r="X124" s="171"/>
      <c r="Y124" s="278"/>
      <c r="Z124" s="279"/>
      <c r="AA124" s="109">
        <f>M124-J124</f>
        <v>-301.39240506329202</v>
      </c>
      <c r="AB124" s="152">
        <f>M124/J124</f>
        <v>0.84930379746835394</v>
      </c>
      <c r="AC124" s="266">
        <f>AB140</f>
        <v>0.85261069148421809</v>
      </c>
    </row>
    <row r="125" spans="1:29" ht="15.75" customHeight="1">
      <c r="A125" s="281"/>
      <c r="B125" s="153" t="s">
        <v>176</v>
      </c>
      <c r="C125" s="259" t="s">
        <v>224</v>
      </c>
      <c r="D125" s="260"/>
      <c r="E125" s="93">
        <v>56.79</v>
      </c>
      <c r="F125" s="94">
        <v>2383</v>
      </c>
      <c r="G125" s="95">
        <f t="shared" si="58"/>
        <v>135330.57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1712.6771810740668</v>
      </c>
      <c r="N125" s="99">
        <f>M125/L125</f>
        <v>74.464225264089862</v>
      </c>
      <c r="O125" s="101">
        <f>L125-I125</f>
        <v>0</v>
      </c>
      <c r="P125" s="102">
        <f>N125-K125</f>
        <v>-12.492296475040575</v>
      </c>
      <c r="Q125" s="103">
        <f>N125/K125</f>
        <v>0.85633859053703343</v>
      </c>
      <c r="R125" s="276"/>
      <c r="S125" s="1">
        <v>0.74861111111111112</v>
      </c>
      <c r="T125" s="2">
        <v>0.80658564814814815</v>
      </c>
      <c r="U125" s="104">
        <v>4.9999999999999822</v>
      </c>
      <c r="V125" s="105">
        <v>83.48333333333332</v>
      </c>
      <c r="W125" s="106"/>
      <c r="X125" s="107"/>
      <c r="Y125" s="261"/>
      <c r="Z125" s="262"/>
      <c r="AA125" s="111">
        <f>M125-J125</f>
        <v>-287.32281892593323</v>
      </c>
      <c r="AB125" s="103">
        <f>M125/J125</f>
        <v>0.85633859053703343</v>
      </c>
      <c r="AC125" s="267"/>
    </row>
    <row r="126" spans="1:29" ht="15.75" customHeight="1">
      <c r="A126" s="281"/>
      <c r="B126" s="153" t="s">
        <v>176</v>
      </c>
      <c r="C126" s="259" t="s">
        <v>220</v>
      </c>
      <c r="D126" s="260"/>
      <c r="E126" s="93">
        <v>56.87</v>
      </c>
      <c r="F126" s="94">
        <v>1827</v>
      </c>
      <c r="G126" s="95">
        <f t="shared" si="58"/>
        <v>103901.48999999999</v>
      </c>
      <c r="H126" s="96"/>
      <c r="I126" s="97">
        <v>23</v>
      </c>
      <c r="J126" s="98">
        <v>2000</v>
      </c>
      <c r="K126" s="99">
        <f t="shared" si="59"/>
        <v>86.956521739130437</v>
      </c>
      <c r="L126" s="100">
        <v>23</v>
      </c>
      <c r="M126" s="98">
        <f>F126/V126*60</f>
        <v>1704.3793728945341</v>
      </c>
      <c r="N126" s="99">
        <f>M126/L126</f>
        <v>74.103450995414519</v>
      </c>
      <c r="O126" s="101">
        <f>L126-I126</f>
        <v>0</v>
      </c>
      <c r="P126" s="102">
        <f>N126-K126</f>
        <v>-12.853070743715918</v>
      </c>
      <c r="Q126" s="103">
        <f>N126/K126</f>
        <v>0.852189686447267</v>
      </c>
      <c r="R126" s="276"/>
      <c r="S126" s="1">
        <v>0.81041666666666667</v>
      </c>
      <c r="T126" s="2">
        <v>0.85508101851851848</v>
      </c>
      <c r="U126" s="104">
        <v>5.5166666666666764</v>
      </c>
      <c r="V126" s="105">
        <v>64.316666666666592</v>
      </c>
      <c r="W126" s="106"/>
      <c r="X126" s="107"/>
      <c r="Y126" s="261"/>
      <c r="Z126" s="262"/>
      <c r="AA126" s="111">
        <f>M126-J126</f>
        <v>-295.62062710546593</v>
      </c>
      <c r="AB126" s="103">
        <f>M126/J126</f>
        <v>0.852189686447267</v>
      </c>
      <c r="AC126" s="267"/>
    </row>
    <row r="127" spans="1:29" ht="15.75" customHeight="1">
      <c r="A127" s="281"/>
      <c r="B127" s="153"/>
      <c r="C127" s="259"/>
      <c r="D127" s="260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106"/>
      <c r="X127" s="107"/>
      <c r="Y127" s="261"/>
      <c r="Z127" s="262"/>
      <c r="AA127" s="111"/>
      <c r="AB127" s="103"/>
      <c r="AC127" s="267"/>
    </row>
    <row r="128" spans="1:29" ht="15.75" customHeight="1">
      <c r="A128" s="281"/>
      <c r="B128" s="153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153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107"/>
      <c r="Y129" s="261"/>
      <c r="Z129" s="262"/>
      <c r="AA129" s="111"/>
      <c r="AB129" s="103"/>
      <c r="AC129" s="267"/>
    </row>
    <row r="130" spans="1:29" ht="15.75" customHeight="1">
      <c r="A130" s="281"/>
      <c r="B130" s="153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18"/>
      <c r="X130" s="190"/>
      <c r="Y130" s="261"/>
      <c r="Z130" s="262"/>
      <c r="AA130" s="111"/>
      <c r="AB130" s="103"/>
      <c r="AC130" s="267"/>
    </row>
    <row r="131" spans="1:29" ht="15.75" customHeight="1">
      <c r="A131" s="281"/>
      <c r="B131" s="153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18"/>
      <c r="X131" s="190"/>
      <c r="Y131" s="261"/>
      <c r="Z131" s="262"/>
      <c r="AA131" s="111"/>
      <c r="AB131" s="103"/>
      <c r="AC131" s="267"/>
    </row>
    <row r="132" spans="1:29" ht="15.75" customHeight="1">
      <c r="A132" s="281"/>
      <c r="B132" s="153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18"/>
      <c r="X132" s="190"/>
      <c r="Y132" s="261"/>
      <c r="Z132" s="262"/>
      <c r="AA132" s="111"/>
      <c r="AB132" s="103"/>
      <c r="AC132" s="267"/>
    </row>
    <row r="133" spans="1:29" ht="15.75" customHeight="1">
      <c r="A133" s="281"/>
      <c r="B133" s="153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18"/>
      <c r="X133" s="190"/>
      <c r="Y133" s="261"/>
      <c r="Z133" s="262"/>
      <c r="AA133" s="111"/>
      <c r="AB133" s="103"/>
      <c r="AC133" s="267"/>
    </row>
    <row r="134" spans="1:29" ht="15.75" customHeight="1">
      <c r="A134" s="281"/>
      <c r="B134" s="153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18"/>
      <c r="X134" s="190"/>
      <c r="Y134" s="261"/>
      <c r="Z134" s="262"/>
      <c r="AA134" s="111"/>
      <c r="AB134" s="103"/>
      <c r="AC134" s="267"/>
    </row>
    <row r="135" spans="1:29" ht="15.75" customHeight="1">
      <c r="A135" s="281"/>
      <c r="B135" s="153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18"/>
      <c r="X135" s="190"/>
      <c r="Y135" s="261"/>
      <c r="Z135" s="262"/>
      <c r="AA135" s="111"/>
      <c r="AB135" s="103"/>
      <c r="AC135" s="267"/>
    </row>
    <row r="136" spans="1:29" ht="15.75" customHeight="1">
      <c r="A136" s="281"/>
      <c r="B136" s="153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18"/>
      <c r="X136" s="190"/>
      <c r="Y136" s="261"/>
      <c r="Z136" s="262"/>
      <c r="AA136" s="111"/>
      <c r="AB136" s="103"/>
      <c r="AC136" s="267"/>
    </row>
    <row r="137" spans="1:29" ht="15.75" customHeight="1">
      <c r="A137" s="281"/>
      <c r="B137" s="153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18"/>
      <c r="X137" s="190"/>
      <c r="Y137" s="261"/>
      <c r="Z137" s="262"/>
      <c r="AA137" s="111"/>
      <c r="AB137" s="103"/>
      <c r="AC137" s="267"/>
    </row>
    <row r="138" spans="1:29" ht="15.75" customHeight="1">
      <c r="A138" s="281"/>
      <c r="B138" s="153"/>
      <c r="C138" s="259"/>
      <c r="D138" s="260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18"/>
      <c r="X138" s="190"/>
      <c r="Y138" s="261"/>
      <c r="Z138" s="262"/>
      <c r="AA138" s="111"/>
      <c r="AB138" s="103"/>
      <c r="AC138" s="267"/>
    </row>
    <row r="139" spans="1:29" ht="15.75" customHeight="1">
      <c r="A139" s="281"/>
      <c r="B139" s="153"/>
      <c r="C139" s="259"/>
      <c r="D139" s="260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60">AVERAGE(I124:I139)</f>
        <v>24</v>
      </c>
      <c r="J140" s="138">
        <f t="shared" si="60"/>
        <v>2000</v>
      </c>
      <c r="K140" s="139">
        <f t="shared" ref="K140" si="61">J140/I140</f>
        <v>83.333333333333329</v>
      </c>
      <c r="L140" s="137">
        <f t="shared" ref="L140:M140" si="62">AVERAGE(L124:L139)</f>
        <v>24</v>
      </c>
      <c r="M140" s="138">
        <f t="shared" si="62"/>
        <v>1705.2213829684363</v>
      </c>
      <c r="N140" s="139">
        <f>M140/L140</f>
        <v>71.050890957018183</v>
      </c>
      <c r="O140" s="140">
        <f>L140-I140</f>
        <v>0</v>
      </c>
      <c r="P140" s="141">
        <f>N140-K140</f>
        <v>-12.282442376315146</v>
      </c>
      <c r="Q140" s="142">
        <f>N140/K140</f>
        <v>0.8526106914842182</v>
      </c>
      <c r="R140" s="277"/>
      <c r="S140" s="143">
        <f>S124</f>
        <v>0.70856481481481481</v>
      </c>
      <c r="T140" s="144">
        <f>INDEX(T124:T139,COUNTA(T124:T139))</f>
        <v>0.85508101851851848</v>
      </c>
      <c r="U140" s="145"/>
      <c r="V140" s="156"/>
      <c r="W140" s="135"/>
      <c r="X140" s="139"/>
      <c r="Y140" s="264"/>
      <c r="Z140" s="265"/>
      <c r="AA140" s="157">
        <f>M140-J140</f>
        <v>-294.77861703156373</v>
      </c>
      <c r="AB140" s="142">
        <f>M140/J140</f>
        <v>0.85261069148421809</v>
      </c>
      <c r="AC140" s="268"/>
    </row>
    <row r="141" spans="1:29" ht="15.75" customHeight="1">
      <c r="A141" s="269" t="s">
        <v>233</v>
      </c>
      <c r="B141" s="183" t="s">
        <v>176</v>
      </c>
      <c r="C141" s="273" t="s">
        <v>225</v>
      </c>
      <c r="D141" s="274"/>
      <c r="E141" s="158">
        <v>44.3</v>
      </c>
      <c r="F141" s="169">
        <v>2132</v>
      </c>
      <c r="G141" s="159">
        <f t="shared" ref="G141:G143" si="63">E141*F141</f>
        <v>94447.599999999991</v>
      </c>
      <c r="H141" s="160"/>
      <c r="I141" s="161">
        <v>17</v>
      </c>
      <c r="J141" s="162">
        <v>2000</v>
      </c>
      <c r="K141" s="163">
        <f>J141/I141</f>
        <v>117.64705882352941</v>
      </c>
      <c r="L141" s="164">
        <v>17</v>
      </c>
      <c r="M141" s="162">
        <f>F141/V141*60</f>
        <v>1711.3043478260868</v>
      </c>
      <c r="N141" s="163">
        <f>M141/L141</f>
        <v>100.66496163682864</v>
      </c>
      <c r="O141" s="165">
        <f>L141-I141</f>
        <v>0</v>
      </c>
      <c r="P141" s="166">
        <f>N141-K141</f>
        <v>-16.98209718670077</v>
      </c>
      <c r="Q141" s="152">
        <f>N141/K141</f>
        <v>0.85565217391304349</v>
      </c>
      <c r="R141" s="275">
        <f>Q157</f>
        <v>0.85361122156962799</v>
      </c>
      <c r="S141" s="167">
        <v>0.7085069444444444</v>
      </c>
      <c r="T141" s="168">
        <v>0.76041666666666663</v>
      </c>
      <c r="U141" s="169"/>
      <c r="V141" s="170">
        <v>74.750000000000014</v>
      </c>
      <c r="W141" s="87"/>
      <c r="X141" s="88"/>
      <c r="Y141" s="278"/>
      <c r="Z141" s="279"/>
      <c r="AA141" s="109">
        <f>M141-J141</f>
        <v>-288.69565217391323</v>
      </c>
      <c r="AB141" s="152">
        <f>M141/J141</f>
        <v>0.85565217391304338</v>
      </c>
      <c r="AC141" s="347">
        <f>AB157</f>
        <v>0.85361122156962788</v>
      </c>
    </row>
    <row r="142" spans="1:29" ht="15.75" customHeight="1">
      <c r="A142" s="270"/>
      <c r="B142" s="153" t="s">
        <v>176</v>
      </c>
      <c r="C142" s="259" t="s">
        <v>219</v>
      </c>
      <c r="D142" s="260"/>
      <c r="E142" s="93">
        <v>50.67</v>
      </c>
      <c r="F142" s="104">
        <v>1312</v>
      </c>
      <c r="G142" s="95">
        <f t="shared" si="63"/>
        <v>66479.040000000008</v>
      </c>
      <c r="H142" s="96"/>
      <c r="I142" s="97">
        <v>22</v>
      </c>
      <c r="J142" s="98">
        <v>2000</v>
      </c>
      <c r="K142" s="99">
        <f t="shared" ref="K142:K143" si="64">J142/I142</f>
        <v>90.909090909090907</v>
      </c>
      <c r="L142" s="100">
        <v>22</v>
      </c>
      <c r="M142" s="98">
        <f>F142/V142*60</f>
        <v>1695.9425493716394</v>
      </c>
      <c r="N142" s="99">
        <f>M142/L142</f>
        <v>77.088297698710889</v>
      </c>
      <c r="O142" s="101">
        <f>L142-I142</f>
        <v>0</v>
      </c>
      <c r="P142" s="102">
        <f>N142-K142</f>
        <v>-13.820793210380018</v>
      </c>
      <c r="Q142" s="103">
        <f>N142/K142</f>
        <v>0.84797127468581979</v>
      </c>
      <c r="R142" s="276"/>
      <c r="S142" s="1">
        <v>0.76388888888888895</v>
      </c>
      <c r="T142" s="2">
        <v>0.79612268518518514</v>
      </c>
      <c r="U142" s="104">
        <v>5.0000000000001421</v>
      </c>
      <c r="V142" s="105">
        <v>46.416666666666515</v>
      </c>
      <c r="W142" s="106"/>
      <c r="X142" s="107"/>
      <c r="Y142" s="261"/>
      <c r="Z142" s="262"/>
      <c r="AA142" s="111">
        <f>M142-J142</f>
        <v>-304.05745062836058</v>
      </c>
      <c r="AB142" s="103">
        <f>M142/J142</f>
        <v>0.84797127468581968</v>
      </c>
      <c r="AC142" s="293"/>
    </row>
    <row r="143" spans="1:29" ht="15.75" customHeight="1">
      <c r="A143" s="270"/>
      <c r="B143" s="153" t="s">
        <v>176</v>
      </c>
      <c r="C143" s="259" t="s">
        <v>221</v>
      </c>
      <c r="D143" s="260"/>
      <c r="E143" s="93">
        <v>47.6</v>
      </c>
      <c r="F143" s="104">
        <v>2424</v>
      </c>
      <c r="G143" s="95">
        <f t="shared" si="63"/>
        <v>115382.40000000001</v>
      </c>
      <c r="H143" s="96"/>
      <c r="I143" s="97">
        <v>23</v>
      </c>
      <c r="J143" s="98">
        <v>2000</v>
      </c>
      <c r="K143" s="99">
        <f t="shared" si="64"/>
        <v>86.956521739130437</v>
      </c>
      <c r="L143" s="100">
        <v>23</v>
      </c>
      <c r="M143" s="98">
        <f>F143/V143*60</f>
        <v>1714.4204322200417</v>
      </c>
      <c r="N143" s="99">
        <f>M143/L143</f>
        <v>74.540018792175729</v>
      </c>
      <c r="O143" s="101">
        <f>L143-I143</f>
        <v>0</v>
      </c>
      <c r="P143" s="102">
        <f>N143-K143</f>
        <v>-12.416502946954708</v>
      </c>
      <c r="Q143" s="103">
        <f>N143/K143</f>
        <v>0.85721021611002091</v>
      </c>
      <c r="R143" s="276"/>
      <c r="S143" s="1">
        <v>0.80011574074074077</v>
      </c>
      <c r="T143" s="2">
        <v>0.85902777777777772</v>
      </c>
      <c r="U143" s="104">
        <v>5.7500000000000995</v>
      </c>
      <c r="V143" s="105">
        <v>84.833333333333215</v>
      </c>
      <c r="W143" s="106"/>
      <c r="X143" s="107"/>
      <c r="Y143" s="261"/>
      <c r="Z143" s="262"/>
      <c r="AA143" s="111">
        <f>M143-J143</f>
        <v>-285.57956777995832</v>
      </c>
      <c r="AB143" s="103">
        <f>M143/J143</f>
        <v>0.8572102161100208</v>
      </c>
      <c r="AC143" s="293"/>
    </row>
    <row r="144" spans="1:29" ht="15.75" customHeight="1">
      <c r="A144" s="270"/>
      <c r="B144" s="153"/>
      <c r="C144" s="259"/>
      <c r="D144" s="260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93"/>
    </row>
    <row r="145" spans="1:29" ht="15.75" customHeight="1">
      <c r="A145" s="271"/>
      <c r="B145" s="153"/>
      <c r="C145" s="259"/>
      <c r="D145" s="260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93"/>
    </row>
    <row r="146" spans="1:29" ht="15.75" customHeight="1">
      <c r="A146" s="271"/>
      <c r="B146" s="153"/>
      <c r="C146" s="259"/>
      <c r="D146" s="260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93"/>
    </row>
    <row r="147" spans="1:29" ht="15.75" customHeight="1">
      <c r="A147" s="271"/>
      <c r="B147" s="153"/>
      <c r="C147" s="259"/>
      <c r="D147" s="260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93"/>
    </row>
    <row r="148" spans="1:29" ht="15.75" customHeight="1">
      <c r="A148" s="271"/>
      <c r="B148" s="153"/>
      <c r="C148" s="259"/>
      <c r="D148" s="260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93"/>
    </row>
    <row r="149" spans="1:29" ht="15.75" customHeight="1">
      <c r="A149" s="271"/>
      <c r="B149" s="153"/>
      <c r="C149" s="259"/>
      <c r="D149" s="260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06"/>
      <c r="X149" s="107"/>
      <c r="Y149" s="261"/>
      <c r="Z149" s="262"/>
      <c r="AA149" s="111"/>
      <c r="AB149" s="103"/>
      <c r="AC149" s="293"/>
    </row>
    <row r="150" spans="1:29" ht="15.75" customHeight="1">
      <c r="A150" s="271"/>
      <c r="B150" s="153"/>
      <c r="C150" s="259"/>
      <c r="D150" s="260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06"/>
      <c r="X150" s="107"/>
      <c r="Y150" s="261"/>
      <c r="Z150" s="262"/>
      <c r="AA150" s="111"/>
      <c r="AB150" s="103"/>
      <c r="AC150" s="293"/>
    </row>
    <row r="151" spans="1:29" ht="15.75" customHeight="1">
      <c r="A151" s="271"/>
      <c r="B151" s="153"/>
      <c r="C151" s="259"/>
      <c r="D151" s="260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06"/>
      <c r="X151" s="107"/>
      <c r="Y151" s="261"/>
      <c r="Z151" s="262"/>
      <c r="AA151" s="111"/>
      <c r="AB151" s="103"/>
      <c r="AC151" s="293"/>
    </row>
    <row r="152" spans="1:29" ht="15.75" customHeight="1">
      <c r="A152" s="271"/>
      <c r="B152" s="153"/>
      <c r="C152" s="259"/>
      <c r="D152" s="260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06"/>
      <c r="X152" s="107"/>
      <c r="Y152" s="261"/>
      <c r="Z152" s="262"/>
      <c r="AA152" s="111"/>
      <c r="AB152" s="103"/>
      <c r="AC152" s="293"/>
    </row>
    <row r="153" spans="1:29" ht="15.75" customHeight="1">
      <c r="A153" s="271"/>
      <c r="B153" s="153"/>
      <c r="C153" s="259"/>
      <c r="D153" s="260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06"/>
      <c r="X153" s="107"/>
      <c r="Y153" s="261"/>
      <c r="Z153" s="262"/>
      <c r="AA153" s="111"/>
      <c r="AB153" s="103"/>
      <c r="AC153" s="293"/>
    </row>
    <row r="154" spans="1:29" ht="15.75" customHeight="1">
      <c r="A154" s="271"/>
      <c r="B154" s="153"/>
      <c r="C154" s="259"/>
      <c r="D154" s="260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84"/>
      <c r="X154" s="185"/>
      <c r="Y154" s="261"/>
      <c r="Z154" s="262"/>
      <c r="AA154" s="111"/>
      <c r="AB154" s="103"/>
      <c r="AC154" s="293"/>
    </row>
    <row r="155" spans="1:29" ht="15.75" customHeight="1">
      <c r="A155" s="271"/>
      <c r="B155" s="153"/>
      <c r="C155" s="259"/>
      <c r="D155" s="260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86"/>
      <c r="X155" s="187"/>
      <c r="Y155" s="261"/>
      <c r="Z155" s="262"/>
      <c r="AA155" s="111"/>
      <c r="AB155" s="103"/>
      <c r="AC155" s="293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"/>
      <c r="T156" s="2"/>
      <c r="U156" s="129"/>
      <c r="V156" s="105"/>
      <c r="W156" s="186"/>
      <c r="X156" s="187"/>
      <c r="Y156" s="261"/>
      <c r="Z156" s="262"/>
      <c r="AA156" s="111"/>
      <c r="AB156" s="103"/>
      <c r="AC156" s="293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5">AVERAGE(I141:I156)</f>
        <v>20.666666666666668</v>
      </c>
      <c r="J157" s="138">
        <f t="shared" si="65"/>
        <v>2000</v>
      </c>
      <c r="K157" s="139">
        <f t="shared" ref="K157" si="66">J157/I157</f>
        <v>96.774193548387089</v>
      </c>
      <c r="L157" s="137">
        <f t="shared" ref="L157:M157" si="67">AVERAGE(L141:L156)</f>
        <v>20.666666666666668</v>
      </c>
      <c r="M157" s="138">
        <f t="shared" si="67"/>
        <v>1707.2224431392558</v>
      </c>
      <c r="N157" s="139">
        <f>M157/L157</f>
        <v>82.607537571254312</v>
      </c>
      <c r="O157" s="140">
        <f>L157-I157</f>
        <v>0</v>
      </c>
      <c r="P157" s="141">
        <f>N157-K157</f>
        <v>-14.166655977132777</v>
      </c>
      <c r="Q157" s="142">
        <f>N157/K157</f>
        <v>0.85361122156962799</v>
      </c>
      <c r="R157" s="277"/>
      <c r="S157" s="143">
        <f>S141</f>
        <v>0.7085069444444444</v>
      </c>
      <c r="T157" s="144">
        <f>INDEX(T141:T156,COUNTA(T141:T156))</f>
        <v>0.85902777777777772</v>
      </c>
      <c r="U157" s="145"/>
      <c r="V157" s="156"/>
      <c r="W157" s="188"/>
      <c r="X157" s="189"/>
      <c r="Y157" s="264"/>
      <c r="Z157" s="265"/>
      <c r="AA157" s="157">
        <f>M157-J157</f>
        <v>-292.7775568607442</v>
      </c>
      <c r="AB157" s="142">
        <f>M157/J157</f>
        <v>0.85361122156962788</v>
      </c>
      <c r="AC157" s="294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123" priority="2" operator="greaterThan">
      <formula>0</formula>
    </cfRule>
  </conditionalFormatting>
  <conditionalFormatting sqref="P5:P157 AA5:AA157">
    <cfRule type="cellIs" dxfId="122" priority="5" operator="lessThan">
      <formula>0</formula>
    </cfRule>
  </conditionalFormatting>
  <conditionalFormatting sqref="Q5:Q157 AB5:AB157">
    <cfRule type="cellIs" dxfId="121" priority="3" operator="greaterThan">
      <formula>1</formula>
    </cfRule>
    <cfRule type="cellIs" dxfId="120" priority="4" operator="lessThan">
      <formula>0.8</formula>
    </cfRule>
  </conditionalFormatting>
  <conditionalFormatting sqref="R5:R157 AC124:AC141">
    <cfRule type="cellIs" dxfId="119" priority="6" operator="lessThan">
      <formula>0.8</formula>
    </cfRule>
  </conditionalFormatting>
  <conditionalFormatting sqref="AC5:AC22 AC56:AC91">
    <cfRule type="cellIs" dxfId="118" priority="8" operator="lessThan">
      <formula>0.8</formula>
    </cfRule>
  </conditionalFormatting>
  <conditionalFormatting sqref="AC39">
    <cfRule type="cellIs" dxfId="117" priority="11" operator="lessThan">
      <formula>0.8</formula>
    </cfRule>
  </conditionalFormatting>
  <conditionalFormatting sqref="AC54">
    <cfRule type="cellIs" dxfId="116" priority="10" operator="lessThan">
      <formula>0.8</formula>
    </cfRule>
  </conditionalFormatting>
  <conditionalFormatting sqref="AC97:AC105">
    <cfRule type="cellIs" dxfId="115" priority="9" operator="lessThan">
      <formula>0.8</formula>
    </cfRule>
  </conditionalFormatting>
  <conditionalFormatting sqref="AC107:AC112">
    <cfRule type="cellIs" dxfId="114" priority="7" operator="lessThan">
      <formula>0.8</formula>
    </cfRule>
  </conditionalFormatting>
  <conditionalFormatting sqref="AC156">
    <cfRule type="cellIs" dxfId="113" priority="1" operator="lessThan">
      <formula>0.8</formula>
    </cfRule>
  </conditionalFormatting>
  <dataValidations count="1">
    <dataValidation type="list" allowBlank="1" showInputMessage="1" showErrorMessage="1" sqref="Y5:Z157" xr:uid="{DEB513D5-877C-4382-9B72-BA2555A2C10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C04E-E7D5-45CA-9985-45044095DCEC}">
  <sheetPr>
    <tabColor theme="9" tint="0.59999389629810485"/>
  </sheetPr>
  <dimension ref="B1:AR36"/>
  <sheetViews>
    <sheetView zoomScale="70" zoomScaleNormal="70" workbookViewId="0">
      <selection activeCell="C3" sqref="C3:D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230</v>
      </c>
      <c r="D3" s="248"/>
      <c r="E3" s="7" t="s">
        <v>2</v>
      </c>
      <c r="F3" s="249">
        <f>'0803(18度C)'!D1+'0803(4度C)'!D1</f>
        <v>248740</v>
      </c>
      <c r="G3" s="250"/>
      <c r="H3" s="7" t="s">
        <v>3</v>
      </c>
      <c r="I3" s="251">
        <f>'0803(18度C)'!F1+'0803(4度C)'!F1</f>
        <v>8003391.1300000008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498.16992393576538</v>
      </c>
      <c r="F6" s="226" t="e">
        <f>AVERAGE(#REF!,D13:K13)</f>
        <v>#REF!</v>
      </c>
      <c r="G6" s="227">
        <f>AVERAGE(D13:K13)</f>
        <v>176.87700532110145</v>
      </c>
      <c r="H6" s="228"/>
      <c r="I6" s="227">
        <f>AVERAGE(L13:O13)</f>
        <v>89.572192513368975</v>
      </c>
      <c r="J6" s="228"/>
      <c r="K6" s="227">
        <f>AVERAGE(D27:O27)</f>
        <v>688.59363344988344</v>
      </c>
      <c r="L6" s="228"/>
      <c r="M6" s="227">
        <f>AVERAGE(P27:X27)</f>
        <v>755.3126267748479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419.88864320808676</v>
      </c>
      <c r="F7" s="230" t="e">
        <f>AVERAGE(#REF!,D14:K14)</f>
        <v>#REF!</v>
      </c>
      <c r="G7" s="217">
        <f>AVERAGE(D14:K14)</f>
        <v>149.04334559112795</v>
      </c>
      <c r="H7" s="218"/>
      <c r="I7" s="217">
        <f>AVERAGE(L14:O14)</f>
        <v>76.375709457027256</v>
      </c>
      <c r="J7" s="218"/>
      <c r="K7" s="217">
        <f>AVERAGE(D28:O28)</f>
        <v>580.36457599319624</v>
      </c>
      <c r="L7" s="218"/>
      <c r="M7" s="217">
        <f>AVERAGE(P28:X28)</f>
        <v>636.41122463141267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0.84630784194429653</v>
      </c>
      <c r="F8" s="222" t="e">
        <f>AVERAGE(D15:K15,#REF!)</f>
        <v>#REF!</v>
      </c>
      <c r="G8" s="223">
        <f>AVERAGE(D15:K15)</f>
        <v>0.84752754523954876</v>
      </c>
      <c r="H8" s="224"/>
      <c r="I8" s="223">
        <f>AVERAGE(L15:O15)</f>
        <v>0.85266564031837633</v>
      </c>
      <c r="J8" s="224"/>
      <c r="K8" s="223">
        <f>AVERAGE(D29:O29)</f>
        <v>0.84420936643582545</v>
      </c>
      <c r="L8" s="224"/>
      <c r="M8" s="223">
        <f>AVERAGE(P29:X29)</f>
        <v>0.84556355598643718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113.26530612244899</v>
      </c>
      <c r="E13" s="24">
        <v>78.740157480314963</v>
      </c>
      <c r="F13" s="24">
        <v>98.98989898989899</v>
      </c>
      <c r="G13" s="24">
        <v>86.41975308641976</v>
      </c>
      <c r="H13" s="24">
        <v>176.47058823529412</v>
      </c>
      <c r="I13" s="24">
        <v>250.92</v>
      </c>
      <c r="J13" s="24" t="s">
        <v>37</v>
      </c>
      <c r="K13" s="54">
        <v>433.33333333333331</v>
      </c>
      <c r="L13" s="23">
        <v>88.235294117647058</v>
      </c>
      <c r="M13" s="66">
        <v>90.909090909090907</v>
      </c>
      <c r="N13" s="24" t="s">
        <v>37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96.839070705960822</v>
      </c>
      <c r="E14" s="28">
        <v>66.886004699990977</v>
      </c>
      <c r="F14" s="28">
        <v>84.974537708863181</v>
      </c>
      <c r="G14" s="28">
        <v>72.947193455056023</v>
      </c>
      <c r="H14" s="28">
        <v>149.36850672474804</v>
      </c>
      <c r="I14" s="28">
        <v>213.7876645819872</v>
      </c>
      <c r="J14" s="28" t="s">
        <v>37</v>
      </c>
      <c r="K14" s="55">
        <v>358.50044126128938</v>
      </c>
      <c r="L14" s="27">
        <v>75.197017746459792</v>
      </c>
      <c r="M14" s="67">
        <v>77.554401167594705</v>
      </c>
      <c r="N14" s="28" t="s">
        <v>37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0.85497557920578016</v>
      </c>
      <c r="E15" s="32">
        <f t="shared" si="0"/>
        <v>0.84945225968988536</v>
      </c>
      <c r="F15" s="32">
        <f t="shared" si="0"/>
        <v>0.85841624828341379</v>
      </c>
      <c r="G15" s="32">
        <f t="shared" si="0"/>
        <v>0.84410323855136249</v>
      </c>
      <c r="H15" s="32">
        <f t="shared" si="0"/>
        <v>0.84642153810690557</v>
      </c>
      <c r="I15" s="32">
        <f t="shared" si="0"/>
        <v>0.85201524223651848</v>
      </c>
      <c r="J15" s="32" t="s">
        <v>37</v>
      </c>
      <c r="K15" s="56">
        <f t="shared" ref="K15:M15" si="1">K14/K13</f>
        <v>0.82730871060297551</v>
      </c>
      <c r="L15" s="31">
        <f t="shared" si="1"/>
        <v>0.85223286779321095</v>
      </c>
      <c r="M15" s="68">
        <f t="shared" si="1"/>
        <v>0.85309841284354182</v>
      </c>
      <c r="N15" s="32" t="s">
        <v>37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0.25033564814814813</v>
      </c>
      <c r="E16" s="2">
        <v>0.16674768518518518</v>
      </c>
      <c r="F16" s="2">
        <v>0.25025462962962963</v>
      </c>
      <c r="G16" s="2">
        <v>0.16689814814814816</v>
      </c>
      <c r="H16" s="2">
        <v>0.16695601851851852</v>
      </c>
      <c r="I16" s="2">
        <v>0.25</v>
      </c>
      <c r="J16" s="2" t="s">
        <v>37</v>
      </c>
      <c r="K16" s="3">
        <v>0.33959490740740739</v>
      </c>
      <c r="L16" s="1">
        <v>0.70833333333333337</v>
      </c>
      <c r="M16" s="69">
        <v>0.70833333333333337</v>
      </c>
      <c r="N16" s="2" t="s">
        <v>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0.60763888888888884</v>
      </c>
      <c r="E17" s="2">
        <v>0.65787037037037033</v>
      </c>
      <c r="F17" s="2">
        <v>0.625</v>
      </c>
      <c r="G17" s="2">
        <v>0.65555555555555556</v>
      </c>
      <c r="H17" s="2">
        <v>0.73402777777777772</v>
      </c>
      <c r="I17" s="2">
        <v>0.54583333333333328</v>
      </c>
      <c r="J17" s="2" t="s">
        <v>37</v>
      </c>
      <c r="K17" s="3">
        <v>0.43228009259259259</v>
      </c>
      <c r="L17" s="1">
        <v>0.86141203703703706</v>
      </c>
      <c r="M17" s="69">
        <v>0.87361111111111112</v>
      </c>
      <c r="N17" s="2" t="s">
        <v>37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16.333333333333332</v>
      </c>
      <c r="E18" s="35">
        <v>25.4</v>
      </c>
      <c r="F18" s="35">
        <v>19.8</v>
      </c>
      <c r="G18" s="35">
        <v>23.142857142857142</v>
      </c>
      <c r="H18" s="35">
        <v>20.399999999999999</v>
      </c>
      <c r="I18" s="35">
        <v>12.5</v>
      </c>
      <c r="J18" s="35" t="s">
        <v>37</v>
      </c>
      <c r="K18" s="57">
        <v>6</v>
      </c>
      <c r="L18" s="34">
        <v>22.666666666666668</v>
      </c>
      <c r="M18" s="70">
        <v>22</v>
      </c>
      <c r="N18" s="35" t="s">
        <v>37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1050</v>
      </c>
      <c r="X27" s="25">
        <v>1035</v>
      </c>
    </row>
    <row r="28" spans="2:44" ht="39.6" customHeight="1">
      <c r="B28" s="205"/>
      <c r="C28" s="26" t="s">
        <v>38</v>
      </c>
      <c r="D28" s="28">
        <v>192.72246644117803</v>
      </c>
      <c r="E28" s="28" t="s">
        <v>37</v>
      </c>
      <c r="F28" s="28" t="s">
        <v>37</v>
      </c>
      <c r="G28" s="28">
        <v>232.7008264462809</v>
      </c>
      <c r="H28" s="28">
        <v>355.14029920980011</v>
      </c>
      <c r="I28" s="28" t="s">
        <v>37</v>
      </c>
      <c r="J28" s="28">
        <v>589.66230186078576</v>
      </c>
      <c r="K28" s="28">
        <v>934.83435188163446</v>
      </c>
      <c r="L28" s="28" t="s">
        <v>37</v>
      </c>
      <c r="M28" s="28">
        <v>640.29462279244922</v>
      </c>
      <c r="N28" s="28">
        <v>997.99161224321995</v>
      </c>
      <c r="O28" s="28">
        <v>699.57012707022136</v>
      </c>
      <c r="P28" s="27">
        <v>192.04629321733836</v>
      </c>
      <c r="Q28" s="28" t="s">
        <v>37</v>
      </c>
      <c r="R28" s="28" t="s">
        <v>37</v>
      </c>
      <c r="S28" s="28">
        <v>599.33158584534738</v>
      </c>
      <c r="T28" s="28">
        <v>641.85948610644732</v>
      </c>
      <c r="U28" s="28" t="s">
        <v>37</v>
      </c>
      <c r="V28" s="28">
        <v>655.03771532931023</v>
      </c>
      <c r="W28" s="28">
        <v>873.3871204036825</v>
      </c>
      <c r="X28" s="29">
        <v>856.80514688635026</v>
      </c>
    </row>
    <row r="29" spans="2:44" ht="40.15" customHeight="1">
      <c r="B29" s="205"/>
      <c r="C29" s="30" t="s">
        <v>39</v>
      </c>
      <c r="D29" s="32">
        <f>D28/D27</f>
        <v>0.85218866434303786</v>
      </c>
      <c r="E29" s="32" t="s">
        <v>37</v>
      </c>
      <c r="F29" s="32" t="s">
        <v>37</v>
      </c>
      <c r="G29" s="32">
        <f>G28/G27</f>
        <v>0.85323636363636324</v>
      </c>
      <c r="H29" s="32">
        <f>H28/H27</f>
        <v>0.81955453663800026</v>
      </c>
      <c r="I29" s="32" t="s">
        <v>37</v>
      </c>
      <c r="J29" s="32">
        <f>J28/J27</f>
        <v>0.87357378053449741</v>
      </c>
      <c r="K29" s="32">
        <f>K28/K27</f>
        <v>0.8498494108014859</v>
      </c>
      <c r="L29" s="32" t="s">
        <v>37</v>
      </c>
      <c r="M29" s="32">
        <f>M28/M27</f>
        <v>0.84079091881836765</v>
      </c>
      <c r="N29" s="32">
        <f>N28/N27</f>
        <v>0.83165967686934994</v>
      </c>
      <c r="O29" s="32">
        <f>O28/O27</f>
        <v>0.83282157984550165</v>
      </c>
      <c r="P29" s="31">
        <f>P28/P27</f>
        <v>0.84730602514876197</v>
      </c>
      <c r="Q29" s="32" t="s">
        <v>37</v>
      </c>
      <c r="R29" s="32" t="s">
        <v>37</v>
      </c>
      <c r="S29" s="32">
        <f>S28/S27</f>
        <v>0.88789864569681087</v>
      </c>
      <c r="T29" s="32">
        <f>T28/T27</f>
        <v>0.83493916891895581</v>
      </c>
      <c r="U29" s="32" t="s">
        <v>37</v>
      </c>
      <c r="V29" s="32">
        <f>V28/V27</f>
        <v>0.84360917883320252</v>
      </c>
      <c r="W29" s="32">
        <f>W28/W27</f>
        <v>0.8317972575273167</v>
      </c>
      <c r="X29" s="33">
        <f>X28/X27</f>
        <v>0.82783105979357507</v>
      </c>
    </row>
    <row r="30" spans="2:44" ht="17.25" customHeight="1">
      <c r="B30" s="206" t="s">
        <v>40</v>
      </c>
      <c r="C30" s="15" t="s">
        <v>41</v>
      </c>
      <c r="D30" s="2">
        <v>0.37638888888888888</v>
      </c>
      <c r="E30" s="2" t="s">
        <v>37</v>
      </c>
      <c r="F30" s="2" t="s">
        <v>37</v>
      </c>
      <c r="G30" s="2">
        <v>0.31961805555555556</v>
      </c>
      <c r="H30" s="2">
        <v>0.25025462962962963</v>
      </c>
      <c r="I30" s="2" t="s">
        <v>37</v>
      </c>
      <c r="J30" s="2">
        <v>0.25</v>
      </c>
      <c r="K30" s="2">
        <v>0.35568287037037039</v>
      </c>
      <c r="L30" s="2" t="s">
        <v>37</v>
      </c>
      <c r="M30" s="2">
        <v>0.25</v>
      </c>
      <c r="N30" s="2">
        <v>0.25</v>
      </c>
      <c r="O30" s="2">
        <v>0.25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0.70859953703703704</v>
      </c>
      <c r="U30" s="2" t="s">
        <v>37</v>
      </c>
      <c r="V30" s="2">
        <v>0.70833333333333337</v>
      </c>
      <c r="W30" s="2">
        <v>0.70844907407407409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0.49039351851851853</v>
      </c>
      <c r="E31" s="2" t="s">
        <v>37</v>
      </c>
      <c r="F31" s="2" t="s">
        <v>37</v>
      </c>
      <c r="G31" s="2">
        <v>0.36736111111111114</v>
      </c>
      <c r="H31" s="2">
        <v>0.32013888888888886</v>
      </c>
      <c r="I31" s="2" t="s">
        <v>37</v>
      </c>
      <c r="J31" s="2">
        <v>0.35076388888888888</v>
      </c>
      <c r="K31" s="2">
        <v>0.39166666666666666</v>
      </c>
      <c r="L31" s="2" t="s">
        <v>37</v>
      </c>
      <c r="M31" s="2">
        <v>0.41487268518518516</v>
      </c>
      <c r="N31" s="2">
        <v>0.47013888888888888</v>
      </c>
      <c r="O31" s="2">
        <v>0.46325231481481483</v>
      </c>
      <c r="P31" s="1">
        <v>0.8666666666666667</v>
      </c>
      <c r="Q31" s="2" t="s">
        <v>37</v>
      </c>
      <c r="R31" s="2" t="s">
        <v>37</v>
      </c>
      <c r="S31" s="2">
        <v>0.88495370370370374</v>
      </c>
      <c r="T31" s="2">
        <v>0.88616898148148149</v>
      </c>
      <c r="U31" s="2" t="s">
        <v>37</v>
      </c>
      <c r="V31" s="2">
        <v>0.97083333333333333</v>
      </c>
      <c r="W31" s="2">
        <v>0.98402777777777772</v>
      </c>
      <c r="X31" s="4">
        <v>0.99894675925925924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3.3333333333333335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C14B-0E4F-406D-B52A-0C8DEE320BD0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35" sqref="Y35:Z35"/>
      <selection pane="bottomLeft" activeCell="Y35" sqref="Y35:Z35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128026</v>
      </c>
      <c r="E1" s="77" t="s">
        <v>3</v>
      </c>
      <c r="F1" s="78">
        <f>SUM(G5:G242)</f>
        <v>2529214.7500000005</v>
      </c>
      <c r="G1" s="79" t="s">
        <v>74</v>
      </c>
      <c r="H1" s="80">
        <f>L21+L38+L55+L72+L89+L106+L123+L140+L157+L174+L191+L208+L225+L242</f>
        <v>81.833333333333329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45872</v>
      </c>
      <c r="B2" s="325"/>
      <c r="C2" s="82" t="s">
        <v>35</v>
      </c>
      <c r="D2" s="83">
        <f>AVERAGE(N21,N38,N55,N72,N89,N106,N123,N140,N157,N174,N191,N208,N225,N242)</f>
        <v>604.38456826671757</v>
      </c>
      <c r="E2" s="83" t="s">
        <v>81</v>
      </c>
      <c r="F2" s="84">
        <f>F1/D1</f>
        <v>19.755477403027513</v>
      </c>
      <c r="G2" s="85" t="s">
        <v>82</v>
      </c>
      <c r="H2" s="86">
        <f>COUNT(H5:H242)</f>
        <v>4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2279</v>
      </c>
      <c r="G5" s="95">
        <f t="shared" ref="G5:G7" si="0">E5*F5</f>
        <v>68028.150000000009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2790.61224489796</v>
      </c>
      <c r="N5" s="99">
        <f>M5/L5</f>
        <v>164.15366146458587</v>
      </c>
      <c r="O5" s="101">
        <f>L5-I5</f>
        <v>0</v>
      </c>
      <c r="P5" s="102">
        <f>N5-K5</f>
        <v>-28.375750300120018</v>
      </c>
      <c r="Q5" s="103">
        <f>N5/K5</f>
        <v>0.85261602349464094</v>
      </c>
      <c r="R5" s="276">
        <f>Q21</f>
        <v>0.85218866434303786</v>
      </c>
      <c r="S5" s="1">
        <v>0.37638888888888888</v>
      </c>
      <c r="T5" s="2">
        <v>0.41041666666666665</v>
      </c>
      <c r="U5" s="104">
        <v>5.9999999999999787</v>
      </c>
      <c r="V5" s="105">
        <v>48.999999999999986</v>
      </c>
      <c r="W5" s="106"/>
      <c r="X5" s="107"/>
      <c r="Y5" s="278"/>
      <c r="Z5" s="279"/>
      <c r="AA5" s="109">
        <f>M5-J5</f>
        <v>-482.38775510204005</v>
      </c>
      <c r="AB5" s="110">
        <f>M5/J5</f>
        <v>0.85261602349464094</v>
      </c>
      <c r="AC5" s="291">
        <f>AB21</f>
        <v>0.85218866434303797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2314</v>
      </c>
      <c r="G6" s="95">
        <f t="shared" si="0"/>
        <v>68309.279999999999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2792.6248742876273</v>
      </c>
      <c r="N6" s="99">
        <f>M6/L6</f>
        <v>164.27205142868397</v>
      </c>
      <c r="O6" s="101">
        <f>L6-I6</f>
        <v>0</v>
      </c>
      <c r="P6" s="102">
        <f>N6-K6</f>
        <v>-28.257360336021918</v>
      </c>
      <c r="Q6" s="103">
        <f>N6/K6</f>
        <v>0.85323094234269092</v>
      </c>
      <c r="R6" s="276"/>
      <c r="S6" s="1">
        <v>0.41478009259259258</v>
      </c>
      <c r="T6" s="2">
        <v>0.44930555555555557</v>
      </c>
      <c r="U6" s="104">
        <v>6.2833333333333297</v>
      </c>
      <c r="V6" s="105">
        <v>49.716666666666711</v>
      </c>
      <c r="W6" s="106"/>
      <c r="X6" s="107"/>
      <c r="Y6" s="261"/>
      <c r="Z6" s="262"/>
      <c r="AA6" s="111">
        <f>M6-J6</f>
        <v>-480.37512571237266</v>
      </c>
      <c r="AB6" s="112">
        <f>M6/J6</f>
        <v>0.85323094234269092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1919</v>
      </c>
      <c r="G7" s="95">
        <f t="shared" si="0"/>
        <v>41469.589999999997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2125.6615384615343</v>
      </c>
      <c r="N7" s="99">
        <f>M7/L7</f>
        <v>354.2769230769224</v>
      </c>
      <c r="O7" s="101">
        <f>L7-I7</f>
        <v>0</v>
      </c>
      <c r="P7" s="102">
        <f>N7-K7</f>
        <v>-62.389743589744285</v>
      </c>
      <c r="Q7" s="103">
        <f>N7/K7</f>
        <v>0.85026461538461373</v>
      </c>
      <c r="R7" s="276"/>
      <c r="S7" s="1">
        <v>0.45277777777777772</v>
      </c>
      <c r="T7" s="2">
        <v>0.49039351851851853</v>
      </c>
      <c r="U7" s="104">
        <v>4.9999999999999023</v>
      </c>
      <c r="V7" s="105">
        <v>54.166666666666771</v>
      </c>
      <c r="W7" s="106">
        <v>0.49039351851851853</v>
      </c>
      <c r="X7" s="107">
        <v>0.52986111111111112</v>
      </c>
      <c r="Y7" s="261"/>
      <c r="Z7" s="262"/>
      <c r="AA7" s="111">
        <f>M7-J7</f>
        <v>-374.33846153846571</v>
      </c>
      <c r="AB7" s="112">
        <f>M7/J7</f>
        <v>0.85026461538461373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:M21" si="4">AVERAGE(L5:L20)</f>
        <v>13.333333333333334</v>
      </c>
      <c r="M21" s="138">
        <f t="shared" si="4"/>
        <v>2569.632885882374</v>
      </c>
      <c r="N21" s="139">
        <f>M21/L21</f>
        <v>192.72246644117803</v>
      </c>
      <c r="O21" s="140">
        <f>L21-I21</f>
        <v>0</v>
      </c>
      <c r="P21" s="141">
        <f>N21-K21</f>
        <v>-33.427533558821978</v>
      </c>
      <c r="Q21" s="142">
        <f>N21/K21</f>
        <v>0.85218866434303786</v>
      </c>
      <c r="R21" s="277"/>
      <c r="S21" s="143">
        <f>S5</f>
        <v>0.37638888888888888</v>
      </c>
      <c r="T21" s="144">
        <f>INDEX(T5:T20,COUNTA(T5:T20))</f>
        <v>0.49039351851851853</v>
      </c>
      <c r="U21" s="145"/>
      <c r="V21" s="145"/>
      <c r="W21" s="146"/>
      <c r="X21" s="147"/>
      <c r="Y21" s="264"/>
      <c r="Z21" s="265"/>
      <c r="AA21" s="148">
        <f>M21-J21</f>
        <v>-445.70044745095947</v>
      </c>
      <c r="AB21" s="149">
        <f>M21/J21</f>
        <v>0.85218866434303797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2933</v>
      </c>
      <c r="G22" s="95">
        <f t="shared" ref="G22" si="5">E22*F22</f>
        <v>75202.12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2559.7090909090898</v>
      </c>
      <c r="N22" s="99">
        <f>M22/L22</f>
        <v>232.7008264462809</v>
      </c>
      <c r="O22" s="101">
        <f>L22-I22</f>
        <v>0</v>
      </c>
      <c r="P22" s="102">
        <f>N22-K22</f>
        <v>-40.026446280991848</v>
      </c>
      <c r="Q22" s="103">
        <f>N22/K22</f>
        <v>0.85323636363636324</v>
      </c>
      <c r="R22" s="275">
        <f>Q38</f>
        <v>0.85323636363636324</v>
      </c>
      <c r="S22" s="1">
        <v>0.31961805555555556</v>
      </c>
      <c r="T22" s="2">
        <v>0.36736111111111114</v>
      </c>
      <c r="U22" s="104">
        <v>5.2500000000000213</v>
      </c>
      <c r="V22" s="105">
        <v>68.750000000000028</v>
      </c>
      <c r="W22" s="106"/>
      <c r="X22" s="107"/>
      <c r="Y22" s="278"/>
      <c r="Z22" s="279"/>
      <c r="AA22" s="109">
        <f>M22-J22</f>
        <v>-440.29090909091019</v>
      </c>
      <c r="AB22" s="152">
        <f>M22/J22</f>
        <v>0.85323636363636324</v>
      </c>
      <c r="AC22" s="266">
        <f>AB38</f>
        <v>0.85323636363636324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2559.7090909090898</v>
      </c>
      <c r="N38" s="139">
        <f>M38/L38</f>
        <v>232.7008264462809</v>
      </c>
      <c r="O38" s="140">
        <f>L38-I38</f>
        <v>0</v>
      </c>
      <c r="P38" s="141">
        <f>N38-K38</f>
        <v>-40.026446280991848</v>
      </c>
      <c r="Q38" s="142">
        <f>N38/K38</f>
        <v>0.85323636363636324</v>
      </c>
      <c r="R38" s="277"/>
      <c r="S38" s="143">
        <f>S22</f>
        <v>0.31961805555555556</v>
      </c>
      <c r="T38" s="144">
        <f>INDEX(T22:T37,COUNTA(T22:T37))</f>
        <v>0.36736111111111114</v>
      </c>
      <c r="U38" s="145"/>
      <c r="V38" s="156"/>
      <c r="W38" s="135"/>
      <c r="X38" s="139"/>
      <c r="Y38" s="264"/>
      <c r="Z38" s="265"/>
      <c r="AA38" s="157">
        <f>M38-J38</f>
        <v>-440.29090909091019</v>
      </c>
      <c r="AB38" s="142">
        <f>M38/J38</f>
        <v>0.85323636363636324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1096</v>
      </c>
      <c r="G39" s="159">
        <f t="shared" ref="G39:G41" si="9">E39*F39</f>
        <v>15409.76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2146.681175190427</v>
      </c>
      <c r="N39" s="163">
        <f>M39/L39</f>
        <v>357.78019586507116</v>
      </c>
      <c r="O39" s="165">
        <f>L39-I39</f>
        <v>0</v>
      </c>
      <c r="P39" s="166">
        <f>N39-K39</f>
        <v>-75.55313746826215</v>
      </c>
      <c r="Q39" s="152">
        <f>N39/K39</f>
        <v>0.82564660584247196</v>
      </c>
      <c r="R39" s="275">
        <f>Q55</f>
        <v>0.81955453663800026</v>
      </c>
      <c r="S39" s="167">
        <v>0.25025462962962963</v>
      </c>
      <c r="T39" s="168">
        <v>0.27152777777777776</v>
      </c>
      <c r="U39" s="169"/>
      <c r="V39" s="170">
        <v>30.633333333333297</v>
      </c>
      <c r="W39" s="168"/>
      <c r="X39" s="171"/>
      <c r="Y39" s="278"/>
      <c r="Z39" s="279"/>
      <c r="AA39" s="109">
        <f>M39-J39</f>
        <v>-453.31882480957302</v>
      </c>
      <c r="AB39" s="152">
        <f>M39/J39</f>
        <v>0.82564660584247196</v>
      </c>
      <c r="AC39" s="266">
        <f>AB55</f>
        <v>0.81955453663800026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1300</v>
      </c>
      <c r="G40" s="95">
        <f t="shared" si="9"/>
        <v>19253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2156.6820276497647</v>
      </c>
      <c r="N40" s="99">
        <f>M40/L40</f>
        <v>359.44700460829409</v>
      </c>
      <c r="O40" s="101">
        <f>L40-I40</f>
        <v>0</v>
      </c>
      <c r="P40" s="102">
        <f>N40-K40</f>
        <v>-73.88632872503922</v>
      </c>
      <c r="Q40" s="103">
        <f>N40/K40</f>
        <v>0.82949308755760176</v>
      </c>
      <c r="R40" s="276"/>
      <c r="S40" s="1">
        <v>0.27499999999999997</v>
      </c>
      <c r="T40" s="2">
        <v>0.30011574074074077</v>
      </c>
      <c r="U40" s="104">
        <v>4.9999999999999822</v>
      </c>
      <c r="V40" s="105">
        <v>36.16666666666675</v>
      </c>
      <c r="W40" s="106"/>
      <c r="X40" s="113"/>
      <c r="Y40" s="261"/>
      <c r="Z40" s="262"/>
      <c r="AA40" s="111">
        <f>M40-J40</f>
        <v>-443.31797235023532</v>
      </c>
      <c r="AB40" s="103">
        <f>M40/J40</f>
        <v>0.82949308755760176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755</v>
      </c>
      <c r="G41" s="95">
        <f t="shared" si="9"/>
        <v>13491.85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2089.1621829362102</v>
      </c>
      <c r="N41" s="99">
        <f>M41/L41</f>
        <v>348.19369715603506</v>
      </c>
      <c r="O41" s="101">
        <f>L41-I41</f>
        <v>0</v>
      </c>
      <c r="P41" s="102">
        <f>N41-K41</f>
        <v>-85.139636177298257</v>
      </c>
      <c r="Q41" s="103">
        <f>N41/K41</f>
        <v>0.80352391651392707</v>
      </c>
      <c r="R41" s="276"/>
      <c r="S41" s="1">
        <v>0.30508101851851854</v>
      </c>
      <c r="T41" s="2">
        <v>0.32013888888888886</v>
      </c>
      <c r="U41" s="104">
        <v>7.1499999999999986</v>
      </c>
      <c r="V41" s="105">
        <v>21.683333333333259</v>
      </c>
      <c r="W41" s="106"/>
      <c r="X41" s="113"/>
      <c r="Y41" s="261"/>
      <c r="Z41" s="262"/>
      <c r="AA41" s="111">
        <f>M41-J41</f>
        <v>-510.83781706378977</v>
      </c>
      <c r="AB41" s="103">
        <f>M41/J41</f>
        <v>0.80352391651392696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2130.8417952588006</v>
      </c>
      <c r="N55" s="139">
        <f>M55/L55</f>
        <v>355.14029920980011</v>
      </c>
      <c r="O55" s="140">
        <f>L55-I55</f>
        <v>0</v>
      </c>
      <c r="P55" s="141">
        <f>N55-K55</f>
        <v>-78.193034123533209</v>
      </c>
      <c r="Q55" s="142">
        <f>N55/K55</f>
        <v>0.81955453663800026</v>
      </c>
      <c r="R55" s="277"/>
      <c r="S55" s="143">
        <f>S39</f>
        <v>0.25025462962962963</v>
      </c>
      <c r="T55" s="144">
        <f>INDEX(T39:T54,COUNTA(T39:T54))</f>
        <v>0.32013888888888886</v>
      </c>
      <c r="U55" s="145"/>
      <c r="V55" s="156"/>
      <c r="W55" s="135"/>
      <c r="X55" s="139"/>
      <c r="Y55" s="264"/>
      <c r="Z55" s="265"/>
      <c r="AA55" s="157">
        <f>M55-J55</f>
        <v>-469.15820474119937</v>
      </c>
      <c r="AB55" s="142">
        <f>M55/J55</f>
        <v>0.81955453663800026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5704</v>
      </c>
      <c r="G56" s="159">
        <f t="shared" ref="G56" si="14">E56*F56</f>
        <v>80027.12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2358.649207443143</v>
      </c>
      <c r="N56" s="163">
        <f>M56/L56</f>
        <v>589.66230186078576</v>
      </c>
      <c r="O56" s="165">
        <f>L56-I56</f>
        <v>0</v>
      </c>
      <c r="P56" s="166">
        <f>N56-K56</f>
        <v>-85.33769813921424</v>
      </c>
      <c r="Q56" s="152">
        <f>N56/K56</f>
        <v>0.87357378053449741</v>
      </c>
      <c r="R56" s="275">
        <f>Q72</f>
        <v>0.87357378053449741</v>
      </c>
      <c r="S56" s="167">
        <v>0.25</v>
      </c>
      <c r="T56" s="168">
        <v>0.35076388888888888</v>
      </c>
      <c r="U56" s="169"/>
      <c r="V56" s="170">
        <v>145.09999999999997</v>
      </c>
      <c r="W56" s="173"/>
      <c r="X56" s="151"/>
      <c r="Y56" s="278"/>
      <c r="Z56" s="279"/>
      <c r="AA56" s="109">
        <f>M56-J56</f>
        <v>-341.35079255685696</v>
      </c>
      <c r="AB56" s="152">
        <f>M56/J56</f>
        <v>0.87357378053449741</v>
      </c>
      <c r="AC56" s="266">
        <f>AB72</f>
        <v>0.87357378053449741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2358.649207443143</v>
      </c>
      <c r="N72" s="139">
        <f>M72/L72</f>
        <v>589.66230186078576</v>
      </c>
      <c r="O72" s="140">
        <f>L72-I72</f>
        <v>0</v>
      </c>
      <c r="P72" s="141">
        <f>N72-K72</f>
        <v>-85.33769813921424</v>
      </c>
      <c r="Q72" s="142">
        <f>N72/K72</f>
        <v>0.87357378053449741</v>
      </c>
      <c r="R72" s="277"/>
      <c r="S72" s="143">
        <f>S56</f>
        <v>0.25</v>
      </c>
      <c r="T72" s="144">
        <f>INDEX(T56:T71,COUNTA(T56:T71))</f>
        <v>0.35076388888888888</v>
      </c>
      <c r="U72" s="145"/>
      <c r="V72" s="156"/>
      <c r="W72" s="89"/>
      <c r="X72" s="91"/>
      <c r="Y72" s="264"/>
      <c r="Z72" s="265"/>
      <c r="AA72" s="157">
        <f>M72-J72</f>
        <v>-341.35079255685696</v>
      </c>
      <c r="AB72" s="142">
        <f>M72/J72</f>
        <v>0.87357378053449741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2422</v>
      </c>
      <c r="G73" s="159">
        <f t="shared" ref="G73" si="18">E73*F73</f>
        <v>51951.9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2804.5030556449033</v>
      </c>
      <c r="N73" s="163">
        <f>M73/L73</f>
        <v>934.83435188163446</v>
      </c>
      <c r="O73" s="165">
        <f>L73-I73</f>
        <v>0</v>
      </c>
      <c r="P73" s="166">
        <f>N73-K73</f>
        <v>-165.16564811836554</v>
      </c>
      <c r="Q73" s="152">
        <f>N73/K73</f>
        <v>0.8498494108014859</v>
      </c>
      <c r="R73" s="275">
        <f>Q89</f>
        <v>0.8498494108014859</v>
      </c>
      <c r="S73" s="167">
        <v>0.35568287037037039</v>
      </c>
      <c r="T73" s="168">
        <v>0.39166666666666666</v>
      </c>
      <c r="U73" s="169"/>
      <c r="V73" s="170">
        <v>51.816666666666642</v>
      </c>
      <c r="W73" s="168"/>
      <c r="X73" s="171"/>
      <c r="Y73" s="278"/>
      <c r="Z73" s="279"/>
      <c r="AA73" s="109">
        <f>M73-J73</f>
        <v>-495.49694435509673</v>
      </c>
      <c r="AB73" s="152">
        <f>M73/J73</f>
        <v>0.84984941080148579</v>
      </c>
      <c r="AC73" s="266">
        <f>AB89</f>
        <v>0.84984941080148579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2804.5030556449033</v>
      </c>
      <c r="N89" s="139">
        <f>M89/L89</f>
        <v>934.83435188163446</v>
      </c>
      <c r="O89" s="140">
        <f>L89-I89</f>
        <v>0</v>
      </c>
      <c r="P89" s="141">
        <f>N89-K89</f>
        <v>-165.16564811836554</v>
      </c>
      <c r="Q89" s="142">
        <f>N89/K89</f>
        <v>0.8498494108014859</v>
      </c>
      <c r="R89" s="277"/>
      <c r="S89" s="143">
        <f>S73</f>
        <v>0.35568287037037039</v>
      </c>
      <c r="T89" s="144">
        <f>INDEX(T73:T88,COUNTA(T73:T88))</f>
        <v>0.39166666666666666</v>
      </c>
      <c r="U89" s="145"/>
      <c r="V89" s="156"/>
      <c r="W89" s="135"/>
      <c r="X89" s="139"/>
      <c r="Y89" s="264"/>
      <c r="Z89" s="265"/>
      <c r="AA89" s="157">
        <f>M89-J89</f>
        <v>-495.49694435509673</v>
      </c>
      <c r="AB89" s="142">
        <f>M89/J89</f>
        <v>0.84984941080148579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1549</v>
      </c>
      <c r="G90" s="159">
        <f t="shared" ref="G90:G92" si="22">E90*F90</f>
        <v>34511.72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2733.5294117647022</v>
      </c>
      <c r="N90" s="163">
        <f>M90/L90</f>
        <v>546.70588235294042</v>
      </c>
      <c r="O90" s="165">
        <f>L90-I90</f>
        <v>0</v>
      </c>
      <c r="P90" s="166">
        <f>N90-K90</f>
        <v>-113.29411764705958</v>
      </c>
      <c r="Q90" s="152">
        <f>N90/K90</f>
        <v>0.82834224598930362</v>
      </c>
      <c r="R90" s="275">
        <f>Q106</f>
        <v>0.84079091881836765</v>
      </c>
      <c r="S90" s="167">
        <v>0.25</v>
      </c>
      <c r="T90" s="168">
        <v>0.27361111111111114</v>
      </c>
      <c r="U90" s="169"/>
      <c r="V90" s="170">
        <v>34.000000000000043</v>
      </c>
      <c r="W90" s="173"/>
      <c r="X90" s="151"/>
      <c r="Y90" s="278"/>
      <c r="Z90" s="279"/>
      <c r="AA90" s="109">
        <f>M90-J90</f>
        <v>-566.47058823529778</v>
      </c>
      <c r="AB90" s="152">
        <f>M90/J90</f>
        <v>0.82834224598930373</v>
      </c>
      <c r="AC90" s="266">
        <f>AB106</f>
        <v>0.84079091881836754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3390</v>
      </c>
      <c r="G91" s="95">
        <f t="shared" si="22"/>
        <v>60647.1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2773.6363636363631</v>
      </c>
      <c r="N91" s="99">
        <f>M91/L91</f>
        <v>693.40909090909076</v>
      </c>
      <c r="O91" s="101">
        <f>L91-I91</f>
        <v>0</v>
      </c>
      <c r="P91" s="102">
        <f>N91-K91</f>
        <v>-131.59090909090924</v>
      </c>
      <c r="Q91" s="103">
        <f>N91/K91</f>
        <v>0.84049586776859486</v>
      </c>
      <c r="R91" s="276"/>
      <c r="S91" s="1">
        <v>0.27847222222222223</v>
      </c>
      <c r="T91" s="2">
        <v>0.32939814814814816</v>
      </c>
      <c r="U91" s="104">
        <v>6.9999999999999751</v>
      </c>
      <c r="V91" s="105">
        <v>73.333333333333343</v>
      </c>
      <c r="W91" s="106"/>
      <c r="X91" s="107"/>
      <c r="Y91" s="261"/>
      <c r="Z91" s="262"/>
      <c r="AA91" s="111">
        <f>M91-J91</f>
        <v>-526.36363636363694</v>
      </c>
      <c r="AB91" s="103">
        <f>M91/J91</f>
        <v>0.84049586776859486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5559</v>
      </c>
      <c r="G92" s="95">
        <f t="shared" si="22"/>
        <v>92612.94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2816.6643209007743</v>
      </c>
      <c r="N92" s="99">
        <f>M92/L92</f>
        <v>704.16608022519358</v>
      </c>
      <c r="O92" s="101">
        <f>L92-I92</f>
        <v>0</v>
      </c>
      <c r="P92" s="102">
        <f>N92-K92</f>
        <v>-120.83391977480642</v>
      </c>
      <c r="Q92" s="103">
        <f>N92/K92</f>
        <v>0.85353464269720436</v>
      </c>
      <c r="R92" s="276"/>
      <c r="S92" s="1">
        <v>0.33263888888888887</v>
      </c>
      <c r="T92" s="2">
        <v>0.41487268518518516</v>
      </c>
      <c r="U92" s="104">
        <v>4.6666666666666234</v>
      </c>
      <c r="V92" s="105">
        <v>118.41666666666666</v>
      </c>
      <c r="W92" s="106"/>
      <c r="X92" s="107"/>
      <c r="Y92" s="261"/>
      <c r="Z92" s="262"/>
      <c r="AA92" s="111">
        <f>M92-J92</f>
        <v>-483.33567909922567</v>
      </c>
      <c r="AB92" s="103">
        <f>M92/J92</f>
        <v>0.85353464269720436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2774.6100321006129</v>
      </c>
      <c r="N106" s="139">
        <f>M106/L106</f>
        <v>640.29462279244922</v>
      </c>
      <c r="O106" s="140">
        <f>L106-I106</f>
        <v>0</v>
      </c>
      <c r="P106" s="141">
        <f>N106-K106</f>
        <v>-121.24383874601233</v>
      </c>
      <c r="Q106" s="142">
        <f>N106/K106</f>
        <v>0.84079091881836765</v>
      </c>
      <c r="R106" s="277"/>
      <c r="S106" s="143">
        <f>S90</f>
        <v>0.25</v>
      </c>
      <c r="T106" s="144">
        <f>INDEX(T90:T105,COUNTA(T90:T105))</f>
        <v>0.41487268518518516</v>
      </c>
      <c r="U106" s="145"/>
      <c r="V106" s="156"/>
      <c r="W106" s="89"/>
      <c r="X106" s="91"/>
      <c r="Y106" s="264"/>
      <c r="Z106" s="265"/>
      <c r="AA106" s="157">
        <f>M106-J106</f>
        <v>-525.3899678993871</v>
      </c>
      <c r="AB106" s="142">
        <f>M106/J106</f>
        <v>0.84079091881836754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3010</v>
      </c>
      <c r="G107" s="159">
        <f t="shared" ref="G107:G109" si="27">E107*F107</f>
        <v>54721.799999999996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2989.2413793103428</v>
      </c>
      <c r="N107" s="163">
        <f>M107/L107</f>
        <v>996.41379310344757</v>
      </c>
      <c r="O107" s="165">
        <f>L107-I107</f>
        <v>0</v>
      </c>
      <c r="P107" s="166">
        <f>N107-K107</f>
        <v>-203.58620689655243</v>
      </c>
      <c r="Q107" s="152">
        <f>N107/K107</f>
        <v>0.83034482758620631</v>
      </c>
      <c r="R107" s="275">
        <f>Q123</f>
        <v>0.83165967686934994</v>
      </c>
      <c r="S107" s="167">
        <v>0.25</v>
      </c>
      <c r="T107" s="168">
        <v>0.29195601851851855</v>
      </c>
      <c r="U107" s="169"/>
      <c r="V107" s="170">
        <v>60.416666666666707</v>
      </c>
      <c r="W107" s="173"/>
      <c r="X107" s="151"/>
      <c r="Y107" s="278"/>
      <c r="Z107" s="279"/>
      <c r="AA107" s="109">
        <f>M107-J107</f>
        <v>-610.75862068965716</v>
      </c>
      <c r="AB107" s="152">
        <f>M107/J107</f>
        <v>0.83034482758620631</v>
      </c>
      <c r="AC107" s="266">
        <f>AB123</f>
        <v>0.83165967686934994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4017</v>
      </c>
      <c r="G108" s="95">
        <f t="shared" si="27"/>
        <v>73029.06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2994.6572789397414</v>
      </c>
      <c r="N108" s="99">
        <f>M108/L108</f>
        <v>998.21909297991385</v>
      </c>
      <c r="O108" s="101">
        <f>L108-I108</f>
        <v>0</v>
      </c>
      <c r="P108" s="102">
        <f>N108-K108</f>
        <v>-201.78090702008615</v>
      </c>
      <c r="Q108" s="103">
        <f>N108/K108</f>
        <v>0.83184924414992822</v>
      </c>
      <c r="R108" s="276"/>
      <c r="S108" s="1">
        <v>0.30486111111111114</v>
      </c>
      <c r="T108" s="2">
        <v>0.36075231481481479</v>
      </c>
      <c r="U108" s="104">
        <v>18.583333333333336</v>
      </c>
      <c r="V108" s="105">
        <v>80.483333333333263</v>
      </c>
      <c r="W108" s="106"/>
      <c r="X108" s="107"/>
      <c r="Y108" s="261"/>
      <c r="Z108" s="262"/>
      <c r="AA108" s="111">
        <f>M108-J108</f>
        <v>-605.34272106025855</v>
      </c>
      <c r="AB108" s="103">
        <f>M108/J108</f>
        <v>0.83184924414992822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7087</v>
      </c>
      <c r="G109" s="95">
        <f t="shared" si="27"/>
        <v>101202.36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2998.0258519388954</v>
      </c>
      <c r="N109" s="99">
        <f>M109/L109</f>
        <v>999.34195064629841</v>
      </c>
      <c r="O109" s="101">
        <f>L109-I109</f>
        <v>0</v>
      </c>
      <c r="P109" s="102">
        <f>N109-K109</f>
        <v>-200.65804935370159</v>
      </c>
      <c r="Q109" s="103">
        <f>N109/K109</f>
        <v>0.83278495887191539</v>
      </c>
      <c r="R109" s="276"/>
      <c r="S109" s="1">
        <v>0.37164351851851851</v>
      </c>
      <c r="T109" s="2">
        <v>0.47013888888888888</v>
      </c>
      <c r="U109" s="104">
        <v>15.68333333333336</v>
      </c>
      <c r="V109" s="105">
        <v>141.83333333333334</v>
      </c>
      <c r="W109" s="106"/>
      <c r="X109" s="107"/>
      <c r="Y109" s="261"/>
      <c r="Z109" s="262"/>
      <c r="AA109" s="111">
        <f>M109-J109</f>
        <v>-601.97414806110464</v>
      </c>
      <c r="AB109" s="103">
        <f>M109/J109</f>
        <v>0.83278495887191539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2993.9748367296597</v>
      </c>
      <c r="N123" s="139">
        <f>M123/L123</f>
        <v>997.99161224321995</v>
      </c>
      <c r="O123" s="140">
        <f>L123-I123</f>
        <v>0</v>
      </c>
      <c r="P123" s="141">
        <f>N123-K123</f>
        <v>-202.00838775678005</v>
      </c>
      <c r="Q123" s="142">
        <f>N123/K123</f>
        <v>0.83165967686934994</v>
      </c>
      <c r="R123" s="277"/>
      <c r="S123" s="143">
        <f>S107</f>
        <v>0.25</v>
      </c>
      <c r="T123" s="144">
        <f>INDEX(T107:T122,COUNTA(T107:T122))</f>
        <v>0.47013888888888888</v>
      </c>
      <c r="U123" s="145"/>
      <c r="V123" s="156"/>
      <c r="W123" s="89"/>
      <c r="X123" s="91"/>
      <c r="Y123" s="264"/>
      <c r="Z123" s="265"/>
      <c r="AA123" s="157">
        <f>M123-J123</f>
        <v>-606.02516327034027</v>
      </c>
      <c r="AB123" s="142">
        <f>M123/J123</f>
        <v>0.83165967686934994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2422</v>
      </c>
      <c r="G124" s="159">
        <f t="shared" ref="G124:G127" si="32">E124*F124</f>
        <v>60138.259999999995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2739.3025447690866</v>
      </c>
      <c r="N124" s="163">
        <f>M124/L124</f>
        <v>684.82563619227165</v>
      </c>
      <c r="O124" s="165">
        <f>L124-I124</f>
        <v>0</v>
      </c>
      <c r="P124" s="166">
        <f>N124-K124</f>
        <v>-140.17436380772835</v>
      </c>
      <c r="Q124" s="152">
        <f>N124/K124</f>
        <v>0.83009168023305657</v>
      </c>
      <c r="R124" s="275">
        <f>Q140</f>
        <v>0.83282157984550165</v>
      </c>
      <c r="S124" s="167">
        <v>0.25</v>
      </c>
      <c r="T124" s="168">
        <v>0.28684027777777776</v>
      </c>
      <c r="U124" s="169"/>
      <c r="V124" s="170">
        <v>53.049999999999983</v>
      </c>
      <c r="W124" s="168"/>
      <c r="X124" s="171"/>
      <c r="Y124" s="278"/>
      <c r="Z124" s="279"/>
      <c r="AA124" s="109">
        <f>M124-J124</f>
        <v>-560.69745523091342</v>
      </c>
      <c r="AB124" s="152">
        <f>M124/J124</f>
        <v>0.83009168023305657</v>
      </c>
      <c r="AC124" s="266">
        <f>AB140</f>
        <v>0.83282157984550165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2083</v>
      </c>
      <c r="G125" s="95">
        <f t="shared" si="32"/>
        <v>52137.490000000005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2731.8032786885269</v>
      </c>
      <c r="N125" s="99">
        <f>M125/L125</f>
        <v>682.95081967213173</v>
      </c>
      <c r="O125" s="101">
        <f>L125-I125</f>
        <v>0</v>
      </c>
      <c r="P125" s="102">
        <f>N125-K125</f>
        <v>-142.04918032786827</v>
      </c>
      <c r="Q125" s="103">
        <f>N125/K125</f>
        <v>0.8278191753601597</v>
      </c>
      <c r="R125" s="276"/>
      <c r="S125" s="1">
        <v>0.30086805555555557</v>
      </c>
      <c r="T125" s="2">
        <v>0.33263888888888887</v>
      </c>
      <c r="U125" s="104">
        <v>20.200000000000038</v>
      </c>
      <c r="V125" s="105">
        <v>45.749999999999957</v>
      </c>
      <c r="W125" s="106"/>
      <c r="X125" s="113"/>
      <c r="Y125" s="261"/>
      <c r="Z125" s="262"/>
      <c r="AA125" s="111">
        <f>M125-J125</f>
        <v>-568.19672131147308</v>
      </c>
      <c r="AB125" s="103">
        <f>M125/J125</f>
        <v>0.8278191753601597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4201</v>
      </c>
      <c r="G126" s="95">
        <f t="shared" si="32"/>
        <v>126030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2514.3142144638405</v>
      </c>
      <c r="N126" s="99">
        <f>M126/L126</f>
        <v>838.10473815461353</v>
      </c>
      <c r="O126" s="101">
        <f>L126-I126</f>
        <v>0</v>
      </c>
      <c r="P126" s="102">
        <f>N126-K126</f>
        <v>-161.89526184538647</v>
      </c>
      <c r="Q126" s="103">
        <f>N126/K126</f>
        <v>0.8381047381546135</v>
      </c>
      <c r="R126" s="276"/>
      <c r="S126" s="1">
        <v>0.34513888888888888</v>
      </c>
      <c r="T126" s="2">
        <v>0.41475694444444444</v>
      </c>
      <c r="U126" s="104">
        <v>18.000000000000014</v>
      </c>
      <c r="V126" s="105">
        <v>100.25</v>
      </c>
      <c r="W126" s="106"/>
      <c r="X126" s="113"/>
      <c r="Y126" s="261"/>
      <c r="Z126" s="262"/>
      <c r="AA126" s="111">
        <f>M126-J126</f>
        <v>-485.68578553615953</v>
      </c>
      <c r="AB126" s="103">
        <f>M126/J126</f>
        <v>0.8381047381546135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2219</v>
      </c>
      <c r="G127" s="95">
        <f t="shared" si="32"/>
        <v>61932.29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2508.1318681318667</v>
      </c>
      <c r="N127" s="99">
        <f>M127/L127</f>
        <v>627.03296703296667</v>
      </c>
      <c r="O127" s="101">
        <f>L127-I127</f>
        <v>0</v>
      </c>
      <c r="P127" s="102">
        <f>N127-K127</f>
        <v>-122.96703296703333</v>
      </c>
      <c r="Q127" s="103">
        <f>N127/K127</f>
        <v>0.83604395604395554</v>
      </c>
      <c r="R127" s="276"/>
      <c r="S127" s="1">
        <v>0.42638888888888887</v>
      </c>
      <c r="T127" s="2">
        <v>0.46325231481481483</v>
      </c>
      <c r="U127" s="104">
        <v>16.749999999999979</v>
      </c>
      <c r="V127" s="105">
        <v>53.083333333333371</v>
      </c>
      <c r="W127" s="106"/>
      <c r="X127" s="107"/>
      <c r="Y127" s="261"/>
      <c r="Z127" s="262"/>
      <c r="AA127" s="111">
        <f>M127-J127</f>
        <v>-491.86813186813333</v>
      </c>
      <c r="AB127" s="103">
        <f>M127/J127</f>
        <v>0.83604395604395554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2623.3879765133302</v>
      </c>
      <c r="N140" s="139">
        <f>M140/L140</f>
        <v>699.57012707022136</v>
      </c>
      <c r="O140" s="140">
        <f>L140-I140</f>
        <v>0</v>
      </c>
      <c r="P140" s="141">
        <f>N140-K140</f>
        <v>-140.42987292977864</v>
      </c>
      <c r="Q140" s="142">
        <f>N140/K140</f>
        <v>0.83282157984550165</v>
      </c>
      <c r="R140" s="277"/>
      <c r="S140" s="143">
        <f>S124</f>
        <v>0.25</v>
      </c>
      <c r="T140" s="144">
        <f>INDEX(T124:T139,COUNTA(T124:T139))</f>
        <v>0.46325231481481483</v>
      </c>
      <c r="U140" s="145"/>
      <c r="V140" s="156"/>
      <c r="W140" s="135"/>
      <c r="X140" s="139"/>
      <c r="Y140" s="264"/>
      <c r="Z140" s="265"/>
      <c r="AA140" s="157">
        <f>M140-J140</f>
        <v>-526.61202348666984</v>
      </c>
      <c r="AB140" s="142">
        <f>M140/J140</f>
        <v>0.83282157984550165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134</v>
      </c>
      <c r="D141" s="274"/>
      <c r="E141" s="158">
        <v>29.52</v>
      </c>
      <c r="F141" s="87">
        <v>2342</v>
      </c>
      <c r="G141" s="159">
        <f t="shared" ref="G141:G144" si="36">E141*F141</f>
        <v>69135.839999999997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2791.7880794702028</v>
      </c>
      <c r="N141" s="163">
        <f>M141/L141</f>
        <v>164.22282820412957</v>
      </c>
      <c r="O141" s="165">
        <f>L141-I141</f>
        <v>0</v>
      </c>
      <c r="P141" s="166">
        <f>N141-K141</f>
        <v>-28.306583560576314</v>
      </c>
      <c r="Q141" s="152">
        <f>N141/K141</f>
        <v>0.85297527634286674</v>
      </c>
      <c r="R141" s="275">
        <f>Q157</f>
        <v>0.84730602514876197</v>
      </c>
      <c r="S141" s="167">
        <v>0.70833333333333337</v>
      </c>
      <c r="T141" s="168">
        <v>0.74328703703703702</v>
      </c>
      <c r="U141" s="169"/>
      <c r="V141" s="170">
        <v>50.333333333333258</v>
      </c>
      <c r="W141" s="168"/>
      <c r="X141" s="171"/>
      <c r="Y141" s="278"/>
      <c r="Z141" s="279"/>
      <c r="AA141" s="109">
        <f>M141-J141</f>
        <v>-481.21192052979723</v>
      </c>
      <c r="AB141" s="152">
        <f>M141/J141</f>
        <v>0.85297527634286674</v>
      </c>
      <c r="AC141" s="266">
        <f>AB157</f>
        <v>0.84730602514876197</v>
      </c>
    </row>
    <row r="142" spans="1:29" ht="15.75" customHeight="1">
      <c r="A142" s="270"/>
      <c r="B142" s="92" t="s">
        <v>105</v>
      </c>
      <c r="C142" s="259" t="s">
        <v>135</v>
      </c>
      <c r="D142" s="260"/>
      <c r="E142" s="93">
        <v>29.85</v>
      </c>
      <c r="F142" s="94">
        <v>2328</v>
      </c>
      <c r="G142" s="95">
        <f t="shared" si="36"/>
        <v>69490.8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2791.7388407728158</v>
      </c>
      <c r="N142" s="99">
        <f>M142/L142</f>
        <v>164.21993181016563</v>
      </c>
      <c r="O142" s="101">
        <f>L142-I142</f>
        <v>0</v>
      </c>
      <c r="P142" s="102">
        <f>N142-K142</f>
        <v>-28.309479954540251</v>
      </c>
      <c r="Q142" s="103">
        <f>N142/K142</f>
        <v>0.85296023243899044</v>
      </c>
      <c r="R142" s="276"/>
      <c r="S142" s="1">
        <v>0.74652777777777779</v>
      </c>
      <c r="T142" s="2">
        <v>0.78127314814814819</v>
      </c>
      <c r="U142" s="104">
        <v>4.6666666666667034</v>
      </c>
      <c r="V142" s="105">
        <v>50.033333333333374</v>
      </c>
      <c r="W142" s="106"/>
      <c r="X142" s="113"/>
      <c r="Y142" s="261"/>
      <c r="Z142" s="262"/>
      <c r="AA142" s="111">
        <f>M142-J142</f>
        <v>-481.26115922718418</v>
      </c>
      <c r="AB142" s="103">
        <f>M142/J142</f>
        <v>0.85296023243899044</v>
      </c>
      <c r="AC142" s="267"/>
    </row>
    <row r="143" spans="1:29" ht="15.75" customHeight="1">
      <c r="A143" s="270"/>
      <c r="B143" s="92" t="s">
        <v>117</v>
      </c>
      <c r="C143" s="259" t="s">
        <v>136</v>
      </c>
      <c r="D143" s="260"/>
      <c r="E143" s="93">
        <v>28.57</v>
      </c>
      <c r="F143" s="94">
        <v>2186</v>
      </c>
      <c r="G143" s="95">
        <f t="shared" si="36"/>
        <v>62454.020000000004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2996.8012185834027</v>
      </c>
      <c r="N143" s="99">
        <f>M143/L143</f>
        <v>230.52317066026174</v>
      </c>
      <c r="O143" s="101">
        <f>L143-I143</f>
        <v>0</v>
      </c>
      <c r="P143" s="102">
        <f>N143-K143</f>
        <v>-46.399906262815165</v>
      </c>
      <c r="Q143" s="103">
        <f>N143/K143</f>
        <v>0.83244478293983415</v>
      </c>
      <c r="R143" s="276"/>
      <c r="S143" s="1">
        <v>0.78696759259259264</v>
      </c>
      <c r="T143" s="2">
        <v>0.81736111111111109</v>
      </c>
      <c r="U143" s="104">
        <v>8.2000000000000028</v>
      </c>
      <c r="V143" s="105">
        <v>43.76666666666658</v>
      </c>
      <c r="W143" s="106"/>
      <c r="X143" s="113"/>
      <c r="Y143" s="261"/>
      <c r="Z143" s="262"/>
      <c r="AA143" s="111">
        <f>M143-J143</f>
        <v>-603.19878141659728</v>
      </c>
      <c r="AB143" s="103">
        <f>M143/J143</f>
        <v>0.83244478293983404</v>
      </c>
      <c r="AC143" s="267"/>
    </row>
    <row r="144" spans="1:29" ht="15.75" customHeight="1">
      <c r="A144" s="270"/>
      <c r="B144" s="92" t="s">
        <v>105</v>
      </c>
      <c r="C144" s="259" t="s">
        <v>133</v>
      </c>
      <c r="D144" s="260"/>
      <c r="E144" s="93">
        <v>25.64</v>
      </c>
      <c r="F144" s="94">
        <v>2768</v>
      </c>
      <c r="G144" s="95">
        <f t="shared" si="36"/>
        <v>70971.520000000004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2558.3568677792036</v>
      </c>
      <c r="N144" s="99">
        <f>M144/L144</f>
        <v>232.57789707083668</v>
      </c>
      <c r="O144" s="101">
        <f>L144-I144</f>
        <v>0</v>
      </c>
      <c r="P144" s="102">
        <f>N144-K144</f>
        <v>-40.149375656436064</v>
      </c>
      <c r="Q144" s="103">
        <f>N144/K144</f>
        <v>0.85278562259306778</v>
      </c>
      <c r="R144" s="276"/>
      <c r="S144" s="1">
        <v>0.82158564814814816</v>
      </c>
      <c r="T144" s="2">
        <v>0.8666666666666667</v>
      </c>
      <c r="U144" s="104">
        <v>6.0833333333333783</v>
      </c>
      <c r="V144" s="105">
        <v>64.916666666666686</v>
      </c>
      <c r="W144" s="106"/>
      <c r="X144" s="107"/>
      <c r="Y144" s="261"/>
      <c r="Z144" s="262"/>
      <c r="AA144" s="111">
        <f>M144-J144</f>
        <v>-441.64313222079636</v>
      </c>
      <c r="AB144" s="103">
        <f>M144/J144</f>
        <v>0.85278562259306789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2784.6712516514062</v>
      </c>
      <c r="N157" s="139">
        <f>M157/L157</f>
        <v>192.04629321733836</v>
      </c>
      <c r="O157" s="140">
        <f>L157-I157</f>
        <v>0</v>
      </c>
      <c r="P157" s="141">
        <f>N157-K157</f>
        <v>-34.608879196454751</v>
      </c>
      <c r="Q157" s="142">
        <f>N157/K157</f>
        <v>0.84730602514876197</v>
      </c>
      <c r="R157" s="277"/>
      <c r="S157" s="143">
        <f>S141</f>
        <v>0.70833333333333337</v>
      </c>
      <c r="T157" s="144">
        <f>INDEX(T141:T156,COUNTA(T141:T156))</f>
        <v>0.8666666666666667</v>
      </c>
      <c r="U157" s="145"/>
      <c r="V157" s="156"/>
      <c r="W157" s="135"/>
      <c r="X157" s="139"/>
      <c r="Y157" s="264"/>
      <c r="Z157" s="265"/>
      <c r="AA157" s="157">
        <f>M157-J157</f>
        <v>-501.82874834859376</v>
      </c>
      <c r="AB157" s="142">
        <f>M157/J157</f>
        <v>0.84730602514876197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10162</v>
      </c>
      <c r="G158" s="159">
        <f t="shared" ref="G158" si="40">E158*F158</f>
        <v>142572.85999999999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2397.3263433813895</v>
      </c>
      <c r="N158" s="163">
        <f>M158/L158</f>
        <v>599.33158584534738</v>
      </c>
      <c r="O158" s="165">
        <f>L158-I158</f>
        <v>0</v>
      </c>
      <c r="P158" s="166">
        <f>N158-K158</f>
        <v>-75.668414154652623</v>
      </c>
      <c r="Q158" s="152">
        <f>N158/K158</f>
        <v>0.88789864569681087</v>
      </c>
      <c r="R158" s="275">
        <f>Q174</f>
        <v>0.88789864569681087</v>
      </c>
      <c r="S158" s="167">
        <v>0.70833333333333337</v>
      </c>
      <c r="T158" s="168">
        <v>0.88495370370370374</v>
      </c>
      <c r="U158" s="169"/>
      <c r="V158" s="170">
        <v>254.33333333333334</v>
      </c>
      <c r="W158" s="168"/>
      <c r="X158" s="171"/>
      <c r="Y158" s="278"/>
      <c r="Z158" s="279"/>
      <c r="AA158" s="109">
        <f>M158-J158</f>
        <v>-302.67365661861049</v>
      </c>
      <c r="AB158" s="152">
        <f>M158/J158</f>
        <v>0.88789864569681087</v>
      </c>
      <c r="AC158" s="266">
        <f>AB174</f>
        <v>0.88789864569681087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2397.3263433813895</v>
      </c>
      <c r="N174" s="139">
        <f>M174/L174</f>
        <v>599.33158584534738</v>
      </c>
      <c r="O174" s="140">
        <f>L174-I174</f>
        <v>0</v>
      </c>
      <c r="P174" s="141">
        <f>N174-K174</f>
        <v>-75.668414154652623</v>
      </c>
      <c r="Q174" s="142">
        <f>N174/K174</f>
        <v>0.88789864569681087</v>
      </c>
      <c r="R174" s="277"/>
      <c r="S174" s="143">
        <f>S158</f>
        <v>0.70833333333333337</v>
      </c>
      <c r="T174" s="144">
        <f>INDEX(T158:T173,COUNTA(T158:T173))</f>
        <v>0.88495370370370374</v>
      </c>
      <c r="U174" s="145"/>
      <c r="V174" s="156"/>
      <c r="W174" s="135"/>
      <c r="X174" s="139"/>
      <c r="Y174" s="264"/>
      <c r="Z174" s="265"/>
      <c r="AA174" s="157">
        <f>M174-J174</f>
        <v>-302.67365661861049</v>
      </c>
      <c r="AB174" s="142">
        <f>M174/J174</f>
        <v>0.88789864569681087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1265</v>
      </c>
      <c r="G175" s="159">
        <f t="shared" ref="G175:G178" si="44">E175*F175</f>
        <v>30549.75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2479.04191616767</v>
      </c>
      <c r="N175" s="163">
        <f>M175/L175</f>
        <v>619.76047904191751</v>
      </c>
      <c r="O175" s="165">
        <f>L175-I175</f>
        <v>0</v>
      </c>
      <c r="P175" s="166">
        <f>N175-K175</f>
        <v>-130.23952095808249</v>
      </c>
      <c r="Q175" s="152">
        <f>N175/K175</f>
        <v>0.8263473053892233</v>
      </c>
      <c r="R175" s="275">
        <f>Q191</f>
        <v>0.83493916891895581</v>
      </c>
      <c r="S175" s="167">
        <v>0.70859953703703704</v>
      </c>
      <c r="T175" s="168">
        <v>0.72986111111111107</v>
      </c>
      <c r="U175" s="169"/>
      <c r="V175" s="170">
        <v>30.616666666666603</v>
      </c>
      <c r="W175" s="173"/>
      <c r="X175" s="151"/>
      <c r="Y175" s="278"/>
      <c r="Z175" s="279"/>
      <c r="AA175" s="109">
        <f>M175-J175</f>
        <v>-520.95808383232998</v>
      </c>
      <c r="AB175" s="152">
        <f>M175/J175</f>
        <v>0.8263473053892233</v>
      </c>
      <c r="AC175" s="266">
        <f>AB191</f>
        <v>0.83493916891895581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1529</v>
      </c>
      <c r="G176" s="95">
        <f t="shared" si="44"/>
        <v>36925.35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2488.4267631103107</v>
      </c>
      <c r="N176" s="99">
        <f>M176/L176</f>
        <v>622.10669077757768</v>
      </c>
      <c r="O176" s="101">
        <f>L176-I176</f>
        <v>0</v>
      </c>
      <c r="P176" s="102">
        <f>N176-K176</f>
        <v>-127.89330922242232</v>
      </c>
      <c r="Q176" s="103">
        <f>N176/K176</f>
        <v>0.82947558770343688</v>
      </c>
      <c r="R176" s="276"/>
      <c r="S176" s="1">
        <v>0.73412037037037037</v>
      </c>
      <c r="T176" s="2">
        <v>0.75972222222222219</v>
      </c>
      <c r="U176" s="104">
        <v>6.1333333333333862</v>
      </c>
      <c r="V176" s="105">
        <v>36.866666666666617</v>
      </c>
      <c r="W176" s="106"/>
      <c r="X176" s="107"/>
      <c r="Y176" s="261"/>
      <c r="Z176" s="262"/>
      <c r="AA176" s="111">
        <f>M176-J176</f>
        <v>-511.57323688968927</v>
      </c>
      <c r="AB176" s="103">
        <f>M176/J176</f>
        <v>0.82947558770343688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1874</v>
      </c>
      <c r="G177" s="95">
        <f t="shared" si="44"/>
        <v>51684.92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2491.2850812407728</v>
      </c>
      <c r="N177" s="99">
        <f>M177/L177</f>
        <v>622.8212703101932</v>
      </c>
      <c r="O177" s="101">
        <f>L177-I177</f>
        <v>0</v>
      </c>
      <c r="P177" s="102">
        <f>N177-K177</f>
        <v>-127.1787296898068</v>
      </c>
      <c r="Q177" s="103">
        <f>N177/K177</f>
        <v>0.83042836041359092</v>
      </c>
      <c r="R177" s="276"/>
      <c r="S177" s="1">
        <v>0.76319444444444451</v>
      </c>
      <c r="T177" s="2">
        <v>0.79453703703703704</v>
      </c>
      <c r="U177" s="104">
        <v>5.0000000000001421</v>
      </c>
      <c r="V177" s="105">
        <v>45.133333333333248</v>
      </c>
      <c r="W177" s="106"/>
      <c r="X177" s="107"/>
      <c r="Y177" s="261"/>
      <c r="Z177" s="262"/>
      <c r="AA177" s="111">
        <f>M177-J177</f>
        <v>-508.7149187592272</v>
      </c>
      <c r="AB177" s="103">
        <f>M177/J177</f>
        <v>0.83042836041359092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5907</v>
      </c>
      <c r="G178" s="95">
        <f t="shared" si="44"/>
        <v>105676.23000000001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2810.9980171844031</v>
      </c>
      <c r="N178" s="99">
        <f>M178/L178</f>
        <v>702.74950429610078</v>
      </c>
      <c r="O178" s="101">
        <f>L178-I178</f>
        <v>0</v>
      </c>
      <c r="P178" s="102">
        <f>N178-K178</f>
        <v>-122.25049570389922</v>
      </c>
      <c r="Q178" s="103">
        <f>N178/K178</f>
        <v>0.85181758096497062</v>
      </c>
      <c r="R178" s="276"/>
      <c r="S178" s="1">
        <v>0.79861111111111116</v>
      </c>
      <c r="T178" s="2">
        <v>0.88616898148148149</v>
      </c>
      <c r="U178" s="104">
        <v>5.8666666666667311</v>
      </c>
      <c r="V178" s="105">
        <v>126.08333333333327</v>
      </c>
      <c r="W178" s="106"/>
      <c r="X178" s="107"/>
      <c r="Y178" s="261"/>
      <c r="Z178" s="262"/>
      <c r="AA178" s="111">
        <f>M178-J178</f>
        <v>-489.00198281559688</v>
      </c>
      <c r="AB178" s="103">
        <f>M178/J178</f>
        <v>0.85181758096497062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2567.4379444257893</v>
      </c>
      <c r="N191" s="139">
        <f>M191/L191</f>
        <v>641.85948610644732</v>
      </c>
      <c r="O191" s="140">
        <f>L191-I191</f>
        <v>0</v>
      </c>
      <c r="P191" s="141">
        <f>N191-K191</f>
        <v>-126.89051389355268</v>
      </c>
      <c r="Q191" s="142">
        <f>N191/K191</f>
        <v>0.83493916891895581</v>
      </c>
      <c r="R191" s="277"/>
      <c r="S191" s="143">
        <f>S175</f>
        <v>0.70859953703703704</v>
      </c>
      <c r="T191" s="144">
        <f>INDEX(T175:T190,COUNTA(T175:T190))</f>
        <v>0.88616898148148149</v>
      </c>
      <c r="U191" s="145"/>
      <c r="V191" s="156"/>
      <c r="W191" s="89"/>
      <c r="X191" s="91"/>
      <c r="Y191" s="264"/>
      <c r="Z191" s="265"/>
      <c r="AA191" s="157">
        <f>M191-J191</f>
        <v>-507.56205557421072</v>
      </c>
      <c r="AB191" s="142">
        <f>M191/J191</f>
        <v>0.83493916891895581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1957</v>
      </c>
      <c r="G192" s="159">
        <f t="shared" ref="G192:G195" si="49">E192*F192</f>
        <v>43601.96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2768.2514734774054</v>
      </c>
      <c r="N192" s="163">
        <f>M192/L192</f>
        <v>553.65029469548108</v>
      </c>
      <c r="O192" s="165">
        <f>L192-I192</f>
        <v>0</v>
      </c>
      <c r="P192" s="166">
        <f>N192-K192</f>
        <v>-106.34970530451892</v>
      </c>
      <c r="Q192" s="152">
        <f>N192/K192</f>
        <v>0.83886408287194103</v>
      </c>
      <c r="R192" s="275">
        <f>Q208</f>
        <v>0.84360917883320252</v>
      </c>
      <c r="S192" s="167">
        <v>0.70833333333333337</v>
      </c>
      <c r="T192" s="168">
        <v>0.7377893518518519</v>
      </c>
      <c r="U192" s="169"/>
      <c r="V192" s="170">
        <v>42.416666666666686</v>
      </c>
      <c r="W192" s="173"/>
      <c r="X192" s="151"/>
      <c r="Y192" s="278"/>
      <c r="Z192" s="279"/>
      <c r="AA192" s="109">
        <f>M192-J192</f>
        <v>-531.7485265225946</v>
      </c>
      <c r="AB192" s="152">
        <f>M192/J192</f>
        <v>0.83886408287194103</v>
      </c>
      <c r="AC192" s="266">
        <f>AB208</f>
        <v>0.84360917883320252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3020</v>
      </c>
      <c r="G193" s="95">
        <f t="shared" si="49"/>
        <v>54903.6</v>
      </c>
      <c r="H193" s="96"/>
      <c r="I193" s="97">
        <v>4</v>
      </c>
      <c r="J193" s="98">
        <v>3300</v>
      </c>
      <c r="K193" s="99">
        <f t="shared" ref="K193:K231" si="50">J193/I193</f>
        <v>825</v>
      </c>
      <c r="L193" s="100">
        <v>4</v>
      </c>
      <c r="M193" s="98">
        <f>F193/V193*60</f>
        <v>2810.0284311191563</v>
      </c>
      <c r="N193" s="99">
        <f>M193/L193</f>
        <v>702.50710777978907</v>
      </c>
      <c r="O193" s="101">
        <f>L193-I193</f>
        <v>0</v>
      </c>
      <c r="P193" s="102">
        <f>N193-K193</f>
        <v>-122.49289222021093</v>
      </c>
      <c r="Q193" s="103">
        <f>N193/K193</f>
        <v>0.8515237670058049</v>
      </c>
      <c r="R193" s="276"/>
      <c r="S193" s="1">
        <v>0.74305555555555558</v>
      </c>
      <c r="T193" s="2">
        <v>0.7878356481481481</v>
      </c>
      <c r="U193" s="104">
        <v>7.5833333333332931</v>
      </c>
      <c r="V193" s="105">
        <v>64.483333333333235</v>
      </c>
      <c r="W193" s="106"/>
      <c r="X193" s="107"/>
      <c r="Y193" s="261"/>
      <c r="Z193" s="262"/>
      <c r="AA193" s="111">
        <f>M193-J193</f>
        <v>-489.97156888084373</v>
      </c>
      <c r="AB193" s="103">
        <f>M193/J193</f>
        <v>0.8515237670058049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3791</v>
      </c>
      <c r="G194" s="95">
        <f t="shared" si="49"/>
        <v>63158.06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2776.7243133265529</v>
      </c>
      <c r="N194" s="99">
        <f>M194/L194</f>
        <v>694.18107833163822</v>
      </c>
      <c r="O194" s="101">
        <f>L194-I194</f>
        <v>0</v>
      </c>
      <c r="P194" s="102">
        <f>N194-K194</f>
        <v>-130.81892166836178</v>
      </c>
      <c r="Q194" s="103">
        <f>N194/K194</f>
        <v>0.8414316100989554</v>
      </c>
      <c r="R194" s="276"/>
      <c r="S194" s="1">
        <v>0.7910300925925926</v>
      </c>
      <c r="T194" s="2">
        <v>0.84791666666666665</v>
      </c>
      <c r="U194" s="104">
        <v>4.6000000000000796</v>
      </c>
      <c r="V194" s="105">
        <v>81.916666666666629</v>
      </c>
      <c r="W194" s="106">
        <v>0.84791666666666665</v>
      </c>
      <c r="X194" s="107">
        <v>0.88906249999999998</v>
      </c>
      <c r="Y194" s="261"/>
      <c r="Z194" s="262"/>
      <c r="AA194" s="111">
        <f>M194-J194</f>
        <v>-523.27568667344713</v>
      </c>
      <c r="AB194" s="103">
        <f>M194/J194</f>
        <v>0.8414316100989554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5457</v>
      </c>
      <c r="G195" s="95">
        <f t="shared" si="49"/>
        <v>90913.62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2780.6369426751585</v>
      </c>
      <c r="N195" s="99">
        <f>M195/L195</f>
        <v>695.15923566878962</v>
      </c>
      <c r="O195" s="101">
        <f>L195-I195</f>
        <v>0</v>
      </c>
      <c r="P195" s="102">
        <f>N195-K195</f>
        <v>-129.84076433121038</v>
      </c>
      <c r="Q195" s="103">
        <f>N195/K195</f>
        <v>0.84261725535610865</v>
      </c>
      <c r="R195" s="276"/>
      <c r="S195" s="1">
        <v>0.88906249999999998</v>
      </c>
      <c r="T195" s="2">
        <v>0.97083333333333333</v>
      </c>
      <c r="U195" s="104">
        <v>59.249999999999986</v>
      </c>
      <c r="V195" s="105">
        <v>117.75000000000003</v>
      </c>
      <c r="W195" s="106"/>
      <c r="X195" s="107"/>
      <c r="Y195" s="261"/>
      <c r="Z195" s="262"/>
      <c r="AA195" s="111">
        <f>M195-J195</f>
        <v>-519.36305732484152</v>
      </c>
      <c r="AB195" s="103">
        <f>M195/J195</f>
        <v>0.84261725535610865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2783.9102901495685</v>
      </c>
      <c r="N208" s="139">
        <f>M208/L208</f>
        <v>655.03771532931023</v>
      </c>
      <c r="O208" s="140">
        <f>L208-I208</f>
        <v>0</v>
      </c>
      <c r="P208" s="141">
        <f>N208-K208</f>
        <v>-121.43287290598391</v>
      </c>
      <c r="Q208" s="142">
        <f>N208/K208</f>
        <v>0.84360917883320252</v>
      </c>
      <c r="R208" s="277"/>
      <c r="S208" s="143">
        <f>S192</f>
        <v>0.70833333333333337</v>
      </c>
      <c r="T208" s="144">
        <f>INDEX(T192:T207,COUNTA(T192:T207))</f>
        <v>0.97083333333333333</v>
      </c>
      <c r="U208" s="145"/>
      <c r="V208" s="156"/>
      <c r="W208" s="89"/>
      <c r="X208" s="91"/>
      <c r="Y208" s="264"/>
      <c r="Z208" s="265"/>
      <c r="AA208" s="157">
        <f>M208-J208</f>
        <v>-516.08970985043152</v>
      </c>
      <c r="AB208" s="142">
        <f>M208/J208</f>
        <v>0.84360917883320252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3180</v>
      </c>
      <c r="G209" s="159">
        <f t="shared" ref="G209:G211" si="54">E209*F209</f>
        <v>78959.399999999994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2732.2195704057303</v>
      </c>
      <c r="N209" s="163">
        <f>M209/L209</f>
        <v>683.05489260143258</v>
      </c>
      <c r="O209" s="165">
        <f>L209-I209</f>
        <v>0</v>
      </c>
      <c r="P209" s="166">
        <f>N209-K209</f>
        <v>-141.94510739856742</v>
      </c>
      <c r="Q209" s="152">
        <f>N209/K209</f>
        <v>0.82794532436537283</v>
      </c>
      <c r="R209" s="275">
        <f>Q225</f>
        <v>0.8317972575273167</v>
      </c>
      <c r="S209" s="167">
        <v>0.70844907407407409</v>
      </c>
      <c r="T209" s="168">
        <v>0.75694444444444442</v>
      </c>
      <c r="U209" s="169"/>
      <c r="V209" s="170">
        <v>69.833333333333272</v>
      </c>
      <c r="W209" s="173"/>
      <c r="X209" s="151"/>
      <c r="Y209" s="278"/>
      <c r="Z209" s="279"/>
      <c r="AA209" s="109">
        <f>M209-J209</f>
        <v>-567.78042959426966</v>
      </c>
      <c r="AB209" s="152">
        <f>M209/J209</f>
        <v>0.82794532436537283</v>
      </c>
      <c r="AC209" s="266">
        <f>AB225</f>
        <v>0.8317972575273167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6550</v>
      </c>
      <c r="G210" s="95">
        <f t="shared" si="54"/>
        <v>93534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3001.1454753722792</v>
      </c>
      <c r="N210" s="99">
        <f>M210/L210</f>
        <v>1000.3818251240931</v>
      </c>
      <c r="O210" s="101">
        <f>L210-I210</f>
        <v>0</v>
      </c>
      <c r="P210" s="102">
        <f>N210-K210</f>
        <v>-199.6181748759069</v>
      </c>
      <c r="Q210" s="103">
        <f>N210/K210</f>
        <v>0.83365152093674422</v>
      </c>
      <c r="R210" s="276"/>
      <c r="S210" s="1">
        <v>0.76878472222222227</v>
      </c>
      <c r="T210" s="2">
        <v>0.85972222222222228</v>
      </c>
      <c r="U210" s="104">
        <v>17.050000000000107</v>
      </c>
      <c r="V210" s="105">
        <v>130.95000000000002</v>
      </c>
      <c r="W210" s="106">
        <v>0.85972222222222228</v>
      </c>
      <c r="X210" s="107">
        <v>0.9154282407407407</v>
      </c>
      <c r="Y210" s="261"/>
      <c r="Z210" s="262"/>
      <c r="AA210" s="111">
        <f>M210-J210</f>
        <v>-598.85452462772082</v>
      </c>
      <c r="AB210" s="103">
        <f>M210/J210</f>
        <v>0.83365152093674422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4940</v>
      </c>
      <c r="G211" s="95">
        <f t="shared" si="54"/>
        <v>70543.199999999997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3000.506158258816</v>
      </c>
      <c r="N211" s="99">
        <f>M211/L211</f>
        <v>1000.1687194196053</v>
      </c>
      <c r="O211" s="101">
        <f>L211-I211</f>
        <v>0</v>
      </c>
      <c r="P211" s="102">
        <f>N211-K211</f>
        <v>-199.83128058039472</v>
      </c>
      <c r="Q211" s="103">
        <f>N211/K211</f>
        <v>0.83347393284967108</v>
      </c>
      <c r="R211" s="276"/>
      <c r="S211" s="1">
        <v>0.9154282407407407</v>
      </c>
      <c r="T211" s="2">
        <v>0.98402777777777772</v>
      </c>
      <c r="U211" s="104">
        <v>80.216666666666526</v>
      </c>
      <c r="V211" s="105">
        <v>98.783333333333317</v>
      </c>
      <c r="W211" s="106"/>
      <c r="X211" s="107"/>
      <c r="Y211" s="261"/>
      <c r="Z211" s="262"/>
      <c r="AA211" s="111">
        <f>M211-J211</f>
        <v>-599.49384174118404</v>
      </c>
      <c r="AB211" s="103">
        <f>M211/J211</f>
        <v>0.83347393284967108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3500</v>
      </c>
      <c r="K225" s="139">
        <f t="shared" ref="K225" si="56">J225/I225</f>
        <v>1050</v>
      </c>
      <c r="L225" s="137">
        <f t="shared" ref="L225:M225" si="57">AVERAGE(L209:L224)</f>
        <v>3.3333333333333335</v>
      </c>
      <c r="M225" s="138">
        <f t="shared" si="57"/>
        <v>2911.2904013456086</v>
      </c>
      <c r="N225" s="139">
        <f t="shared" ref="N225:N231" si="58">M225/L225</f>
        <v>873.3871204036825</v>
      </c>
      <c r="O225" s="140">
        <f t="shared" ref="O225:O231" si="59">L225-I225</f>
        <v>0</v>
      </c>
      <c r="P225" s="141">
        <f t="shared" ref="P225:P231" si="60">N225-K225</f>
        <v>-176.6128795963175</v>
      </c>
      <c r="Q225" s="142">
        <f t="shared" ref="Q225:Q231" si="61">N225/K225</f>
        <v>0.8317972575273167</v>
      </c>
      <c r="R225" s="277"/>
      <c r="S225" s="143">
        <f>S209</f>
        <v>0.70844907407407409</v>
      </c>
      <c r="T225" s="144">
        <f>INDEX(T209:T224,COUNTA(T209:T224))</f>
        <v>0.98402777777777772</v>
      </c>
      <c r="U225" s="145"/>
      <c r="V225" s="156"/>
      <c r="W225" s="89"/>
      <c r="X225" s="91"/>
      <c r="Y225" s="264"/>
      <c r="Z225" s="265"/>
      <c r="AA225" s="157">
        <f t="shared" ref="AA225:AA231" si="62">M225-J225</f>
        <v>-588.70959865439136</v>
      </c>
      <c r="AB225" s="142">
        <f t="shared" ref="AB225:AB231" si="63">M225/J225</f>
        <v>0.8317972575273167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1242</v>
      </c>
      <c r="G226" s="159">
        <f t="shared" ref="G226:G231" si="64">E226*F226</f>
        <v>22579.56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65">F226/V226*60</f>
        <v>2955.1883674818368</v>
      </c>
      <c r="N226" s="163">
        <f t="shared" si="58"/>
        <v>985.06278916061228</v>
      </c>
      <c r="O226" s="165">
        <f t="shared" si="59"/>
        <v>0</v>
      </c>
      <c r="P226" s="166">
        <f t="shared" si="60"/>
        <v>-214.93721083938772</v>
      </c>
      <c r="Q226" s="152">
        <f t="shared" si="61"/>
        <v>0.82088565763384358</v>
      </c>
      <c r="R226" s="275">
        <f>Q242</f>
        <v>0.82783105979357507</v>
      </c>
      <c r="S226" s="167">
        <v>0.70833333333333337</v>
      </c>
      <c r="T226" s="168">
        <v>0.72584490740740737</v>
      </c>
      <c r="U226" s="169"/>
      <c r="V226" s="170">
        <v>25.216666666666558</v>
      </c>
      <c r="W226" s="168"/>
      <c r="X226" s="171"/>
      <c r="Y226" s="278"/>
      <c r="Z226" s="279"/>
      <c r="AA226" s="174">
        <f t="shared" si="62"/>
        <v>-644.81163251816315</v>
      </c>
      <c r="AB226" s="152">
        <f t="shared" si="63"/>
        <v>0.82088565763384358</v>
      </c>
      <c r="AC226" s="266">
        <f>AB242</f>
        <v>0.82783105979357519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854</v>
      </c>
      <c r="G227" s="95">
        <f t="shared" si="64"/>
        <v>15525.72</v>
      </c>
      <c r="H227" s="96">
        <v>2</v>
      </c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 t="shared" si="65"/>
        <v>2987.7551020408227</v>
      </c>
      <c r="N227" s="99">
        <f t="shared" si="58"/>
        <v>995.91836734694095</v>
      </c>
      <c r="O227" s="101">
        <f t="shared" si="59"/>
        <v>0</v>
      </c>
      <c r="P227" s="102">
        <f t="shared" si="60"/>
        <v>-204.08163265305905</v>
      </c>
      <c r="Q227" s="103">
        <f t="shared" si="61"/>
        <v>0.82993197278911746</v>
      </c>
      <c r="R227" s="276"/>
      <c r="S227" s="1">
        <v>0.73611111111111116</v>
      </c>
      <c r="T227" s="2">
        <v>0.74802083333333336</v>
      </c>
      <c r="U227" s="104">
        <v>14.783333333333459</v>
      </c>
      <c r="V227" s="105">
        <v>17.149999999999963</v>
      </c>
      <c r="W227" s="106"/>
      <c r="X227" s="113"/>
      <c r="Y227" s="261"/>
      <c r="Z227" s="262"/>
      <c r="AA227" s="175">
        <f t="shared" si="62"/>
        <v>-612.24489795917725</v>
      </c>
      <c r="AB227" s="103">
        <f t="shared" si="63"/>
        <v>0.82993197278911746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2421</v>
      </c>
      <c r="G228" s="95">
        <f t="shared" si="64"/>
        <v>60597.630000000005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 t="shared" si="65"/>
        <v>2732.163009404383</v>
      </c>
      <c r="N228" s="99">
        <f t="shared" si="58"/>
        <v>683.04075235109576</v>
      </c>
      <c r="O228" s="101">
        <f t="shared" si="59"/>
        <v>0</v>
      </c>
      <c r="P228" s="102">
        <f t="shared" si="60"/>
        <v>-141.95924764890424</v>
      </c>
      <c r="Q228" s="103">
        <f t="shared" si="61"/>
        <v>0.82792818466799489</v>
      </c>
      <c r="R228" s="276"/>
      <c r="S228" s="1">
        <v>0.76180555555555551</v>
      </c>
      <c r="T228" s="2">
        <v>0.79872685185185188</v>
      </c>
      <c r="U228" s="104">
        <v>19.849999999999905</v>
      </c>
      <c r="V228" s="105">
        <v>53.166666666666771</v>
      </c>
      <c r="W228" s="106"/>
      <c r="X228" s="113"/>
      <c r="Y228" s="261"/>
      <c r="Z228" s="262"/>
      <c r="AA228" s="175">
        <f t="shared" si="62"/>
        <v>-567.83699059561695</v>
      </c>
      <c r="AB228" s="103">
        <f t="shared" si="63"/>
        <v>0.82792818466799489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2781</v>
      </c>
      <c r="G229" s="95">
        <f t="shared" si="64"/>
        <v>50558.58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 t="shared" si="65"/>
        <v>2509.8019553772797</v>
      </c>
      <c r="N229" s="99">
        <f t="shared" si="58"/>
        <v>627.45048884431992</v>
      </c>
      <c r="O229" s="101">
        <f t="shared" si="59"/>
        <v>0</v>
      </c>
      <c r="P229" s="102">
        <f t="shared" si="60"/>
        <v>-122.54951115568008</v>
      </c>
      <c r="Q229" s="103">
        <f t="shared" si="61"/>
        <v>0.8366006517924266</v>
      </c>
      <c r="R229" s="276"/>
      <c r="S229" s="1">
        <v>0.81249999999999989</v>
      </c>
      <c r="T229" s="2">
        <v>0.85866898148148152</v>
      </c>
      <c r="U229" s="104">
        <v>19.83333333333313</v>
      </c>
      <c r="V229" s="105">
        <v>66.483333333333547</v>
      </c>
      <c r="W229" s="106">
        <v>0.85866898148148152</v>
      </c>
      <c r="X229" s="107">
        <v>0.91336805555555556</v>
      </c>
      <c r="Y229" s="261"/>
      <c r="Z229" s="262"/>
      <c r="AA229" s="175">
        <f t="shared" si="62"/>
        <v>-490.19804462272032</v>
      </c>
      <c r="AB229" s="103">
        <f t="shared" si="63"/>
        <v>0.8366006517924266</v>
      </c>
      <c r="AC229" s="267"/>
    </row>
    <row r="230" spans="1:29" ht="15.75" customHeight="1">
      <c r="A230" s="281"/>
      <c r="B230" s="92" t="s">
        <v>117</v>
      </c>
      <c r="C230" s="259" t="s">
        <v>153</v>
      </c>
      <c r="D230" s="260"/>
      <c r="E230" s="93">
        <v>18.18</v>
      </c>
      <c r="F230" s="94">
        <v>2031</v>
      </c>
      <c r="G230" s="95">
        <f t="shared" si="64"/>
        <v>36923.58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 t="shared" si="65"/>
        <v>2990.4294478527859</v>
      </c>
      <c r="N230" s="99">
        <f t="shared" si="58"/>
        <v>996.80981595092862</v>
      </c>
      <c r="O230" s="101">
        <f t="shared" si="59"/>
        <v>0</v>
      </c>
      <c r="P230" s="102">
        <f t="shared" si="60"/>
        <v>-203.19018404907138</v>
      </c>
      <c r="Q230" s="103">
        <f t="shared" si="61"/>
        <v>0.83067484662577384</v>
      </c>
      <c r="R230" s="276"/>
      <c r="S230" s="1">
        <v>0.91336805555555556</v>
      </c>
      <c r="T230" s="2">
        <v>0.94166666666666643</v>
      </c>
      <c r="U230" s="104">
        <v>78.766666666666623</v>
      </c>
      <c r="V230" s="105">
        <v>40.749999999999659</v>
      </c>
      <c r="W230" s="106"/>
      <c r="X230" s="107"/>
      <c r="Y230" s="261"/>
      <c r="Z230" s="262"/>
      <c r="AA230" s="175">
        <f t="shared" si="62"/>
        <v>-609.57055214721413</v>
      </c>
      <c r="AB230" s="103">
        <f t="shared" si="63"/>
        <v>0.83067484662577384</v>
      </c>
      <c r="AC230" s="267"/>
    </row>
    <row r="231" spans="1:29" ht="15.75" customHeight="1">
      <c r="A231" s="281"/>
      <c r="B231" s="92" t="s">
        <v>117</v>
      </c>
      <c r="C231" s="259" t="s">
        <v>152</v>
      </c>
      <c r="D231" s="260"/>
      <c r="E231" s="93">
        <v>18.18</v>
      </c>
      <c r="F231" s="94">
        <v>3182</v>
      </c>
      <c r="G231" s="115">
        <f t="shared" si="64"/>
        <v>57848.76</v>
      </c>
      <c r="H231" s="116"/>
      <c r="I231" s="97">
        <v>3</v>
      </c>
      <c r="J231" s="98">
        <v>3600</v>
      </c>
      <c r="K231" s="99">
        <f t="shared" si="50"/>
        <v>1200</v>
      </c>
      <c r="L231" s="100">
        <v>3</v>
      </c>
      <c r="M231" s="98">
        <f t="shared" si="65"/>
        <v>2960.765055569897</v>
      </c>
      <c r="N231" s="99">
        <f t="shared" si="58"/>
        <v>986.92168518996561</v>
      </c>
      <c r="O231" s="101">
        <f t="shared" si="59"/>
        <v>0</v>
      </c>
      <c r="P231" s="102">
        <f t="shared" si="60"/>
        <v>-213.07831481003439</v>
      </c>
      <c r="Q231" s="103">
        <f t="shared" si="61"/>
        <v>0.82243473765830466</v>
      </c>
      <c r="R231" s="276"/>
      <c r="S231" s="1">
        <v>0.95416666666666639</v>
      </c>
      <c r="T231" s="2">
        <v>0.99894675925925924</v>
      </c>
      <c r="U231" s="104">
        <v>17.999999999999936</v>
      </c>
      <c r="V231" s="105">
        <v>64.483333333333718</v>
      </c>
      <c r="W231" s="106"/>
      <c r="X231" s="4"/>
      <c r="Y231" s="261"/>
      <c r="Z231" s="262"/>
      <c r="AA231" s="175">
        <f t="shared" si="62"/>
        <v>-639.23494443010304</v>
      </c>
      <c r="AB231" s="103">
        <f t="shared" si="63"/>
        <v>0.82243473765830466</v>
      </c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6">AVERAGE(I226:I241)</f>
        <v>3.3333333333333335</v>
      </c>
      <c r="J242" s="138">
        <f t="shared" si="66"/>
        <v>3450</v>
      </c>
      <c r="K242" s="139">
        <f t="shared" ref="K242" si="67">J242/I242</f>
        <v>1035</v>
      </c>
      <c r="L242" s="137">
        <f t="shared" ref="L242:M242" si="68">AVERAGE(L226:L241)</f>
        <v>3.3333333333333335</v>
      </c>
      <c r="M242" s="138">
        <f t="shared" si="68"/>
        <v>2856.0171562878345</v>
      </c>
      <c r="N242" s="139">
        <f>M242/L242</f>
        <v>856.80514688635026</v>
      </c>
      <c r="O242" s="140">
        <f>L242-I242</f>
        <v>0</v>
      </c>
      <c r="P242" s="141">
        <f>N242-K242</f>
        <v>-178.19485311364974</v>
      </c>
      <c r="Q242" s="142">
        <f>N242/K242</f>
        <v>0.82783105979357507</v>
      </c>
      <c r="R242" s="277"/>
      <c r="S242" s="143">
        <f>S226</f>
        <v>0.70833333333333337</v>
      </c>
      <c r="T242" s="144">
        <f>INDEX(T226:T241,COUNTA(T226:T241))</f>
        <v>0.99894675925925924</v>
      </c>
      <c r="U242" s="145"/>
      <c r="V242" s="156"/>
      <c r="W242" s="135"/>
      <c r="X242" s="139"/>
      <c r="Y242" s="264"/>
      <c r="Z242" s="265"/>
      <c r="AA242" s="177">
        <f>M242-J242</f>
        <v>-593.9828437121655</v>
      </c>
      <c r="AB242" s="142">
        <f>M242/J242</f>
        <v>0.82783105979357519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12" priority="1" operator="greaterThan">
      <formula>0</formula>
    </cfRule>
  </conditionalFormatting>
  <conditionalFormatting sqref="P5:P242 AA5:AA242">
    <cfRule type="cellIs" dxfId="111" priority="4" operator="lessThan">
      <formula>0</formula>
    </cfRule>
  </conditionalFormatting>
  <conditionalFormatting sqref="Q5:Q242 AB5:AB242">
    <cfRule type="cellIs" dxfId="110" priority="2" operator="greaterThan">
      <formula>1</formula>
    </cfRule>
    <cfRule type="cellIs" dxfId="109" priority="3" operator="lessThan">
      <formula>0.8</formula>
    </cfRule>
  </conditionalFormatting>
  <conditionalFormatting sqref="AC5:AC23 R5:R242 AC141:AC146">
    <cfRule type="cellIs" dxfId="108" priority="5" operator="lessThan">
      <formula>0.8</formula>
    </cfRule>
  </conditionalFormatting>
  <conditionalFormatting sqref="AC29:AC37">
    <cfRule type="cellIs" dxfId="107" priority="16" operator="lessThan">
      <formula>0.8</formula>
    </cfRule>
  </conditionalFormatting>
  <conditionalFormatting sqref="AC39:AC44">
    <cfRule type="cellIs" dxfId="106" priority="15" operator="lessThan">
      <formula>0.8</formula>
    </cfRule>
  </conditionalFormatting>
  <conditionalFormatting sqref="AC56">
    <cfRule type="cellIs" dxfId="105" priority="17" operator="lessThan">
      <formula>0.8</formula>
    </cfRule>
  </conditionalFormatting>
  <conditionalFormatting sqref="AC73:AC78">
    <cfRule type="cellIs" dxfId="104" priority="13" operator="lessThan">
      <formula>0.8</formula>
    </cfRule>
  </conditionalFormatting>
  <conditionalFormatting sqref="AC90">
    <cfRule type="cellIs" dxfId="103" priority="14" operator="lessThan">
      <formula>0.8</formula>
    </cfRule>
  </conditionalFormatting>
  <conditionalFormatting sqref="AC107">
    <cfRule type="cellIs" dxfId="102" priority="7" operator="lessThan">
      <formula>0.8</formula>
    </cfRule>
  </conditionalFormatting>
  <conditionalFormatting sqref="AC124:AC129">
    <cfRule type="cellIs" dxfId="101" priority="6" operator="lessThan">
      <formula>0.8</formula>
    </cfRule>
  </conditionalFormatting>
  <conditionalFormatting sqref="AC158:AC163">
    <cfRule type="cellIs" dxfId="100" priority="12" operator="lessThan">
      <formula>0.8</formula>
    </cfRule>
  </conditionalFormatting>
  <conditionalFormatting sqref="AC175">
    <cfRule type="cellIs" dxfId="99" priority="11" operator="lessThan">
      <formula>0.8</formula>
    </cfRule>
  </conditionalFormatting>
  <conditionalFormatting sqref="AC192">
    <cfRule type="cellIs" dxfId="98" priority="10" operator="lessThan">
      <formula>0.8</formula>
    </cfRule>
  </conditionalFormatting>
  <conditionalFormatting sqref="AC209">
    <cfRule type="cellIs" dxfId="97" priority="9" operator="lessThan">
      <formula>0.8</formula>
    </cfRule>
  </conditionalFormatting>
  <conditionalFormatting sqref="AC226:AC231">
    <cfRule type="cellIs" dxfId="96" priority="8" operator="lessThan">
      <formula>0.8</formula>
    </cfRule>
  </conditionalFormatting>
  <dataValidations count="1">
    <dataValidation type="list" allowBlank="1" showInputMessage="1" showErrorMessage="1" sqref="Y5:Z242" xr:uid="{D66E23DB-337A-41F2-94C2-20282B7FC93A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023D-519B-42CE-BD60-E31D8101A106}">
  <sheetPr>
    <tabColor theme="9" tint="0.59999389629810485"/>
    <pageSetUpPr fitToPage="1"/>
  </sheetPr>
  <dimension ref="A1:AQ171"/>
  <sheetViews>
    <sheetView zoomScale="85" zoomScaleNormal="85" workbookViewId="0">
      <pane ySplit="4" topLeftCell="A53" activePane="bottomLeft" state="frozen"/>
      <selection activeCell="Y35" sqref="Y35:Z35"/>
      <selection pane="bottomLeft" activeCell="Y35" sqref="Y35:Z3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120714</v>
      </c>
      <c r="E1" s="77" t="s">
        <v>3</v>
      </c>
      <c r="F1" s="78">
        <f>SUM(G5:G157)</f>
        <v>5474176.3800000008</v>
      </c>
      <c r="G1" s="79" t="s">
        <v>74</v>
      </c>
      <c r="H1" s="80">
        <f>L21+L38+L55+L72+L89+L106+L123+L157</f>
        <v>145.57619047619048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45872</v>
      </c>
      <c r="B2" s="325"/>
      <c r="C2" s="82" t="s">
        <v>35</v>
      </c>
      <c r="D2" s="83">
        <f>AVERAGE(N21,N38,N55,N72,N89,N106,N123,N157)</f>
        <v>140.10722753818629</v>
      </c>
      <c r="E2" s="83" t="s">
        <v>81</v>
      </c>
      <c r="F2" s="84">
        <f>F1/D1</f>
        <v>45.348314031512508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3096</v>
      </c>
      <c r="G5" s="159">
        <f t="shared" ref="G5:G7" si="0">E5*F5</f>
        <v>60991.199999999997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1058.3610293419426</v>
      </c>
      <c r="N5" s="163">
        <f>M5/L5</f>
        <v>81.41238687245712</v>
      </c>
      <c r="O5" s="179">
        <f>L5-I5</f>
        <v>0</v>
      </c>
      <c r="P5" s="180">
        <f>N5-K5</f>
        <v>-10.895305435235187</v>
      </c>
      <c r="Q5" s="132">
        <f>N5/K5</f>
        <v>0.88196752445161886</v>
      </c>
      <c r="R5" s="276">
        <f>Q21</f>
        <v>0.85497557920578016</v>
      </c>
      <c r="S5" s="167">
        <v>0.25033564814814813</v>
      </c>
      <c r="T5" s="168">
        <v>0.37222222222222223</v>
      </c>
      <c r="U5" s="169"/>
      <c r="V5" s="170">
        <v>175.51666666666671</v>
      </c>
      <c r="W5" s="87"/>
      <c r="X5" s="88"/>
      <c r="Y5" s="278"/>
      <c r="Z5" s="279"/>
      <c r="AA5" s="109">
        <f>M5-J5</f>
        <v>-141.63897065805736</v>
      </c>
      <c r="AB5" s="110">
        <f>M5/J5</f>
        <v>0.88196752445161886</v>
      </c>
      <c r="AC5" s="291">
        <f>AB21</f>
        <v>0.85497557920578016</v>
      </c>
    </row>
    <row r="6" spans="1:29" ht="15.75" customHeight="1">
      <c r="A6" s="270"/>
      <c r="B6" s="92" t="s">
        <v>171</v>
      </c>
      <c r="C6" s="285" t="s">
        <v>172</v>
      </c>
      <c r="D6" s="285"/>
      <c r="E6" s="93">
        <v>30.55</v>
      </c>
      <c r="F6" s="94">
        <v>1045</v>
      </c>
      <c r="G6" s="95">
        <f t="shared" si="0"/>
        <v>31924.75</v>
      </c>
      <c r="H6" s="113"/>
      <c r="I6" s="97">
        <v>16</v>
      </c>
      <c r="J6" s="98">
        <v>1750</v>
      </c>
      <c r="K6" s="99">
        <f t="shared" ref="K6:K7" si="1">J6/I6</f>
        <v>109.375</v>
      </c>
      <c r="L6" s="114">
        <v>16</v>
      </c>
      <c r="M6" s="98">
        <f>F6/V6*60</f>
        <v>1444.1458733205368</v>
      </c>
      <c r="N6" s="99">
        <f>M6/L6</f>
        <v>90.25911708253355</v>
      </c>
      <c r="O6" s="101">
        <f>L6-I6</f>
        <v>0</v>
      </c>
      <c r="P6" s="102">
        <f>N6-K6</f>
        <v>-19.11588291746645</v>
      </c>
      <c r="Q6" s="103">
        <f>N6/K6</f>
        <v>0.82522621332602097</v>
      </c>
      <c r="R6" s="276"/>
      <c r="S6" s="1">
        <v>0.52986111111111112</v>
      </c>
      <c r="T6" s="2">
        <v>0.56001157407407409</v>
      </c>
      <c r="U6" s="104">
        <v>56.833333333333314</v>
      </c>
      <c r="V6" s="105">
        <v>43.416666666666686</v>
      </c>
      <c r="W6" s="106"/>
      <c r="X6" s="107"/>
      <c r="Y6" s="261"/>
      <c r="Z6" s="262"/>
      <c r="AA6" s="111">
        <f>M6-J6</f>
        <v>-305.85412667946321</v>
      </c>
      <c r="AB6" s="112">
        <f>M6/J6</f>
        <v>0.82522621332602097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2389</v>
      </c>
      <c r="G7" s="115">
        <f t="shared" si="0"/>
        <v>71598.33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2242.6075619296007</v>
      </c>
      <c r="N7" s="99">
        <f>M7/L7</f>
        <v>112.13037809648003</v>
      </c>
      <c r="O7" s="101">
        <f>L7-I7</f>
        <v>0</v>
      </c>
      <c r="P7" s="102">
        <f>N7-K7</f>
        <v>-17.86962190351997</v>
      </c>
      <c r="Q7" s="103">
        <f>N7/K7</f>
        <v>0.8625413699729233</v>
      </c>
      <c r="R7" s="276"/>
      <c r="S7" s="117">
        <v>0.56325231481481486</v>
      </c>
      <c r="T7" s="118">
        <v>0.60763888888888884</v>
      </c>
      <c r="U7" s="104">
        <v>4.6666666666667034</v>
      </c>
      <c r="V7" s="105">
        <v>63.916666666666529</v>
      </c>
      <c r="W7" s="106"/>
      <c r="X7" s="107"/>
      <c r="Y7" s="261"/>
      <c r="Z7" s="262"/>
      <c r="AA7" s="111">
        <f>M7-J7</f>
        <v>-357.39243807039929</v>
      </c>
      <c r="AB7" s="112">
        <f>M7/J7</f>
        <v>0.8625413699729233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16.333333333333332</v>
      </c>
      <c r="J21" s="138">
        <f t="shared" si="2"/>
        <v>1850</v>
      </c>
      <c r="K21" s="139">
        <f t="shared" ref="K21" si="3">J21/I21</f>
        <v>113.26530612244899</v>
      </c>
      <c r="L21" s="137">
        <f t="shared" ref="L21:M21" si="4">AVERAGE(L5:L20)</f>
        <v>16.333333333333332</v>
      </c>
      <c r="M21" s="138">
        <f t="shared" si="4"/>
        <v>1581.7048215306934</v>
      </c>
      <c r="N21" s="139">
        <f t="shared" ref="N21:N26" si="5">M21/L21</f>
        <v>96.839070705960822</v>
      </c>
      <c r="O21" s="140">
        <f t="shared" ref="O21:O26" si="6">L21-I21</f>
        <v>0</v>
      </c>
      <c r="P21" s="141">
        <f t="shared" ref="P21:P26" si="7">N21-K21</f>
        <v>-16.426235416488169</v>
      </c>
      <c r="Q21" s="142">
        <f t="shared" ref="Q21:Q26" si="8">N21/K21</f>
        <v>0.85497557920578016</v>
      </c>
      <c r="R21" s="277"/>
      <c r="S21" s="143">
        <f>S5</f>
        <v>0.25033564814814813</v>
      </c>
      <c r="T21" s="144">
        <f>INDEX(T5:T20,COUNTA(T5:T20))</f>
        <v>0.60763888888888884</v>
      </c>
      <c r="U21" s="145"/>
      <c r="V21" s="145"/>
      <c r="W21" s="146"/>
      <c r="X21" s="147"/>
      <c r="Y21" s="264"/>
      <c r="Z21" s="265"/>
      <c r="AA21" s="148">
        <f t="shared" ref="AA21:AA26" si="9">M21-J21</f>
        <v>-268.29517846930662</v>
      </c>
      <c r="AB21" s="149">
        <f t="shared" ref="AB21:AB26" si="10">M21/J21</f>
        <v>0.85497557920578016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177</v>
      </c>
      <c r="D22" s="290"/>
      <c r="E22" s="158">
        <v>56.43</v>
      </c>
      <c r="F22" s="162">
        <v>2442</v>
      </c>
      <c r="G22" s="159">
        <f t="shared" ref="G22:G26" si="11">E22*F22</f>
        <v>137802.06</v>
      </c>
      <c r="H22" s="160"/>
      <c r="I22" s="161">
        <v>24</v>
      </c>
      <c r="J22" s="162">
        <v>2000</v>
      </c>
      <c r="K22" s="163">
        <f>J22/I22</f>
        <v>83.333333333333329</v>
      </c>
      <c r="L22" s="164">
        <v>24</v>
      </c>
      <c r="M22" s="162">
        <f>F22/V22*60</f>
        <v>1686.3993861500094</v>
      </c>
      <c r="N22" s="163">
        <f t="shared" si="5"/>
        <v>70.266641089583729</v>
      </c>
      <c r="O22" s="165">
        <f t="shared" si="6"/>
        <v>0</v>
      </c>
      <c r="P22" s="166">
        <f t="shared" si="7"/>
        <v>-13.0666922437496</v>
      </c>
      <c r="Q22" s="152">
        <f t="shared" si="8"/>
        <v>0.84319969307500475</v>
      </c>
      <c r="R22" s="275">
        <f>Q38</f>
        <v>0.84945225968988536</v>
      </c>
      <c r="S22" s="167">
        <v>0.16674768518518518</v>
      </c>
      <c r="T22" s="168">
        <v>0.22708333333333333</v>
      </c>
      <c r="U22" s="169"/>
      <c r="V22" s="170">
        <v>86.88333333333334</v>
      </c>
      <c r="W22" s="181"/>
      <c r="X22" s="163"/>
      <c r="Y22" s="278"/>
      <c r="Z22" s="279"/>
      <c r="AA22" s="109">
        <f t="shared" si="9"/>
        <v>-313.60061384999062</v>
      </c>
      <c r="AB22" s="152">
        <f t="shared" si="10"/>
        <v>0.84319969307500464</v>
      </c>
      <c r="AC22" s="347">
        <f>AB38</f>
        <v>0.84945225968988536</v>
      </c>
    </row>
    <row r="23" spans="1:43" ht="15.75" customHeight="1">
      <c r="A23" s="281"/>
      <c r="B23" s="92" t="s">
        <v>176</v>
      </c>
      <c r="C23" s="285" t="s">
        <v>179</v>
      </c>
      <c r="D23" s="285"/>
      <c r="E23" s="93">
        <v>56.77</v>
      </c>
      <c r="F23" s="94">
        <v>4598</v>
      </c>
      <c r="G23" s="95">
        <f t="shared" si="11"/>
        <v>261028.46000000002</v>
      </c>
      <c r="H23" s="96"/>
      <c r="I23" s="97">
        <v>26</v>
      </c>
      <c r="J23" s="98">
        <v>2000</v>
      </c>
      <c r="K23" s="99">
        <f t="shared" ref="K23:K62" si="12">J23/I23</f>
        <v>76.92307692307692</v>
      </c>
      <c r="L23" s="100">
        <v>26</v>
      </c>
      <c r="M23" s="98">
        <f>F23/V23*60</f>
        <v>1731.4644351464433</v>
      </c>
      <c r="N23" s="99">
        <f t="shared" si="5"/>
        <v>66.594785967170893</v>
      </c>
      <c r="O23" s="101">
        <f t="shared" si="6"/>
        <v>0</v>
      </c>
      <c r="P23" s="102">
        <f t="shared" si="7"/>
        <v>-10.328290955906027</v>
      </c>
      <c r="Q23" s="103">
        <f t="shared" si="8"/>
        <v>0.86573221757322161</v>
      </c>
      <c r="R23" s="276"/>
      <c r="S23" s="1">
        <v>0.23055555555555557</v>
      </c>
      <c r="T23" s="2">
        <v>0.34120370370370373</v>
      </c>
      <c r="U23" s="104">
        <v>5.0000000000000222</v>
      </c>
      <c r="V23" s="105">
        <v>159.33333333333334</v>
      </c>
      <c r="W23" s="106"/>
      <c r="X23" s="107"/>
      <c r="Y23" s="261"/>
      <c r="Z23" s="262"/>
      <c r="AA23" s="111">
        <f t="shared" si="9"/>
        <v>-268.53556485355671</v>
      </c>
      <c r="AB23" s="103">
        <f t="shared" si="10"/>
        <v>0.86573221757322161</v>
      </c>
      <c r="AC23" s="293"/>
    </row>
    <row r="24" spans="1:43" ht="15.75" customHeight="1">
      <c r="A24" s="281"/>
      <c r="B24" s="92" t="s">
        <v>176</v>
      </c>
      <c r="C24" s="285" t="s">
        <v>178</v>
      </c>
      <c r="D24" s="285"/>
      <c r="E24" s="93">
        <v>51.86</v>
      </c>
      <c r="F24" s="94">
        <v>1519</v>
      </c>
      <c r="G24" s="95">
        <f t="shared" si="11"/>
        <v>78775.34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1643.1490384615388</v>
      </c>
      <c r="N24" s="99">
        <f t="shared" si="5"/>
        <v>63.198039940828416</v>
      </c>
      <c r="O24" s="101">
        <f t="shared" si="6"/>
        <v>0</v>
      </c>
      <c r="P24" s="102">
        <f t="shared" si="7"/>
        <v>-13.725036982248504</v>
      </c>
      <c r="Q24" s="103">
        <f t="shared" si="8"/>
        <v>0.82157451923076941</v>
      </c>
      <c r="R24" s="276"/>
      <c r="S24" s="1">
        <v>0.34652777777777777</v>
      </c>
      <c r="T24" s="2">
        <v>0.38504629629629628</v>
      </c>
      <c r="U24" s="104">
        <v>7.6666666666666128</v>
      </c>
      <c r="V24" s="105">
        <v>55.466666666666654</v>
      </c>
      <c r="W24" s="106"/>
      <c r="X24" s="107"/>
      <c r="Y24" s="261"/>
      <c r="Z24" s="262"/>
      <c r="AA24" s="111">
        <f t="shared" si="9"/>
        <v>-356.85096153846121</v>
      </c>
      <c r="AB24" s="103">
        <f t="shared" si="10"/>
        <v>0.82157451923076941</v>
      </c>
      <c r="AC24" s="293"/>
    </row>
    <row r="25" spans="1:43" ht="15.75" customHeight="1">
      <c r="A25" s="281"/>
      <c r="B25" s="92" t="s">
        <v>180</v>
      </c>
      <c r="C25" s="285" t="s">
        <v>181</v>
      </c>
      <c r="D25" s="285"/>
      <c r="E25" s="93">
        <v>71.88</v>
      </c>
      <c r="F25" s="94">
        <v>2798</v>
      </c>
      <c r="G25" s="95">
        <f t="shared" si="11"/>
        <v>201120.24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1695.7575757575778</v>
      </c>
      <c r="N25" s="99">
        <f t="shared" si="5"/>
        <v>65.221445221445293</v>
      </c>
      <c r="O25" s="101">
        <f t="shared" si="6"/>
        <v>0</v>
      </c>
      <c r="P25" s="102">
        <f t="shared" si="7"/>
        <v>-11.701631701631626</v>
      </c>
      <c r="Q25" s="103">
        <f t="shared" si="8"/>
        <v>0.8478787878787889</v>
      </c>
      <c r="R25" s="276"/>
      <c r="S25" s="1">
        <v>0.38958333333333334</v>
      </c>
      <c r="T25" s="2">
        <v>0.45833333333333326</v>
      </c>
      <c r="U25" s="104">
        <v>6.5333333333333687</v>
      </c>
      <c r="V25" s="105">
        <v>98.999999999999886</v>
      </c>
      <c r="W25" s="106">
        <v>0.45833333333333326</v>
      </c>
      <c r="X25" s="107">
        <v>0.49722222222222212</v>
      </c>
      <c r="Y25" s="261"/>
      <c r="Z25" s="262"/>
      <c r="AA25" s="111">
        <f t="shared" si="9"/>
        <v>-304.2424242424222</v>
      </c>
      <c r="AB25" s="103">
        <f t="shared" si="10"/>
        <v>0.8478787878787889</v>
      </c>
      <c r="AC25" s="293"/>
    </row>
    <row r="26" spans="1:43" ht="15.75" customHeight="1">
      <c r="A26" s="281"/>
      <c r="B26" s="92" t="s">
        <v>180</v>
      </c>
      <c r="C26" s="285" t="s">
        <v>182</v>
      </c>
      <c r="D26" s="285"/>
      <c r="E26" s="93">
        <v>59.52</v>
      </c>
      <c r="F26" s="94">
        <v>6700</v>
      </c>
      <c r="G26" s="95">
        <f t="shared" si="11"/>
        <v>398784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1737.7521613832846</v>
      </c>
      <c r="N26" s="99">
        <f t="shared" si="5"/>
        <v>69.51008645533139</v>
      </c>
      <c r="O26" s="101">
        <f t="shared" si="6"/>
        <v>0</v>
      </c>
      <c r="P26" s="102">
        <f t="shared" si="7"/>
        <v>-10.48991354466861</v>
      </c>
      <c r="Q26" s="103">
        <f t="shared" si="8"/>
        <v>0.86887608069164235</v>
      </c>
      <c r="R26" s="276"/>
      <c r="S26" s="1">
        <v>0.49722222222222212</v>
      </c>
      <c r="T26" s="2">
        <v>0.65787037037037033</v>
      </c>
      <c r="U26" s="104">
        <v>55.999999999999957</v>
      </c>
      <c r="V26" s="105">
        <v>231.33333333333343</v>
      </c>
      <c r="W26" s="106"/>
      <c r="X26" s="107"/>
      <c r="Y26" s="261"/>
      <c r="Z26" s="262"/>
      <c r="AA26" s="111">
        <f t="shared" si="9"/>
        <v>-262.2478386167154</v>
      </c>
      <c r="AB26" s="103">
        <f t="shared" si="10"/>
        <v>0.86887608069164235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25.4</v>
      </c>
      <c r="J38" s="138">
        <f t="shared" si="13"/>
        <v>2000</v>
      </c>
      <c r="K38" s="139">
        <f t="shared" ref="K38" si="14">J38/I38</f>
        <v>78.740157480314963</v>
      </c>
      <c r="L38" s="137">
        <f t="shared" ref="L38:M38" si="15">AVERAGE(L22:L37)</f>
        <v>25.4</v>
      </c>
      <c r="M38" s="138">
        <f t="shared" si="15"/>
        <v>1698.9045193797708</v>
      </c>
      <c r="N38" s="139">
        <f t="shared" ref="N38:N43" si="16">M38/L38</f>
        <v>66.886004699990977</v>
      </c>
      <c r="O38" s="140">
        <f t="shared" ref="O38:O43" si="17">L38-I38</f>
        <v>0</v>
      </c>
      <c r="P38" s="141">
        <f t="shared" ref="P38:P43" si="18">N38-K38</f>
        <v>-11.854152780323986</v>
      </c>
      <c r="Q38" s="142">
        <f t="shared" ref="Q38:Q43" si="19">N38/K38</f>
        <v>0.84945225968988536</v>
      </c>
      <c r="R38" s="277"/>
      <c r="S38" s="143">
        <f>S22</f>
        <v>0.16674768518518518</v>
      </c>
      <c r="T38" s="144">
        <f>INDEX(T22:T37,COUNTA(T22:T37))</f>
        <v>0.65787037037037033</v>
      </c>
      <c r="U38" s="145"/>
      <c r="V38" s="156"/>
      <c r="W38" s="135"/>
      <c r="X38" s="139"/>
      <c r="Y38" s="264"/>
      <c r="Z38" s="265"/>
      <c r="AA38" s="157">
        <f t="shared" ref="AA38:AA43" si="20">M38-J38</f>
        <v>-301.09548062022918</v>
      </c>
      <c r="AB38" s="142">
        <f t="shared" ref="AB38:AB43" si="21">M38/J38</f>
        <v>0.84945225968988536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3351</v>
      </c>
      <c r="G39" s="159">
        <f t="shared" ref="G39:G43" si="22">E39*F39</f>
        <v>165941.52000000002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1709.2094077642394</v>
      </c>
      <c r="N39" s="163">
        <f t="shared" si="16"/>
        <v>71.217058656843307</v>
      </c>
      <c r="O39" s="165">
        <f t="shared" si="17"/>
        <v>0</v>
      </c>
      <c r="P39" s="166">
        <f t="shared" si="18"/>
        <v>-12.116274676490022</v>
      </c>
      <c r="Q39" s="152">
        <f t="shared" si="19"/>
        <v>0.85460470388211973</v>
      </c>
      <c r="R39" s="275">
        <f>Q55</f>
        <v>0.85841624828341379</v>
      </c>
      <c r="S39" s="167">
        <v>0.25025462962962963</v>
      </c>
      <c r="T39" s="168">
        <v>0.33194444444444443</v>
      </c>
      <c r="U39" s="169"/>
      <c r="V39" s="170">
        <v>117.63333333333331</v>
      </c>
      <c r="W39" s="87"/>
      <c r="X39" s="88"/>
      <c r="Y39" s="278"/>
      <c r="Z39" s="279"/>
      <c r="AA39" s="109">
        <f t="shared" si="20"/>
        <v>-290.79059223576064</v>
      </c>
      <c r="AB39" s="152">
        <f t="shared" si="21"/>
        <v>0.85460470388211973</v>
      </c>
      <c r="AC39" s="347">
        <f>AB55</f>
        <v>0.85841624828341379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1039</v>
      </c>
      <c r="G40" s="95">
        <f t="shared" si="22"/>
        <v>62132.2</v>
      </c>
      <c r="H40" s="96"/>
      <c r="I40" s="100">
        <v>14</v>
      </c>
      <c r="J40" s="98">
        <v>2000</v>
      </c>
      <c r="K40" s="99">
        <f t="shared" si="12"/>
        <v>142.85714285714286</v>
      </c>
      <c r="L40" s="100">
        <v>14</v>
      </c>
      <c r="M40" s="98">
        <f>F40/V40*60</f>
        <v>1652.120141342758</v>
      </c>
      <c r="N40" s="99">
        <f t="shared" si="16"/>
        <v>118.00858152448271</v>
      </c>
      <c r="O40" s="101">
        <f t="shared" si="17"/>
        <v>0</v>
      </c>
      <c r="P40" s="102">
        <f t="shared" si="18"/>
        <v>-24.848561332660154</v>
      </c>
      <c r="Q40" s="103">
        <f t="shared" si="19"/>
        <v>0.82606007067137888</v>
      </c>
      <c r="R40" s="276"/>
      <c r="S40" s="1">
        <v>0.33490740740740743</v>
      </c>
      <c r="T40" s="2">
        <v>0.3611111111111111</v>
      </c>
      <c r="U40" s="104">
        <v>4.2666666666667208</v>
      </c>
      <c r="V40" s="105">
        <v>37.733333333333292</v>
      </c>
      <c r="W40" s="106"/>
      <c r="X40" s="107"/>
      <c r="Y40" s="261"/>
      <c r="Z40" s="262"/>
      <c r="AA40" s="111">
        <f t="shared" si="20"/>
        <v>-347.87985865724204</v>
      </c>
      <c r="AB40" s="103">
        <f t="shared" si="21"/>
        <v>0.82606007067137899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3099</v>
      </c>
      <c r="G41" s="95">
        <f t="shared" si="22"/>
        <v>160590.18</v>
      </c>
      <c r="H41" s="96"/>
      <c r="I41" s="100">
        <v>23</v>
      </c>
      <c r="J41" s="98">
        <v>1800</v>
      </c>
      <c r="K41" s="99">
        <f t="shared" si="12"/>
        <v>78.260869565217391</v>
      </c>
      <c r="L41" s="100">
        <v>23</v>
      </c>
      <c r="M41" s="98">
        <f>F41/V41*60</f>
        <v>1531.8412742001922</v>
      </c>
      <c r="N41" s="99">
        <f t="shared" si="16"/>
        <v>66.601794530443144</v>
      </c>
      <c r="O41" s="101">
        <f t="shared" si="17"/>
        <v>0</v>
      </c>
      <c r="P41" s="102">
        <f t="shared" si="18"/>
        <v>-11.659075034774247</v>
      </c>
      <c r="Q41" s="103">
        <f t="shared" si="19"/>
        <v>0.85102293011121799</v>
      </c>
      <c r="R41" s="276"/>
      <c r="S41" s="1">
        <v>0.36458333333333331</v>
      </c>
      <c r="T41" s="2">
        <v>0.4488773148148148</v>
      </c>
      <c r="U41" s="104">
        <v>4.9999999999999822</v>
      </c>
      <c r="V41" s="105">
        <v>121.38333333333334</v>
      </c>
      <c r="W41" s="106">
        <v>0.4488773148148148</v>
      </c>
      <c r="X41" s="107">
        <v>0.49097222222222214</v>
      </c>
      <c r="Y41" s="261"/>
      <c r="Z41" s="262"/>
      <c r="AA41" s="111">
        <f t="shared" si="20"/>
        <v>-268.15872579980783</v>
      </c>
      <c r="AB41" s="103">
        <f t="shared" si="21"/>
        <v>0.85102293011121788</v>
      </c>
      <c r="AC41" s="293"/>
    </row>
    <row r="42" spans="1:29" ht="15.75" customHeight="1">
      <c r="A42" s="270"/>
      <c r="B42" s="153" t="s">
        <v>189</v>
      </c>
      <c r="C42" s="259" t="s">
        <v>190</v>
      </c>
      <c r="D42" s="260"/>
      <c r="E42" s="93">
        <v>46.93</v>
      </c>
      <c r="F42" s="104">
        <v>1822</v>
      </c>
      <c r="G42" s="95">
        <f t="shared" si="22"/>
        <v>85506.46</v>
      </c>
      <c r="H42" s="96"/>
      <c r="I42" s="100">
        <v>21</v>
      </c>
      <c r="J42" s="98">
        <v>2000</v>
      </c>
      <c r="K42" s="99">
        <f t="shared" si="12"/>
        <v>95.238095238095241</v>
      </c>
      <c r="L42" s="100">
        <v>21</v>
      </c>
      <c r="M42" s="98">
        <f>F42/V42*60</f>
        <v>1753.7967914438491</v>
      </c>
      <c r="N42" s="99">
        <f t="shared" si="16"/>
        <v>83.51413292589757</v>
      </c>
      <c r="O42" s="101">
        <f t="shared" si="17"/>
        <v>0</v>
      </c>
      <c r="P42" s="102">
        <f t="shared" si="18"/>
        <v>-11.723962312197671</v>
      </c>
      <c r="Q42" s="103">
        <f t="shared" si="19"/>
        <v>0.87689839572192452</v>
      </c>
      <c r="R42" s="276"/>
      <c r="S42" s="1">
        <v>0.49097222222222214</v>
      </c>
      <c r="T42" s="2">
        <v>0.53425925925925921</v>
      </c>
      <c r="U42" s="104">
        <v>60.616666666666575</v>
      </c>
      <c r="V42" s="105">
        <v>62.333333333333378</v>
      </c>
      <c r="W42" s="106"/>
      <c r="X42" s="107"/>
      <c r="Y42" s="261"/>
      <c r="Z42" s="262"/>
      <c r="AA42" s="111">
        <f t="shared" si="20"/>
        <v>-246.20320855615091</v>
      </c>
      <c r="AB42" s="103">
        <f t="shared" si="21"/>
        <v>0.87689839572192452</v>
      </c>
      <c r="AC42" s="293"/>
    </row>
    <row r="43" spans="1:29" ht="15.75" customHeight="1">
      <c r="A43" s="271"/>
      <c r="B43" s="153" t="s">
        <v>189</v>
      </c>
      <c r="C43" s="259" t="s">
        <v>206</v>
      </c>
      <c r="D43" s="260"/>
      <c r="E43" s="93">
        <v>36.86</v>
      </c>
      <c r="F43" s="104">
        <v>3609</v>
      </c>
      <c r="G43" s="95">
        <f t="shared" si="22"/>
        <v>133027.74</v>
      </c>
      <c r="H43" s="113"/>
      <c r="I43" s="114">
        <v>17</v>
      </c>
      <c r="J43" s="98">
        <v>2000</v>
      </c>
      <c r="K43" s="99">
        <f t="shared" si="12"/>
        <v>117.64705882352941</v>
      </c>
      <c r="L43" s="114">
        <v>17</v>
      </c>
      <c r="M43" s="98">
        <f>F43/V43*60</f>
        <v>1765.5116184264168</v>
      </c>
      <c r="N43" s="99">
        <f t="shared" si="16"/>
        <v>103.85362461331863</v>
      </c>
      <c r="O43" s="101">
        <f t="shared" si="17"/>
        <v>0</v>
      </c>
      <c r="P43" s="102">
        <f t="shared" si="18"/>
        <v>-13.793434210210776</v>
      </c>
      <c r="Q43" s="103">
        <f t="shared" si="19"/>
        <v>0.8827558092132084</v>
      </c>
      <c r="R43" s="276"/>
      <c r="S43" s="1">
        <v>0.5398263888888889</v>
      </c>
      <c r="T43" s="2">
        <v>0.625</v>
      </c>
      <c r="U43" s="104">
        <v>8.0166666666667474</v>
      </c>
      <c r="V43" s="105">
        <v>122.64999999999999</v>
      </c>
      <c r="W43" s="106"/>
      <c r="X43" s="107"/>
      <c r="Y43" s="261"/>
      <c r="Z43" s="262"/>
      <c r="AA43" s="111">
        <f t="shared" si="20"/>
        <v>-234.48838157358318</v>
      </c>
      <c r="AB43" s="103">
        <f t="shared" si="21"/>
        <v>0.8827558092132084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19.8</v>
      </c>
      <c r="J55" s="138">
        <f t="shared" si="23"/>
        <v>1960</v>
      </c>
      <c r="K55" s="139">
        <f t="shared" ref="K55" si="24">J55/I55</f>
        <v>98.98989898989899</v>
      </c>
      <c r="L55" s="137">
        <f t="shared" ref="L55:M55" si="25">AVERAGE(L39:L54)</f>
        <v>19.8</v>
      </c>
      <c r="M55" s="138">
        <f t="shared" si="25"/>
        <v>1682.495846635491</v>
      </c>
      <c r="N55" s="139">
        <f t="shared" ref="N55:N62" si="26">M55/L55</f>
        <v>84.974537708863181</v>
      </c>
      <c r="O55" s="140">
        <f t="shared" ref="O55:O62" si="27">L55-I55</f>
        <v>0</v>
      </c>
      <c r="P55" s="141">
        <f t="shared" ref="P55:P62" si="28">N55-K55</f>
        <v>-14.015361281035808</v>
      </c>
      <c r="Q55" s="142">
        <f t="shared" ref="Q55:Q62" si="29">N55/K55</f>
        <v>0.85841624828341379</v>
      </c>
      <c r="R55" s="277"/>
      <c r="S55" s="143">
        <f>S39</f>
        <v>0.25025462962962963</v>
      </c>
      <c r="T55" s="144">
        <f>INDEX(T39:T54,COUNTA(T39:T54))</f>
        <v>0.625</v>
      </c>
      <c r="U55" s="145"/>
      <c r="V55" s="156"/>
      <c r="W55" s="188"/>
      <c r="X55" s="189"/>
      <c r="Y55" s="264"/>
      <c r="Z55" s="265"/>
      <c r="AA55" s="157">
        <f t="shared" ref="AA55:AA62" si="30">M55-J55</f>
        <v>-277.50415336450897</v>
      </c>
      <c r="AB55" s="142">
        <f t="shared" ref="AB55:AB62" si="31">M55/J55</f>
        <v>0.85841624828341379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2052</v>
      </c>
      <c r="G56" s="159">
        <f t="shared" ref="G56:G62" si="32">E56*F56</f>
        <v>121806.72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2" si="33">F56/V56*60</f>
        <v>1694.3119266055048</v>
      </c>
      <c r="N56" s="163">
        <f t="shared" si="26"/>
        <v>73.665735939369782</v>
      </c>
      <c r="O56" s="165">
        <f t="shared" si="27"/>
        <v>0</v>
      </c>
      <c r="P56" s="166">
        <f t="shared" si="28"/>
        <v>-13.290785799760656</v>
      </c>
      <c r="Q56" s="152">
        <f t="shared" si="29"/>
        <v>0.84715596330275245</v>
      </c>
      <c r="R56" s="275">
        <f>Q72</f>
        <v>0.84410323855136249</v>
      </c>
      <c r="S56" s="167">
        <v>0.16689814814814816</v>
      </c>
      <c r="T56" s="168">
        <v>0.21736111111111112</v>
      </c>
      <c r="U56" s="169"/>
      <c r="V56" s="170">
        <v>72.666666666666657</v>
      </c>
      <c r="W56" s="168"/>
      <c r="X56" s="171"/>
      <c r="Y56" s="278"/>
      <c r="Z56" s="279"/>
      <c r="AA56" s="109">
        <f t="shared" si="30"/>
        <v>-305.68807339449518</v>
      </c>
      <c r="AB56" s="152">
        <f t="shared" si="31"/>
        <v>0.84715596330275245</v>
      </c>
      <c r="AC56" s="266">
        <f>AB72</f>
        <v>0.8441032385513626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1609</v>
      </c>
      <c r="G57" s="95">
        <f t="shared" si="32"/>
        <v>165453.47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1686.2882096069882</v>
      </c>
      <c r="N57" s="99">
        <f t="shared" si="26"/>
        <v>88.752011031946751</v>
      </c>
      <c r="O57" s="101">
        <f t="shared" si="27"/>
        <v>0</v>
      </c>
      <c r="P57" s="102">
        <f t="shared" si="28"/>
        <v>-16.511146862790085</v>
      </c>
      <c r="Q57" s="103">
        <f t="shared" si="29"/>
        <v>0.84314410480349422</v>
      </c>
      <c r="R57" s="276"/>
      <c r="S57" s="1">
        <v>0.22222222222222224</v>
      </c>
      <c r="T57" s="2">
        <v>0.26197916666666665</v>
      </c>
      <c r="U57" s="104">
        <v>7.0000000000000151</v>
      </c>
      <c r="V57" s="105">
        <v>57.249999999999957</v>
      </c>
      <c r="W57" s="106"/>
      <c r="X57" s="107"/>
      <c r="Y57" s="261"/>
      <c r="Z57" s="262"/>
      <c r="AA57" s="111">
        <f t="shared" si="30"/>
        <v>-313.71179039301182</v>
      </c>
      <c r="AB57" s="103">
        <f t="shared" si="31"/>
        <v>0.84314410480349411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2037</v>
      </c>
      <c r="G58" s="95">
        <f t="shared" si="32"/>
        <v>96492.689999999988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1670.0523798679121</v>
      </c>
      <c r="N58" s="99">
        <f t="shared" si="26"/>
        <v>79.526303803233915</v>
      </c>
      <c r="O58" s="101">
        <f t="shared" si="27"/>
        <v>0</v>
      </c>
      <c r="P58" s="102">
        <f t="shared" si="28"/>
        <v>-15.711791434861325</v>
      </c>
      <c r="Q58" s="103">
        <f t="shared" si="29"/>
        <v>0.83502618993395605</v>
      </c>
      <c r="R58" s="276"/>
      <c r="S58" s="1">
        <v>0.26527777777777778</v>
      </c>
      <c r="T58" s="2">
        <v>0.31609953703703703</v>
      </c>
      <c r="U58" s="104">
        <v>4.7500000000000231</v>
      </c>
      <c r="V58" s="105">
        <v>73.183333333333309</v>
      </c>
      <c r="W58" s="106"/>
      <c r="X58" s="107"/>
      <c r="Y58" s="261"/>
      <c r="Z58" s="262"/>
      <c r="AA58" s="111">
        <f t="shared" si="30"/>
        <v>-329.94762013208788</v>
      </c>
      <c r="AB58" s="103">
        <f t="shared" si="31"/>
        <v>0.83502618993395605</v>
      </c>
      <c r="AC58" s="267"/>
    </row>
    <row r="59" spans="1:29" ht="15.75" customHeight="1">
      <c r="A59" s="281"/>
      <c r="B59" s="153" t="s">
        <v>180</v>
      </c>
      <c r="C59" s="259" t="s">
        <v>196</v>
      </c>
      <c r="D59" s="260"/>
      <c r="E59" s="93">
        <v>53.37</v>
      </c>
      <c r="F59" s="94">
        <v>1587</v>
      </c>
      <c r="G59" s="95">
        <f t="shared" si="32"/>
        <v>84698.19</v>
      </c>
      <c r="H59" s="96"/>
      <c r="I59" s="97">
        <v>25</v>
      </c>
      <c r="J59" s="98">
        <v>2000</v>
      </c>
      <c r="K59" s="99">
        <f t="shared" si="12"/>
        <v>80</v>
      </c>
      <c r="L59" s="100">
        <v>25</v>
      </c>
      <c r="M59" s="98">
        <f t="shared" si="33"/>
        <v>1682.3321554770328</v>
      </c>
      <c r="N59" s="99">
        <f t="shared" si="26"/>
        <v>67.29328621908131</v>
      </c>
      <c r="O59" s="101">
        <f t="shared" si="27"/>
        <v>0</v>
      </c>
      <c r="P59" s="102">
        <f t="shared" si="28"/>
        <v>-12.70671378091869</v>
      </c>
      <c r="Q59" s="103">
        <f t="shared" si="29"/>
        <v>0.84116607773851637</v>
      </c>
      <c r="R59" s="276"/>
      <c r="S59" s="1">
        <v>0.32041666666666668</v>
      </c>
      <c r="T59" s="2">
        <v>0.35972222222222222</v>
      </c>
      <c r="U59" s="104">
        <v>6.2166666666667059</v>
      </c>
      <c r="V59" s="105">
        <v>56.599999999999973</v>
      </c>
      <c r="W59" s="106"/>
      <c r="X59" s="107"/>
      <c r="Y59" s="261"/>
      <c r="Z59" s="262"/>
      <c r="AA59" s="111">
        <f t="shared" si="30"/>
        <v>-317.66784452296724</v>
      </c>
      <c r="AB59" s="103">
        <f t="shared" si="31"/>
        <v>0.84116607773851637</v>
      </c>
      <c r="AC59" s="267"/>
    </row>
    <row r="60" spans="1:29" ht="15.75" customHeight="1">
      <c r="A60" s="281"/>
      <c r="B60" s="153" t="s">
        <v>180</v>
      </c>
      <c r="C60" s="259" t="s">
        <v>197</v>
      </c>
      <c r="D60" s="260"/>
      <c r="E60" s="93">
        <v>77.34</v>
      </c>
      <c r="F60" s="94">
        <v>3302</v>
      </c>
      <c r="G60" s="95">
        <f t="shared" si="32"/>
        <v>255376.68000000002</v>
      </c>
      <c r="H60" s="113"/>
      <c r="I60" s="97">
        <v>25</v>
      </c>
      <c r="J60" s="98">
        <v>2000</v>
      </c>
      <c r="K60" s="99">
        <f t="shared" si="12"/>
        <v>80</v>
      </c>
      <c r="L60" s="114">
        <v>25</v>
      </c>
      <c r="M60" s="98">
        <f t="shared" si="33"/>
        <v>1676.6149506346951</v>
      </c>
      <c r="N60" s="99">
        <f t="shared" si="26"/>
        <v>67.064598025387809</v>
      </c>
      <c r="O60" s="101">
        <f t="shared" si="27"/>
        <v>0</v>
      </c>
      <c r="P60" s="102">
        <f t="shared" si="28"/>
        <v>-12.935401974612191</v>
      </c>
      <c r="Q60" s="103">
        <f t="shared" si="29"/>
        <v>0.83830747531734762</v>
      </c>
      <c r="R60" s="276"/>
      <c r="S60" s="1">
        <v>0.36249999999999993</v>
      </c>
      <c r="T60" s="2">
        <v>0.4445601851851852</v>
      </c>
      <c r="U60" s="104">
        <v>3.9999999999999059</v>
      </c>
      <c r="V60" s="105">
        <v>118.16666666666679</v>
      </c>
      <c r="W60" s="106">
        <v>0.4445601851851852</v>
      </c>
      <c r="X60" s="107">
        <v>0.4836226851851852</v>
      </c>
      <c r="Y60" s="261"/>
      <c r="Z60" s="262"/>
      <c r="AA60" s="111">
        <f t="shared" si="30"/>
        <v>-323.38504936530489</v>
      </c>
      <c r="AB60" s="103">
        <f t="shared" si="31"/>
        <v>0.83830747531734751</v>
      </c>
      <c r="AC60" s="267"/>
    </row>
    <row r="61" spans="1:29" ht="15.75" customHeight="1">
      <c r="A61" s="281"/>
      <c r="B61" s="153" t="s">
        <v>180</v>
      </c>
      <c r="C61" s="259" t="s">
        <v>188</v>
      </c>
      <c r="D61" s="260"/>
      <c r="E61" s="93">
        <v>59.34</v>
      </c>
      <c r="F61" s="94">
        <v>2525</v>
      </c>
      <c r="G61" s="115">
        <f t="shared" si="32"/>
        <v>149833.5</v>
      </c>
      <c r="H61" s="116"/>
      <c r="I61" s="97">
        <v>24</v>
      </c>
      <c r="J61" s="98">
        <v>2000</v>
      </c>
      <c r="K61" s="99">
        <f t="shared" si="12"/>
        <v>83.333333333333329</v>
      </c>
      <c r="L61" s="100">
        <v>24</v>
      </c>
      <c r="M61" s="98">
        <f t="shared" si="33"/>
        <v>1691.1627906976762</v>
      </c>
      <c r="N61" s="99">
        <f t="shared" si="26"/>
        <v>70.465116279069846</v>
      </c>
      <c r="O61" s="101">
        <f t="shared" si="27"/>
        <v>0</v>
      </c>
      <c r="P61" s="102">
        <f t="shared" si="28"/>
        <v>-12.868217054263482</v>
      </c>
      <c r="Q61" s="103">
        <f t="shared" si="29"/>
        <v>0.84558139534883825</v>
      </c>
      <c r="R61" s="276"/>
      <c r="S61" s="1">
        <v>0.4836226851851852</v>
      </c>
      <c r="T61" s="2">
        <v>0.54583333333333328</v>
      </c>
      <c r="U61" s="104">
        <v>56.25</v>
      </c>
      <c r="V61" s="105">
        <v>89.583333333333243</v>
      </c>
      <c r="W61" s="106"/>
      <c r="X61" s="107"/>
      <c r="Y61" s="261"/>
      <c r="Z61" s="262"/>
      <c r="AA61" s="111">
        <f t="shared" si="30"/>
        <v>-308.8372093023238</v>
      </c>
      <c r="AB61" s="103">
        <f t="shared" si="31"/>
        <v>0.84558139534883814</v>
      </c>
      <c r="AC61" s="267"/>
    </row>
    <row r="62" spans="1:29" ht="15.75" customHeight="1">
      <c r="A62" s="281"/>
      <c r="B62" s="153" t="s">
        <v>180</v>
      </c>
      <c r="C62" s="259" t="s">
        <v>198</v>
      </c>
      <c r="D62" s="260"/>
      <c r="E62" s="93">
        <v>58.67</v>
      </c>
      <c r="F62" s="94">
        <v>4399</v>
      </c>
      <c r="G62" s="115">
        <f t="shared" si="32"/>
        <v>258089.33000000002</v>
      </c>
      <c r="H62" s="119"/>
      <c r="I62" s="97">
        <v>25</v>
      </c>
      <c r="J62" s="98">
        <v>2000</v>
      </c>
      <c r="K62" s="99">
        <f t="shared" si="12"/>
        <v>80</v>
      </c>
      <c r="L62" s="114">
        <v>25</v>
      </c>
      <c r="M62" s="98">
        <f t="shared" si="33"/>
        <v>1716.6829268292677</v>
      </c>
      <c r="N62" s="99">
        <f t="shared" si="26"/>
        <v>68.667317073170707</v>
      </c>
      <c r="O62" s="120">
        <f t="shared" si="27"/>
        <v>0</v>
      </c>
      <c r="P62" s="121">
        <f t="shared" si="28"/>
        <v>-11.332682926829293</v>
      </c>
      <c r="Q62" s="122">
        <f t="shared" si="29"/>
        <v>0.8583414634146338</v>
      </c>
      <c r="R62" s="276"/>
      <c r="S62" s="117">
        <v>0.54878472222222219</v>
      </c>
      <c r="T62" s="118">
        <v>0.65555555555555556</v>
      </c>
      <c r="U62" s="104">
        <v>4.2500000000000249</v>
      </c>
      <c r="V62" s="105">
        <v>153.75000000000006</v>
      </c>
      <c r="W62" s="118"/>
      <c r="X62" s="190"/>
      <c r="Y62" s="261"/>
      <c r="Z62" s="262"/>
      <c r="AA62" s="111">
        <f t="shared" si="30"/>
        <v>-283.31707317073233</v>
      </c>
      <c r="AB62" s="103">
        <f t="shared" si="31"/>
        <v>0.8583414634146338</v>
      </c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23.142857142857142</v>
      </c>
      <c r="J72" s="138">
        <f t="shared" si="34"/>
        <v>2000</v>
      </c>
      <c r="K72" s="139">
        <f t="shared" ref="K72" si="35">J72/I72</f>
        <v>86.41975308641976</v>
      </c>
      <c r="L72" s="137">
        <f t="shared" ref="L72:M72" si="36">AVERAGE(L56:L71)</f>
        <v>23.142857142857142</v>
      </c>
      <c r="M72" s="138">
        <f t="shared" si="36"/>
        <v>1688.2064771027251</v>
      </c>
      <c r="N72" s="139">
        <f t="shared" ref="N72:N82" si="37">M72/L72</f>
        <v>72.947193455056023</v>
      </c>
      <c r="O72" s="140">
        <f t="shared" ref="O72:O82" si="38">L72-I72</f>
        <v>0</v>
      </c>
      <c r="P72" s="141">
        <f t="shared" ref="P72:P82" si="39">N72-K72</f>
        <v>-13.472559631363737</v>
      </c>
      <c r="Q72" s="142">
        <f t="shared" ref="Q72:Q82" si="40">N72/K72</f>
        <v>0.84410323855136249</v>
      </c>
      <c r="R72" s="277"/>
      <c r="S72" s="143">
        <f>S56</f>
        <v>0.16689814814814816</v>
      </c>
      <c r="T72" s="144">
        <f>INDEX(T56:T71,COUNTA(T56:T71))</f>
        <v>0.65555555555555556</v>
      </c>
      <c r="U72" s="145"/>
      <c r="V72" s="156"/>
      <c r="W72" s="135"/>
      <c r="X72" s="139"/>
      <c r="Y72" s="264"/>
      <c r="Z72" s="265"/>
      <c r="AA72" s="157">
        <f t="shared" ref="AA72:AA82" si="41">M72-J72</f>
        <v>-311.7935228972749</v>
      </c>
      <c r="AB72" s="142">
        <f t="shared" ref="AB72:AB82" si="42">M72/J72</f>
        <v>0.8441032385513626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5179</v>
      </c>
      <c r="G73" s="159">
        <f t="shared" ref="G73:G82" si="43">E73*F73</f>
        <v>196491.25999999998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44">F73/V73*60</f>
        <v>2999.903459372485</v>
      </c>
      <c r="N73" s="163">
        <f t="shared" si="37"/>
        <v>142.85254568440405</v>
      </c>
      <c r="O73" s="165">
        <f t="shared" si="38"/>
        <v>0</v>
      </c>
      <c r="P73" s="166">
        <f t="shared" si="39"/>
        <v>-28.576025744167367</v>
      </c>
      <c r="Q73" s="152">
        <f t="shared" si="40"/>
        <v>0.83330651649235699</v>
      </c>
      <c r="R73" s="275">
        <f>Q89</f>
        <v>0.84642153810690557</v>
      </c>
      <c r="S73" s="167">
        <v>0.16695601851851852</v>
      </c>
      <c r="T73" s="168">
        <v>0.2388888888888889</v>
      </c>
      <c r="U73" s="169"/>
      <c r="V73" s="170">
        <v>103.58333333333336</v>
      </c>
      <c r="W73" s="168"/>
      <c r="X73" s="171"/>
      <c r="Y73" s="278"/>
      <c r="Z73" s="279"/>
      <c r="AA73" s="109">
        <f t="shared" si="41"/>
        <v>-600.09654062751497</v>
      </c>
      <c r="AB73" s="152">
        <f t="shared" si="42"/>
        <v>0.83330651649235699</v>
      </c>
      <c r="AC73" s="266">
        <f>AB89</f>
        <v>0.84642153810690557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382</v>
      </c>
      <c r="G74" s="95">
        <f t="shared" si="43"/>
        <v>14554.2</v>
      </c>
      <c r="H74" s="96"/>
      <c r="I74" s="97">
        <v>21</v>
      </c>
      <c r="J74" s="98">
        <v>3600</v>
      </c>
      <c r="K74" s="99">
        <f t="shared" ref="K74:K109" si="45">J74/I74</f>
        <v>171.42857142857142</v>
      </c>
      <c r="L74" s="100">
        <v>21</v>
      </c>
      <c r="M74" s="98">
        <f t="shared" si="44"/>
        <v>2883.0188679245271</v>
      </c>
      <c r="N74" s="99">
        <f t="shared" si="37"/>
        <v>137.28661275831081</v>
      </c>
      <c r="O74" s="101">
        <f t="shared" si="38"/>
        <v>0</v>
      </c>
      <c r="P74" s="102">
        <f t="shared" si="39"/>
        <v>-34.141958670260607</v>
      </c>
      <c r="Q74" s="103">
        <f t="shared" si="40"/>
        <v>0.80083857442347983</v>
      </c>
      <c r="R74" s="276"/>
      <c r="S74" s="1">
        <v>0.24517361111111111</v>
      </c>
      <c r="T74" s="2">
        <v>0.25069444444444444</v>
      </c>
      <c r="U74" s="104">
        <v>9.0499999999999758</v>
      </c>
      <c r="V74" s="105">
        <v>7.9500000000000037</v>
      </c>
      <c r="W74" s="106"/>
      <c r="X74" s="107"/>
      <c r="Y74" s="261"/>
      <c r="Z74" s="262"/>
      <c r="AA74" s="111">
        <f t="shared" si="41"/>
        <v>-716.98113207547294</v>
      </c>
      <c r="AB74" s="103">
        <f t="shared" si="42"/>
        <v>0.80083857442347972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3842</v>
      </c>
      <c r="G75" s="95">
        <f t="shared" si="43"/>
        <v>123174.52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2990.5297297297284</v>
      </c>
      <c r="N75" s="99">
        <f t="shared" si="37"/>
        <v>142.40617760617755</v>
      </c>
      <c r="O75" s="101">
        <f t="shared" si="38"/>
        <v>0</v>
      </c>
      <c r="P75" s="102">
        <f t="shared" si="39"/>
        <v>-29.022393822393866</v>
      </c>
      <c r="Q75" s="103">
        <f t="shared" si="40"/>
        <v>0.83070270270270241</v>
      </c>
      <c r="R75" s="276"/>
      <c r="S75" s="1">
        <v>0.25416666666666665</v>
      </c>
      <c r="T75" s="2">
        <v>0.30769675925925927</v>
      </c>
      <c r="U75" s="104">
        <v>4.9999999999999822</v>
      </c>
      <c r="V75" s="105">
        <v>77.083333333333371</v>
      </c>
      <c r="W75" s="106"/>
      <c r="X75" s="107"/>
      <c r="Y75" s="261"/>
      <c r="Z75" s="262"/>
      <c r="AA75" s="111">
        <f t="shared" si="41"/>
        <v>-609.47027027027161</v>
      </c>
      <c r="AB75" s="103">
        <f t="shared" si="42"/>
        <v>0.8307027027027023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4026</v>
      </c>
      <c r="G76" s="95">
        <f t="shared" si="43"/>
        <v>113895.54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2994.5454545454545</v>
      </c>
      <c r="N76" s="99">
        <f t="shared" si="37"/>
        <v>157.60765550239233</v>
      </c>
      <c r="O76" s="101">
        <f t="shared" si="38"/>
        <v>0</v>
      </c>
      <c r="P76" s="102">
        <f t="shared" si="39"/>
        <v>-31.866028708133996</v>
      </c>
      <c r="Q76" s="103">
        <f t="shared" si="40"/>
        <v>0.83181818181818168</v>
      </c>
      <c r="R76" s="276"/>
      <c r="S76" s="1">
        <v>0.3127314814814815</v>
      </c>
      <c r="T76" s="2">
        <v>0.36875000000000002</v>
      </c>
      <c r="U76" s="104">
        <v>7.2500000000000142</v>
      </c>
      <c r="V76" s="105">
        <v>80.666666666666671</v>
      </c>
      <c r="W76" s="106"/>
      <c r="X76" s="107"/>
      <c r="Y76" s="261"/>
      <c r="Z76" s="262"/>
      <c r="AA76" s="191">
        <f t="shared" si="41"/>
        <v>-605.4545454545455</v>
      </c>
      <c r="AB76" s="192">
        <f t="shared" si="42"/>
        <v>0.83181818181818179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2193</v>
      </c>
      <c r="G77" s="95">
        <f t="shared" si="43"/>
        <v>85505.07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2975.8009800226168</v>
      </c>
      <c r="N77" s="99">
        <f t="shared" si="37"/>
        <v>156.62110421171667</v>
      </c>
      <c r="O77" s="101">
        <f t="shared" si="38"/>
        <v>0</v>
      </c>
      <c r="P77" s="102">
        <f t="shared" si="39"/>
        <v>-32.852579998809659</v>
      </c>
      <c r="Q77" s="103">
        <f t="shared" si="40"/>
        <v>0.8266113833396157</v>
      </c>
      <c r="R77" s="276"/>
      <c r="S77" s="1">
        <v>0.37361111111111112</v>
      </c>
      <c r="T77" s="2">
        <v>0.40431712962962962</v>
      </c>
      <c r="U77" s="104">
        <v>6.9999999999999751</v>
      </c>
      <c r="V77" s="105">
        <v>44.216666666666654</v>
      </c>
      <c r="W77" s="106"/>
      <c r="X77" s="107"/>
      <c r="Y77" s="261"/>
      <c r="Z77" s="262"/>
      <c r="AA77" s="191">
        <f t="shared" si="41"/>
        <v>-624.19901997738316</v>
      </c>
      <c r="AB77" s="192">
        <f t="shared" si="42"/>
        <v>0.82661138333961581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4137</v>
      </c>
      <c r="G78" s="115">
        <f t="shared" si="43"/>
        <v>129363.99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2993.6080402010039</v>
      </c>
      <c r="N78" s="99">
        <f t="shared" si="37"/>
        <v>157.55831790531599</v>
      </c>
      <c r="O78" s="101">
        <f t="shared" si="38"/>
        <v>0</v>
      </c>
      <c r="P78" s="102">
        <f t="shared" si="39"/>
        <v>-31.915366305210341</v>
      </c>
      <c r="Q78" s="103">
        <f t="shared" si="40"/>
        <v>0.83155778894472321</v>
      </c>
      <c r="R78" s="276"/>
      <c r="S78" s="1">
        <v>0.40978009259259257</v>
      </c>
      <c r="T78" s="2">
        <v>0.46736111111111112</v>
      </c>
      <c r="U78" s="104">
        <v>7.866666666666644</v>
      </c>
      <c r="V78" s="105">
        <v>82.9166666666667</v>
      </c>
      <c r="W78" s="106">
        <v>0.46736111111111112</v>
      </c>
      <c r="X78" s="107">
        <v>0.50715277777777779</v>
      </c>
      <c r="Y78" s="261"/>
      <c r="Z78" s="262"/>
      <c r="AA78" s="191">
        <f t="shared" si="41"/>
        <v>-606.39195979899614</v>
      </c>
      <c r="AB78" s="192">
        <f t="shared" si="42"/>
        <v>0.83155778894472332</v>
      </c>
      <c r="AC78" s="267"/>
    </row>
    <row r="79" spans="1:29" ht="15.75" customHeight="1">
      <c r="A79" s="271"/>
      <c r="B79" s="92" t="s">
        <v>189</v>
      </c>
      <c r="C79" s="285" t="s">
        <v>207</v>
      </c>
      <c r="D79" s="285"/>
      <c r="E79" s="93">
        <v>43.61</v>
      </c>
      <c r="F79" s="98">
        <v>1447</v>
      </c>
      <c r="G79" s="115">
        <f t="shared" si="43"/>
        <v>63103.67</v>
      </c>
      <c r="H79" s="119"/>
      <c r="I79" s="97">
        <v>22</v>
      </c>
      <c r="J79" s="98">
        <v>3600</v>
      </c>
      <c r="K79" s="99">
        <f t="shared" si="45"/>
        <v>163.63636363636363</v>
      </c>
      <c r="L79" s="114">
        <v>22</v>
      </c>
      <c r="M79" s="98">
        <f t="shared" si="44"/>
        <v>3134.2960288808649</v>
      </c>
      <c r="N79" s="99">
        <f t="shared" si="37"/>
        <v>142.46800131276657</v>
      </c>
      <c r="O79" s="120">
        <f t="shared" si="38"/>
        <v>0</v>
      </c>
      <c r="P79" s="121">
        <f t="shared" si="39"/>
        <v>-21.168362323597051</v>
      </c>
      <c r="Q79" s="122">
        <f t="shared" si="40"/>
        <v>0.8706377858002402</v>
      </c>
      <c r="R79" s="276"/>
      <c r="S79" s="1">
        <v>0.50715277777777779</v>
      </c>
      <c r="T79" s="2">
        <v>0.52638888888888891</v>
      </c>
      <c r="U79" s="104">
        <v>57.300000000000004</v>
      </c>
      <c r="V79" s="105">
        <v>27.700000000000014</v>
      </c>
      <c r="W79" s="106"/>
      <c r="X79" s="107"/>
      <c r="Y79" s="261"/>
      <c r="Z79" s="262"/>
      <c r="AA79" s="191">
        <f t="shared" si="41"/>
        <v>-465.70397111913508</v>
      </c>
      <c r="AB79" s="192">
        <f t="shared" si="42"/>
        <v>0.8706377858002402</v>
      </c>
      <c r="AC79" s="267"/>
    </row>
    <row r="80" spans="1:29" ht="15.75" customHeight="1">
      <c r="A80" s="271"/>
      <c r="B80" s="92" t="s">
        <v>189</v>
      </c>
      <c r="C80" s="285" t="s">
        <v>209</v>
      </c>
      <c r="D80" s="285"/>
      <c r="E80" s="93">
        <v>38</v>
      </c>
      <c r="F80" s="98">
        <v>2337</v>
      </c>
      <c r="G80" s="115">
        <f t="shared" si="43"/>
        <v>88806</v>
      </c>
      <c r="H80" s="119">
        <v>2</v>
      </c>
      <c r="I80" s="97">
        <v>21</v>
      </c>
      <c r="J80" s="98">
        <v>3600</v>
      </c>
      <c r="K80" s="99">
        <f t="shared" si="45"/>
        <v>171.42857142857142</v>
      </c>
      <c r="L80" s="114">
        <v>21</v>
      </c>
      <c r="M80" s="98">
        <f t="shared" si="44"/>
        <v>3156.9230769230753</v>
      </c>
      <c r="N80" s="99">
        <f t="shared" si="37"/>
        <v>150.32967032967025</v>
      </c>
      <c r="O80" s="120">
        <f t="shared" si="38"/>
        <v>0</v>
      </c>
      <c r="P80" s="121">
        <f t="shared" si="39"/>
        <v>-21.098901098901166</v>
      </c>
      <c r="Q80" s="122">
        <f t="shared" si="40"/>
        <v>0.87692307692307647</v>
      </c>
      <c r="R80" s="276"/>
      <c r="S80" s="1">
        <v>0.52986111111111112</v>
      </c>
      <c r="T80" s="2">
        <v>0.56070601851851853</v>
      </c>
      <c r="U80" s="104">
        <v>4.9999999999999822</v>
      </c>
      <c r="V80" s="105">
        <v>44.416666666666686</v>
      </c>
      <c r="W80" s="106"/>
      <c r="X80" s="107"/>
      <c r="Y80" s="261"/>
      <c r="Z80" s="262"/>
      <c r="AA80" s="191">
        <f t="shared" si="41"/>
        <v>-443.07692307692469</v>
      </c>
      <c r="AB80" s="192">
        <f t="shared" si="42"/>
        <v>0.87692307692307647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6266</v>
      </c>
      <c r="G81" s="115">
        <f t="shared" si="43"/>
        <v>242055.58000000002</v>
      </c>
      <c r="H81" s="119"/>
      <c r="I81" s="97">
        <v>20</v>
      </c>
      <c r="J81" s="98">
        <v>3600</v>
      </c>
      <c r="K81" s="99">
        <f t="shared" si="45"/>
        <v>180</v>
      </c>
      <c r="L81" s="114">
        <v>20</v>
      </c>
      <c r="M81" s="98">
        <f t="shared" si="44"/>
        <v>3173.1045154030094</v>
      </c>
      <c r="N81" s="99">
        <f t="shared" si="37"/>
        <v>158.65522577015048</v>
      </c>
      <c r="O81" s="120">
        <f t="shared" si="38"/>
        <v>0</v>
      </c>
      <c r="P81" s="121">
        <f t="shared" si="39"/>
        <v>-21.34477422984952</v>
      </c>
      <c r="Q81" s="122">
        <f t="shared" si="40"/>
        <v>0.88141792094528049</v>
      </c>
      <c r="R81" s="276"/>
      <c r="S81" s="1">
        <v>0.56388888888888888</v>
      </c>
      <c r="T81" s="2">
        <v>0.6461689814814815</v>
      </c>
      <c r="U81" s="104">
        <v>4.5833333333333037</v>
      </c>
      <c r="V81" s="105">
        <v>118.48333333333336</v>
      </c>
      <c r="W81" s="106"/>
      <c r="X81" s="107"/>
      <c r="Y81" s="261"/>
      <c r="Z81" s="262"/>
      <c r="AA81" s="191">
        <f t="shared" si="41"/>
        <v>-426.89548459699063</v>
      </c>
      <c r="AB81" s="192">
        <f t="shared" si="42"/>
        <v>0.88141792094528038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6316</v>
      </c>
      <c r="G82" s="115">
        <f t="shared" si="43"/>
        <v>240008</v>
      </c>
      <c r="H82" s="119"/>
      <c r="I82" s="97">
        <v>21</v>
      </c>
      <c r="J82" s="98">
        <v>3600</v>
      </c>
      <c r="K82" s="99">
        <f t="shared" si="45"/>
        <v>171.42857142857142</v>
      </c>
      <c r="L82" s="114">
        <v>21</v>
      </c>
      <c r="M82" s="98">
        <f t="shared" si="44"/>
        <v>3169.4452188458336</v>
      </c>
      <c r="N82" s="99">
        <f t="shared" si="37"/>
        <v>150.92596280218254</v>
      </c>
      <c r="O82" s="120">
        <f t="shared" si="38"/>
        <v>0</v>
      </c>
      <c r="P82" s="121">
        <f t="shared" si="39"/>
        <v>-20.502608626388877</v>
      </c>
      <c r="Q82" s="122">
        <f t="shared" si="40"/>
        <v>0.88040144967939826</v>
      </c>
      <c r="R82" s="276"/>
      <c r="S82" s="1">
        <v>0.65099537037037036</v>
      </c>
      <c r="T82" s="2">
        <v>0.73402777777777772</v>
      </c>
      <c r="U82" s="104">
        <v>6.9499999999999673</v>
      </c>
      <c r="V82" s="105">
        <v>119.56666666666661</v>
      </c>
      <c r="W82" s="106"/>
      <c r="X82" s="107"/>
      <c r="Y82" s="261"/>
      <c r="Z82" s="262"/>
      <c r="AA82" s="191">
        <f t="shared" si="41"/>
        <v>-430.55478115416645</v>
      </c>
      <c r="AB82" s="192">
        <f t="shared" si="42"/>
        <v>0.88040144967939826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20.399999999999999</v>
      </c>
      <c r="J89" s="138">
        <f t="shared" si="46"/>
        <v>3600</v>
      </c>
      <c r="K89" s="139">
        <f t="shared" ref="K89" si="47">J89/I89</f>
        <v>176.47058823529412</v>
      </c>
      <c r="L89" s="137">
        <f t="shared" ref="L89:M89" si="48">AVERAGE(L73:L88)</f>
        <v>20.399999999999999</v>
      </c>
      <c r="M89" s="138">
        <f t="shared" si="48"/>
        <v>3047.1175371848599</v>
      </c>
      <c r="N89" s="139">
        <f>M89/L89</f>
        <v>149.36850672474804</v>
      </c>
      <c r="O89" s="140">
        <f>L89-I89</f>
        <v>0</v>
      </c>
      <c r="P89" s="141">
        <f>N89-K89</f>
        <v>-27.102081510546071</v>
      </c>
      <c r="Q89" s="142">
        <f>N89/K89</f>
        <v>0.84642153810690557</v>
      </c>
      <c r="R89" s="277"/>
      <c r="S89" s="143">
        <f>S73</f>
        <v>0.16695601851851852</v>
      </c>
      <c r="T89" s="144">
        <f>INDEX(T73:T88,COUNTA(T73:T88))</f>
        <v>0.73402777777777772</v>
      </c>
      <c r="U89" s="145"/>
      <c r="V89" s="156"/>
      <c r="W89" s="135"/>
      <c r="X89" s="139"/>
      <c r="Y89" s="264"/>
      <c r="Z89" s="265"/>
      <c r="AA89" s="157">
        <f>M89-J89</f>
        <v>-552.88246281514012</v>
      </c>
      <c r="AB89" s="142">
        <f>M89/J89</f>
        <v>0.84642153810690557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2123</v>
      </c>
      <c r="G90" s="159">
        <f t="shared" ref="G90:G93" si="49">E90*F90</f>
        <v>72670.289999999994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2525.7105089226689</v>
      </c>
      <c r="N90" s="163">
        <f>M90/L90</f>
        <v>157.8569068076668</v>
      </c>
      <c r="O90" s="165">
        <f>L90-I90</f>
        <v>0</v>
      </c>
      <c r="P90" s="166">
        <f>N90-K90</f>
        <v>-29.643093192333197</v>
      </c>
      <c r="Q90" s="152">
        <f>N90/K90</f>
        <v>0.84190350297422289</v>
      </c>
      <c r="R90" s="275">
        <f>Q106</f>
        <v>0.85201524223651848</v>
      </c>
      <c r="S90" s="167">
        <v>0.25</v>
      </c>
      <c r="T90" s="168">
        <v>0.28502314814814816</v>
      </c>
      <c r="U90" s="169"/>
      <c r="V90" s="170">
        <v>50.433333333333358</v>
      </c>
      <c r="W90" s="173"/>
      <c r="X90" s="151"/>
      <c r="Y90" s="278"/>
      <c r="Z90" s="279"/>
      <c r="AA90" s="109">
        <f>M90-J90</f>
        <v>-474.28949107733115</v>
      </c>
      <c r="AB90" s="152">
        <f>M90/J90</f>
        <v>0.84190350297422289</v>
      </c>
      <c r="AC90" s="266">
        <f>AB106</f>
        <v>0.85201524223651837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1669</v>
      </c>
      <c r="G91" s="95">
        <f t="shared" si="49"/>
        <v>58031.130000000005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2513.9748953974918</v>
      </c>
      <c r="N91" s="99">
        <f>M91/L91</f>
        <v>228.54317230886289</v>
      </c>
      <c r="O91" s="101">
        <f>L91-I91</f>
        <v>0</v>
      </c>
      <c r="P91" s="102">
        <f>N91-K91</f>
        <v>-44.184100418409855</v>
      </c>
      <c r="Q91" s="103">
        <f>N91/K91</f>
        <v>0.83799163179916392</v>
      </c>
      <c r="R91" s="276"/>
      <c r="S91" s="1">
        <v>0.2883101851851852</v>
      </c>
      <c r="T91" s="2">
        <v>0.31597222222222221</v>
      </c>
      <c r="U91" s="104">
        <v>4.7333333333333272</v>
      </c>
      <c r="V91" s="105">
        <v>39.8333333333333</v>
      </c>
      <c r="W91" s="106"/>
      <c r="X91" s="107"/>
      <c r="Y91" s="261"/>
      <c r="Z91" s="262"/>
      <c r="AA91" s="111">
        <f>M91-J91</f>
        <v>-486.02510460250824</v>
      </c>
      <c r="AB91" s="103">
        <f>M91/J91</f>
        <v>0.83799163179916392</v>
      </c>
      <c r="AC91" s="267"/>
    </row>
    <row r="92" spans="1:29" ht="15.75" customHeight="1">
      <c r="A92" s="281"/>
      <c r="B92" s="92" t="s">
        <v>173</v>
      </c>
      <c r="C92" s="259" t="s">
        <v>212</v>
      </c>
      <c r="D92" s="260"/>
      <c r="E92" s="93">
        <v>35.83</v>
      </c>
      <c r="F92" s="94">
        <v>5111</v>
      </c>
      <c r="G92" s="95">
        <f t="shared" si="49"/>
        <v>183127.13</v>
      </c>
      <c r="H92" s="96"/>
      <c r="I92" s="97">
        <v>12</v>
      </c>
      <c r="J92" s="98">
        <v>3273</v>
      </c>
      <c r="K92" s="99">
        <f t="shared" si="45"/>
        <v>272.75</v>
      </c>
      <c r="L92" s="100">
        <v>12</v>
      </c>
      <c r="M92" s="98">
        <f>F92/V92*60</f>
        <v>2844.7124304267145</v>
      </c>
      <c r="N92" s="99">
        <f>M92/L92</f>
        <v>237.05936920222621</v>
      </c>
      <c r="O92" s="101">
        <f>L92-I92</f>
        <v>0</v>
      </c>
      <c r="P92" s="102">
        <f>N92-K92</f>
        <v>-35.690630797773792</v>
      </c>
      <c r="Q92" s="103">
        <f>N92/K92</f>
        <v>0.86914525830330414</v>
      </c>
      <c r="R92" s="276"/>
      <c r="S92" s="1">
        <v>0.3709722222222222</v>
      </c>
      <c r="T92" s="2">
        <v>0.44583333333333336</v>
      </c>
      <c r="U92" s="104">
        <v>5.1999999999999336</v>
      </c>
      <c r="V92" s="105">
        <v>107.80000000000007</v>
      </c>
      <c r="W92" s="106">
        <v>0.44583333333333336</v>
      </c>
      <c r="X92" s="107">
        <v>0.48640046296296297</v>
      </c>
      <c r="Y92" s="261"/>
      <c r="Z92" s="262"/>
      <c r="AA92" s="111">
        <f>M92-J92</f>
        <v>-428.28756957328551</v>
      </c>
      <c r="AB92" s="103">
        <f>M92/J92</f>
        <v>0.86914525830330414</v>
      </c>
      <c r="AC92" s="267"/>
    </row>
    <row r="93" spans="1:29" ht="15.75" customHeight="1">
      <c r="A93" s="281"/>
      <c r="B93" s="92" t="s">
        <v>173</v>
      </c>
      <c r="C93" s="259" t="s">
        <v>213</v>
      </c>
      <c r="D93" s="260"/>
      <c r="E93" s="93">
        <v>36.409999999999997</v>
      </c>
      <c r="F93" s="94">
        <v>4001</v>
      </c>
      <c r="G93" s="95">
        <f t="shared" si="49"/>
        <v>145676.40999999997</v>
      </c>
      <c r="H93" s="113"/>
      <c r="I93" s="97">
        <v>11</v>
      </c>
      <c r="J93" s="98">
        <v>3273</v>
      </c>
      <c r="K93" s="99">
        <f t="shared" si="45"/>
        <v>297.54545454545456</v>
      </c>
      <c r="L93" s="114">
        <v>11</v>
      </c>
      <c r="M93" s="98">
        <f>F93/V93*60</f>
        <v>2804.9853943524854</v>
      </c>
      <c r="N93" s="99">
        <f>M93/L93</f>
        <v>254.99867221386231</v>
      </c>
      <c r="O93" s="101">
        <f>L93-I93</f>
        <v>0</v>
      </c>
      <c r="P93" s="102">
        <f>N93-K93</f>
        <v>-42.546782331592254</v>
      </c>
      <c r="Q93" s="103">
        <f>N93/K93</f>
        <v>0.85700745320882532</v>
      </c>
      <c r="R93" s="276"/>
      <c r="S93" s="1">
        <v>0.48640046296296297</v>
      </c>
      <c r="T93" s="2">
        <v>0.54583333333333328</v>
      </c>
      <c r="U93" s="104">
        <v>58.416666666666629</v>
      </c>
      <c r="V93" s="105">
        <v>85.583333333333258</v>
      </c>
      <c r="W93" s="106"/>
      <c r="X93" s="107"/>
      <c r="Y93" s="261"/>
      <c r="Z93" s="262"/>
      <c r="AA93" s="111">
        <f>M93-J93</f>
        <v>-468.0146056475146</v>
      </c>
      <c r="AB93" s="103">
        <f>M93/J93</f>
        <v>0.85700745320882532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115"/>
      <c r="H94" s="116"/>
      <c r="I94" s="97"/>
      <c r="J94" s="98"/>
      <c r="K94" s="99"/>
      <c r="L94" s="100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0">AVERAGE(I90:I105)</f>
        <v>12.5</v>
      </c>
      <c r="J106" s="138">
        <f t="shared" si="50"/>
        <v>3136.5</v>
      </c>
      <c r="K106" s="139">
        <f t="shared" ref="K106" si="51">J106/I106</f>
        <v>250.92</v>
      </c>
      <c r="L106" s="137">
        <f t="shared" ref="L106:M106" si="52">AVERAGE(L90:L105)</f>
        <v>12.5</v>
      </c>
      <c r="M106" s="138">
        <f t="shared" si="52"/>
        <v>2672.3458072748399</v>
      </c>
      <c r="N106" s="139">
        <f>M106/L106</f>
        <v>213.7876645819872</v>
      </c>
      <c r="O106" s="140">
        <f>L106-I106</f>
        <v>0</v>
      </c>
      <c r="P106" s="141">
        <f>N106-K106</f>
        <v>-37.132335418012786</v>
      </c>
      <c r="Q106" s="142">
        <f>N106/K106</f>
        <v>0.85201524223651848</v>
      </c>
      <c r="R106" s="277"/>
      <c r="S106" s="143">
        <f>S90</f>
        <v>0.25</v>
      </c>
      <c r="T106" s="144">
        <f>INDEX(T90:T105,COUNTA(T90:T105))</f>
        <v>0.54583333333333328</v>
      </c>
      <c r="U106" s="145"/>
      <c r="V106" s="156"/>
      <c r="W106" s="135"/>
      <c r="X106" s="139"/>
      <c r="Y106" s="264"/>
      <c r="Z106" s="265"/>
      <c r="AA106" s="157">
        <f>M106-J106</f>
        <v>-464.1541927251601</v>
      </c>
      <c r="AB106" s="142">
        <f>M106/J106</f>
        <v>0.85201524223651837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953</v>
      </c>
      <c r="G107" s="159">
        <f t="shared" ref="G107:G109" si="53">E107*F107</f>
        <v>25378.39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2097.0660146699229</v>
      </c>
      <c r="N107" s="163">
        <f>M107/L107</f>
        <v>349.51100244498713</v>
      </c>
      <c r="O107" s="165">
        <f>L107-I107</f>
        <v>0</v>
      </c>
      <c r="P107" s="166">
        <f>N107-K107</f>
        <v>-83.822330888346187</v>
      </c>
      <c r="Q107" s="152">
        <f>N107/K107</f>
        <v>0.80656385179612422</v>
      </c>
      <c r="R107" s="275">
        <f>Q123</f>
        <v>0.82730871060297551</v>
      </c>
      <c r="S107" s="193">
        <v>0.33959490740740739</v>
      </c>
      <c r="T107" s="194">
        <v>0.35853009259259261</v>
      </c>
      <c r="U107" s="169"/>
      <c r="V107" s="170">
        <v>27.266666666666719</v>
      </c>
      <c r="W107" s="168"/>
      <c r="X107" s="171"/>
      <c r="Y107" s="278"/>
      <c r="Z107" s="279"/>
      <c r="AA107" s="109">
        <f>M107-J107</f>
        <v>-502.93398533007712</v>
      </c>
      <c r="AB107" s="152">
        <f>M107/J107</f>
        <v>0.80656385179612422</v>
      </c>
      <c r="AC107" s="266">
        <f>AB123</f>
        <v>0.82730871060297551</v>
      </c>
    </row>
    <row r="108" spans="1:29" ht="15.75" customHeight="1">
      <c r="A108" s="270"/>
      <c r="B108" s="92" t="s">
        <v>173</v>
      </c>
      <c r="C108" s="259" t="s">
        <v>216</v>
      </c>
      <c r="D108" s="260"/>
      <c r="E108" s="93">
        <v>24.94</v>
      </c>
      <c r="F108" s="94">
        <v>1476</v>
      </c>
      <c r="G108" s="95">
        <f t="shared" si="53"/>
        <v>36811.440000000002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2170.5882352941185</v>
      </c>
      <c r="N108" s="99">
        <f>M108/L108</f>
        <v>361.7647058823531</v>
      </c>
      <c r="O108" s="101">
        <f>L108-I108</f>
        <v>0</v>
      </c>
      <c r="P108" s="102">
        <f>N108-K108</f>
        <v>-71.568627450980216</v>
      </c>
      <c r="Q108" s="103">
        <f>N108/K108</f>
        <v>0.83484162895927638</v>
      </c>
      <c r="R108" s="276"/>
      <c r="S108" s="1">
        <v>0.36406250000000001</v>
      </c>
      <c r="T108" s="2">
        <v>0.39239583333333333</v>
      </c>
      <c r="U108" s="104">
        <v>7.9666666666666597</v>
      </c>
      <c r="V108" s="105">
        <v>40.799999999999983</v>
      </c>
      <c r="W108" s="106"/>
      <c r="X108" s="113"/>
      <c r="Y108" s="261"/>
      <c r="Z108" s="262"/>
      <c r="AA108" s="111">
        <f>M108-J108</f>
        <v>-429.41176470588152</v>
      </c>
      <c r="AB108" s="103">
        <f>M108/J108</f>
        <v>0.83484162895927638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1948</v>
      </c>
      <c r="G109" s="95">
        <f t="shared" si="53"/>
        <v>48174.04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2185.3536927391669</v>
      </c>
      <c r="N109" s="99">
        <f>M109/L109</f>
        <v>364.22561545652781</v>
      </c>
      <c r="O109" s="101">
        <f>L109-I109</f>
        <v>0</v>
      </c>
      <c r="P109" s="102">
        <f>N109-K109</f>
        <v>-69.107717876805509</v>
      </c>
      <c r="Q109" s="103">
        <f>N109/K109</f>
        <v>0.84052065105352569</v>
      </c>
      <c r="R109" s="276"/>
      <c r="S109" s="1">
        <v>0.39513888888888882</v>
      </c>
      <c r="T109" s="2">
        <v>0.43228009259259259</v>
      </c>
      <c r="U109" s="104">
        <v>3.949999999999898</v>
      </c>
      <c r="V109" s="105">
        <v>53.483333333333434</v>
      </c>
      <c r="W109" s="106"/>
      <c r="X109" s="107"/>
      <c r="Y109" s="261"/>
      <c r="Z109" s="262"/>
      <c r="AA109" s="111">
        <f>M109-J109</f>
        <v>-414.64630726083305</v>
      </c>
      <c r="AB109" s="103">
        <f>M109/J109</f>
        <v>0.8405206510535258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13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2151.0026475677364</v>
      </c>
      <c r="N123" s="139">
        <f>M123/L123</f>
        <v>358.50044126128938</v>
      </c>
      <c r="O123" s="140">
        <f>L123-I123</f>
        <v>0</v>
      </c>
      <c r="P123" s="141">
        <f>N123-K123</f>
        <v>-74.832892072043933</v>
      </c>
      <c r="Q123" s="142">
        <f>N123/K123</f>
        <v>0.82730871060297551</v>
      </c>
      <c r="R123" s="277"/>
      <c r="S123" s="143">
        <f>S107</f>
        <v>0.33959490740740739</v>
      </c>
      <c r="T123" s="144">
        <f>INDEX(T107:T122,COUNTA(T107:T122))</f>
        <v>0.43228009259259259</v>
      </c>
      <c r="U123" s="145"/>
      <c r="V123" s="156"/>
      <c r="W123" s="135"/>
      <c r="X123" s="139"/>
      <c r="Y123" s="264"/>
      <c r="Z123" s="265"/>
      <c r="AA123" s="157">
        <f>M123-J123</f>
        <v>-448.9973524322636</v>
      </c>
      <c r="AB123" s="142">
        <f>M123/J123</f>
        <v>0.82730871060297551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219</v>
      </c>
      <c r="D124" s="349"/>
      <c r="E124" s="158">
        <v>50.67</v>
      </c>
      <c r="F124" s="87">
        <v>1470</v>
      </c>
      <c r="G124" s="159">
        <f t="shared" ref="G124:G126" si="57">E124*F124</f>
        <v>74484.900000000009</v>
      </c>
      <c r="H124" s="160"/>
      <c r="I124" s="161">
        <v>22</v>
      </c>
      <c r="J124" s="162">
        <v>2000</v>
      </c>
      <c r="K124" s="163">
        <f>J124/I124</f>
        <v>90.909090909090907</v>
      </c>
      <c r="L124" s="164">
        <v>22</v>
      </c>
      <c r="M124" s="162">
        <f>F124/V124*60</f>
        <v>1696.1538461538471</v>
      </c>
      <c r="N124" s="163">
        <f>M124/L124</f>
        <v>77.097902097902136</v>
      </c>
      <c r="O124" s="179">
        <f>L124-I124</f>
        <v>0</v>
      </c>
      <c r="P124" s="180">
        <f>N124-K124</f>
        <v>-13.811188811188771</v>
      </c>
      <c r="Q124" s="132">
        <f>N124/K124</f>
        <v>0.84807692307692351</v>
      </c>
      <c r="R124" s="276">
        <f>Q140</f>
        <v>0.85223286779321095</v>
      </c>
      <c r="S124" s="167">
        <v>0.70833333333333337</v>
      </c>
      <c r="T124" s="168">
        <v>0.74444444444444446</v>
      </c>
      <c r="U124" s="169"/>
      <c r="V124" s="170">
        <v>51.999999999999972</v>
      </c>
      <c r="W124" s="87"/>
      <c r="X124" s="88"/>
      <c r="Y124" s="278"/>
      <c r="Z124" s="279"/>
      <c r="AA124" s="109">
        <f>M124-J124</f>
        <v>-303.8461538461529</v>
      </c>
      <c r="AB124" s="110">
        <f>M124/J124</f>
        <v>0.84807692307692351</v>
      </c>
      <c r="AC124" s="291">
        <f>AB140</f>
        <v>0.85223286779321095</v>
      </c>
    </row>
    <row r="125" spans="1:29" ht="15.75" customHeight="1">
      <c r="A125" s="281"/>
      <c r="B125" s="92" t="s">
        <v>176</v>
      </c>
      <c r="C125" s="283" t="s">
        <v>220</v>
      </c>
      <c r="D125" s="284"/>
      <c r="E125" s="93">
        <v>56.87</v>
      </c>
      <c r="F125" s="94">
        <v>1867</v>
      </c>
      <c r="G125" s="95">
        <f t="shared" si="57"/>
        <v>106176.29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1704.1582150101394</v>
      </c>
      <c r="N125" s="99">
        <f>M125/L125</f>
        <v>74.093835435223454</v>
      </c>
      <c r="O125" s="101">
        <f>L125-I125</f>
        <v>0</v>
      </c>
      <c r="P125" s="102">
        <f>N125-K125</f>
        <v>-12.862686303906983</v>
      </c>
      <c r="Q125" s="103">
        <f>N125/K125</f>
        <v>0.85207910750506966</v>
      </c>
      <c r="R125" s="276"/>
      <c r="S125" s="1">
        <v>0.749537037037037</v>
      </c>
      <c r="T125" s="2">
        <v>0.79518518518518522</v>
      </c>
      <c r="U125" s="104">
        <v>7.333333333333254</v>
      </c>
      <c r="V125" s="105">
        <v>65.733333333333434</v>
      </c>
      <c r="W125" s="106"/>
      <c r="X125" s="107"/>
      <c r="Y125" s="261"/>
      <c r="Z125" s="262"/>
      <c r="AA125" s="111">
        <f>M125-J125</f>
        <v>-295.84178498986057</v>
      </c>
      <c r="AB125" s="112">
        <f>M125/J125</f>
        <v>0.85207910750506977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2582</v>
      </c>
      <c r="G126" s="95">
        <f t="shared" si="57"/>
        <v>122903.2</v>
      </c>
      <c r="H126" s="96"/>
      <c r="I126" s="97">
        <v>23</v>
      </c>
      <c r="J126" s="98">
        <v>2000</v>
      </c>
      <c r="K126" s="99">
        <f t="shared" si="58"/>
        <v>86.956521739130437</v>
      </c>
      <c r="L126" s="100">
        <v>23</v>
      </c>
      <c r="M126" s="98">
        <f>F126/V126*60</f>
        <v>1713.0851455952798</v>
      </c>
      <c r="N126" s="99">
        <f>M126/L126</f>
        <v>74.481962851968689</v>
      </c>
      <c r="O126" s="101">
        <f>L126-I126</f>
        <v>0</v>
      </c>
      <c r="P126" s="102">
        <f>N126-K126</f>
        <v>-12.474558887161749</v>
      </c>
      <c r="Q126" s="103">
        <f>N126/K126</f>
        <v>0.8565425727976399</v>
      </c>
      <c r="R126" s="276"/>
      <c r="S126" s="1">
        <v>0.79861111111111105</v>
      </c>
      <c r="T126" s="2">
        <v>0.86141203703703706</v>
      </c>
      <c r="U126" s="104">
        <v>4.9333333333331986</v>
      </c>
      <c r="V126" s="105">
        <v>90.433333333333451</v>
      </c>
      <c r="W126" s="106"/>
      <c r="X126" s="107"/>
      <c r="Y126" s="261"/>
      <c r="Z126" s="262"/>
      <c r="AA126" s="111">
        <f>M126-J126</f>
        <v>-286.91485440472024</v>
      </c>
      <c r="AB126" s="112">
        <f>M126/J126</f>
        <v>0.8565425727976399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22.666666666666668</v>
      </c>
      <c r="J140" s="138">
        <f t="shared" si="59"/>
        <v>2000</v>
      </c>
      <c r="K140" s="139">
        <f t="shared" ref="K140" si="60">J140/I140</f>
        <v>88.235294117647058</v>
      </c>
      <c r="L140" s="137">
        <f t="shared" ref="L140:M140" si="61">AVERAGE(L124:L139)</f>
        <v>22.666666666666668</v>
      </c>
      <c r="M140" s="138">
        <f t="shared" si="61"/>
        <v>1704.4657355864219</v>
      </c>
      <c r="N140" s="139">
        <f>M140/L140</f>
        <v>75.197017746459792</v>
      </c>
      <c r="O140" s="140">
        <f>L140-I140</f>
        <v>0</v>
      </c>
      <c r="P140" s="141">
        <f>N140-K140</f>
        <v>-13.038276371187266</v>
      </c>
      <c r="Q140" s="142">
        <f>N140/K140</f>
        <v>0.85223286779321095</v>
      </c>
      <c r="R140" s="277"/>
      <c r="S140" s="143">
        <f>S124</f>
        <v>0.70833333333333337</v>
      </c>
      <c r="T140" s="144">
        <f>INDEX(T124:T139,COUNTA(T124:T139))</f>
        <v>0.86141203703703706</v>
      </c>
      <c r="U140" s="145"/>
      <c r="V140" s="145"/>
      <c r="W140" s="146"/>
      <c r="X140" s="147"/>
      <c r="Y140" s="264"/>
      <c r="Z140" s="265"/>
      <c r="AA140" s="148">
        <f>M140-J140</f>
        <v>-295.53426441357806</v>
      </c>
      <c r="AB140" s="149">
        <f>M140/J140</f>
        <v>0.85223286779321095</v>
      </c>
      <c r="AC140" s="294"/>
    </row>
    <row r="141" spans="1:29" ht="15.75" customHeight="1">
      <c r="A141" s="269" t="s">
        <v>222</v>
      </c>
      <c r="B141" s="183" t="s">
        <v>176</v>
      </c>
      <c r="C141" s="273" t="s">
        <v>223</v>
      </c>
      <c r="D141" s="274"/>
      <c r="E141" s="158">
        <v>49.91</v>
      </c>
      <c r="F141" s="87">
        <v>1598</v>
      </c>
      <c r="G141" s="159">
        <f t="shared" ref="G141:G143" si="62">E141*F141</f>
        <v>79756.179999999993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1697.4918855119527</v>
      </c>
      <c r="N141" s="163">
        <f>M141/L141</f>
        <v>65.288149442767406</v>
      </c>
      <c r="O141" s="165">
        <f>L141-I141</f>
        <v>0</v>
      </c>
      <c r="P141" s="166">
        <f>N141-K141</f>
        <v>-11.634927480309514</v>
      </c>
      <c r="Q141" s="152">
        <f>N141/K141</f>
        <v>0.84874594275597626</v>
      </c>
      <c r="R141" s="275">
        <f>Q157</f>
        <v>0.85309841284354182</v>
      </c>
      <c r="S141" s="167">
        <v>0.70833333333333337</v>
      </c>
      <c r="T141" s="168">
        <v>0.74755787037037036</v>
      </c>
      <c r="U141" s="169"/>
      <c r="V141" s="170">
        <v>56.483333333333263</v>
      </c>
      <c r="W141" s="168"/>
      <c r="X141" s="171"/>
      <c r="Y141" s="278"/>
      <c r="Z141" s="279"/>
      <c r="AA141" s="109">
        <f>M141-J141</f>
        <v>-302.50811448804734</v>
      </c>
      <c r="AB141" s="152">
        <f>M141/J141</f>
        <v>0.84874594275597637</v>
      </c>
      <c r="AC141" s="266">
        <f>AB157</f>
        <v>0.85309841284354171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2531</v>
      </c>
      <c r="G142" s="95">
        <f t="shared" si="62"/>
        <v>143735.49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1711.0985915492963</v>
      </c>
      <c r="N142" s="99">
        <f>M142/L142</f>
        <v>74.395590936925927</v>
      </c>
      <c r="O142" s="101">
        <f>L142-I142</f>
        <v>0</v>
      </c>
      <c r="P142" s="102">
        <f>N142-K142</f>
        <v>-12.56093080220451</v>
      </c>
      <c r="Q142" s="103">
        <f>N142/K142</f>
        <v>0.85554929577464811</v>
      </c>
      <c r="R142" s="276"/>
      <c r="S142" s="1">
        <v>0.75295138888888891</v>
      </c>
      <c r="T142" s="2">
        <v>0.81458333333333333</v>
      </c>
      <c r="U142" s="104">
        <v>7.7666666666667084</v>
      </c>
      <c r="V142" s="105">
        <v>88.749999999999972</v>
      </c>
      <c r="W142" s="106"/>
      <c r="X142" s="107"/>
      <c r="Y142" s="261"/>
      <c r="Z142" s="262"/>
      <c r="AA142" s="111">
        <f>M142-J142</f>
        <v>-288.90140845070368</v>
      </c>
      <c r="AB142" s="103">
        <f>M142/J142</f>
        <v>0.85554929577464811</v>
      </c>
      <c r="AC142" s="267"/>
    </row>
    <row r="143" spans="1:29" ht="15.75" customHeight="1">
      <c r="A143" s="270"/>
      <c r="B143" s="153" t="s">
        <v>176</v>
      </c>
      <c r="C143" s="259" t="s">
        <v>225</v>
      </c>
      <c r="D143" s="260"/>
      <c r="E143" s="93">
        <v>44.3</v>
      </c>
      <c r="F143" s="94">
        <v>2242</v>
      </c>
      <c r="G143" s="95">
        <f t="shared" si="62"/>
        <v>99320.599999999991</v>
      </c>
      <c r="H143" s="96"/>
      <c r="I143" s="97">
        <v>17</v>
      </c>
      <c r="J143" s="98">
        <v>2000</v>
      </c>
      <c r="K143" s="99">
        <f t="shared" si="63"/>
        <v>117.64705882352941</v>
      </c>
      <c r="L143" s="100">
        <v>17</v>
      </c>
      <c r="M143" s="98">
        <f>F143/V143*60</f>
        <v>1710.0000000000016</v>
      </c>
      <c r="N143" s="99">
        <f>M143/L143</f>
        <v>100.58823529411774</v>
      </c>
      <c r="O143" s="101">
        <f>L143-I143</f>
        <v>0</v>
      </c>
      <c r="P143" s="102">
        <f>N143-K143</f>
        <v>-17.058823529411669</v>
      </c>
      <c r="Q143" s="103">
        <f>N143/K143</f>
        <v>0.85500000000000076</v>
      </c>
      <c r="R143" s="276"/>
      <c r="S143" s="1">
        <v>0.81898148148148153</v>
      </c>
      <c r="T143" s="2">
        <v>0.87361111111111112</v>
      </c>
      <c r="U143" s="104">
        <v>6.3333333333334174</v>
      </c>
      <c r="V143" s="105">
        <v>78.6666666666666</v>
      </c>
      <c r="W143" s="106"/>
      <c r="X143" s="107"/>
      <c r="Y143" s="261"/>
      <c r="Z143" s="262"/>
      <c r="AA143" s="111">
        <f>M143-J143</f>
        <v>-289.99999999999841</v>
      </c>
      <c r="AB143" s="103">
        <f>M143/J143</f>
        <v>0.85500000000000076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22</v>
      </c>
      <c r="J157" s="138">
        <f t="shared" si="64"/>
        <v>2000</v>
      </c>
      <c r="K157" s="139">
        <f t="shared" ref="K157" si="65">J157/I157</f>
        <v>90.909090909090907</v>
      </c>
      <c r="L157" s="137">
        <f t="shared" ref="L157:M157" si="66">AVERAGE(L141:L156)</f>
        <v>22</v>
      </c>
      <c r="M157" s="138">
        <f t="shared" si="66"/>
        <v>1706.1968256870834</v>
      </c>
      <c r="N157" s="139">
        <f>M157/L157</f>
        <v>77.554401167594705</v>
      </c>
      <c r="O157" s="140">
        <f>L157-I157</f>
        <v>0</v>
      </c>
      <c r="P157" s="141">
        <f>N157-K157</f>
        <v>-13.354689741496202</v>
      </c>
      <c r="Q157" s="142">
        <f>N157/K157</f>
        <v>0.85309841284354182</v>
      </c>
      <c r="R157" s="277"/>
      <c r="S157" s="143">
        <f>S141</f>
        <v>0.70833333333333337</v>
      </c>
      <c r="T157" s="144">
        <f>INDEX(T141:T156,COUNTA(T141:T156))</f>
        <v>0.87361111111111112</v>
      </c>
      <c r="U157" s="145"/>
      <c r="V157" s="156"/>
      <c r="W157" s="135"/>
      <c r="X157" s="139"/>
      <c r="Y157" s="264"/>
      <c r="Z157" s="265"/>
      <c r="AA157" s="157">
        <f>M157-J157</f>
        <v>-293.80317431291655</v>
      </c>
      <c r="AB157" s="142">
        <f>M157/J157</f>
        <v>0.85309841284354171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95" priority="2" operator="greaterThan">
      <formula>0</formula>
    </cfRule>
  </conditionalFormatting>
  <conditionalFormatting sqref="P5:P157 AA5:AA157">
    <cfRule type="cellIs" dxfId="94" priority="5" operator="lessThan">
      <formula>0</formula>
    </cfRule>
  </conditionalFormatting>
  <conditionalFormatting sqref="Q5:Q157 AB5:AB157">
    <cfRule type="cellIs" dxfId="93" priority="3" operator="greaterThan">
      <formula>1</formula>
    </cfRule>
    <cfRule type="cellIs" dxfId="92" priority="4" operator="lessThan">
      <formula>0.8</formula>
    </cfRule>
  </conditionalFormatting>
  <conditionalFormatting sqref="R5:R157">
    <cfRule type="cellIs" dxfId="91" priority="6" operator="lessThan">
      <formula>0.8</formula>
    </cfRule>
  </conditionalFormatting>
  <conditionalFormatting sqref="AC5:AC22 AC56:AC91">
    <cfRule type="cellIs" dxfId="90" priority="8" operator="lessThan">
      <formula>0.8</formula>
    </cfRule>
  </conditionalFormatting>
  <conditionalFormatting sqref="AC39">
    <cfRule type="cellIs" dxfId="89" priority="11" operator="lessThan">
      <formula>0.8</formula>
    </cfRule>
  </conditionalFormatting>
  <conditionalFormatting sqref="AC54">
    <cfRule type="cellIs" dxfId="88" priority="10" operator="lessThan">
      <formula>0.8</formula>
    </cfRule>
  </conditionalFormatting>
  <conditionalFormatting sqref="AC97:AC105">
    <cfRule type="cellIs" dxfId="87" priority="9" operator="lessThan">
      <formula>0.8</formula>
    </cfRule>
  </conditionalFormatting>
  <conditionalFormatting sqref="AC107:AC112">
    <cfRule type="cellIs" dxfId="86" priority="7" operator="lessThan">
      <formula>0.8</formula>
    </cfRule>
  </conditionalFormatting>
  <conditionalFormatting sqref="AC124:AC157">
    <cfRule type="cellIs" dxfId="85" priority="1" operator="lessThan">
      <formula>0.8</formula>
    </cfRule>
  </conditionalFormatting>
  <dataValidations count="1">
    <dataValidation type="list" allowBlank="1" showInputMessage="1" showErrorMessage="1" sqref="Y5:Z157" xr:uid="{BD0C1248-453A-4AA8-B55C-3CD0DA47654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9A1E-7C74-433A-A385-90008E428341}">
  <sheetPr>
    <tabColor theme="8" tint="0.59999389629810485"/>
  </sheetPr>
  <dimension ref="B1:AR36"/>
  <sheetViews>
    <sheetView zoomScale="70" zoomScaleNormal="70" workbookViewId="0">
      <selection activeCell="S13" sqref="S1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227</v>
      </c>
      <c r="D3" s="248"/>
      <c r="E3" s="7" t="s">
        <v>2</v>
      </c>
      <c r="F3" s="249">
        <f>'0802(18度C)'!D1+'0802(4度C)'!D1</f>
        <v>197498</v>
      </c>
      <c r="G3" s="250"/>
      <c r="H3" s="7" t="s">
        <v>3</v>
      </c>
      <c r="I3" s="251">
        <f>'0802(18度C)'!F1+'0802(4度C)'!F1</f>
        <v>6281760.9800000014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496.41459865804734</v>
      </c>
      <c r="F6" s="226" t="e">
        <f>AVERAGE(#REF!,D13:K13)</f>
        <v>#REF!</v>
      </c>
      <c r="G6" s="227">
        <f>AVERAGE(D13:K13)</f>
        <v>175.26917184557436</v>
      </c>
      <c r="H6" s="228"/>
      <c r="I6" s="227">
        <f>AVERAGE(L13:O13)</f>
        <v>89.572192513368975</v>
      </c>
      <c r="J6" s="228"/>
      <c r="K6" s="227">
        <f>AVERAGE(D27:O27)</f>
        <v>688.59363344988344</v>
      </c>
      <c r="L6" s="228"/>
      <c r="M6" s="227">
        <f>AVERAGE(P27:X27)</f>
        <v>750.45968559837729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418.05580338356719</v>
      </c>
      <c r="F7" s="230" t="e">
        <f>AVERAGE(#REF!,D14:K14)</f>
        <v>#REF!</v>
      </c>
      <c r="G7" s="217">
        <f>AVERAGE(D14:K14)</f>
        <v>147.45160750114243</v>
      </c>
      <c r="H7" s="218"/>
      <c r="I7" s="217">
        <f>AVERAGE(L14:O14)</f>
        <v>76.387956287092663</v>
      </c>
      <c r="J7" s="218"/>
      <c r="K7" s="217">
        <f>AVERAGE(D28:O28)</f>
        <v>579.9427643712944</v>
      </c>
      <c r="L7" s="218"/>
      <c r="M7" s="217">
        <f>AVERAGE(P28:X28)</f>
        <v>631.80069962825121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0.84511159375308442</v>
      </c>
      <c r="F8" s="222" t="e">
        <f>AVERAGE(D15:K15,#REF!)</f>
        <v>#REF!</v>
      </c>
      <c r="G8" s="223">
        <f>AVERAGE(D15:K15)</f>
        <v>0.84481510679769956</v>
      </c>
      <c r="H8" s="224"/>
      <c r="I8" s="223">
        <f>AVERAGE(L15:O15)</f>
        <v>0.85280064732138017</v>
      </c>
      <c r="J8" s="224"/>
      <c r="K8" s="223">
        <f>AVERAGE(D29:O29)</f>
        <v>0.84364492617325471</v>
      </c>
      <c r="L8" s="224"/>
      <c r="M8" s="223">
        <f>AVERAGE(P29:X29)</f>
        <v>0.8448500341180406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113.26530612244899</v>
      </c>
      <c r="E13" s="24">
        <v>78.740157480314963</v>
      </c>
      <c r="F13" s="24">
        <v>88.288288288288285</v>
      </c>
      <c r="G13" s="24">
        <v>90.225563909774436</v>
      </c>
      <c r="H13" s="24">
        <v>172.11155378486055</v>
      </c>
      <c r="I13" s="24">
        <v>250.92</v>
      </c>
      <c r="J13" s="24" t="s">
        <v>37</v>
      </c>
      <c r="K13" s="54">
        <v>433.33333333333331</v>
      </c>
      <c r="L13" s="23">
        <v>88.235294117647058</v>
      </c>
      <c r="M13" s="66">
        <v>90.909090909090907</v>
      </c>
      <c r="N13" s="24" t="s">
        <v>37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96.801233400371302</v>
      </c>
      <c r="E14" s="28">
        <v>66.718015290281443</v>
      </c>
      <c r="F14" s="28">
        <v>74.280873828911126</v>
      </c>
      <c r="G14" s="28">
        <v>75.849653137217302</v>
      </c>
      <c r="H14" s="28">
        <v>146.51070151821179</v>
      </c>
      <c r="I14" s="28">
        <v>213.67957425116077</v>
      </c>
      <c r="J14" s="28" t="s">
        <v>37</v>
      </c>
      <c r="K14" s="55">
        <v>358.3212010818433</v>
      </c>
      <c r="L14" s="27">
        <v>75.198768980164701</v>
      </c>
      <c r="M14" s="67">
        <v>77.57714359402064</v>
      </c>
      <c r="N14" s="28" t="s">
        <v>37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0.85464152011138617</v>
      </c>
      <c r="E15" s="32">
        <f t="shared" si="0"/>
        <v>0.8473187941865743</v>
      </c>
      <c r="F15" s="32">
        <f t="shared" si="0"/>
        <v>0.84134459132746275</v>
      </c>
      <c r="G15" s="32">
        <f t="shared" si="0"/>
        <v>0.84066698893749181</v>
      </c>
      <c r="H15" s="32">
        <f t="shared" si="0"/>
        <v>0.85125430743220276</v>
      </c>
      <c r="I15" s="32">
        <f t="shared" si="0"/>
        <v>0.85158446616914074</v>
      </c>
      <c r="J15" s="32" t="s">
        <v>37</v>
      </c>
      <c r="K15" s="56">
        <f t="shared" ref="K15:M15" si="1">K14/K13</f>
        <v>0.82689507941963847</v>
      </c>
      <c r="L15" s="31">
        <f t="shared" si="1"/>
        <v>0.85225271510853329</v>
      </c>
      <c r="M15" s="68">
        <f t="shared" si="1"/>
        <v>0.85334857953422705</v>
      </c>
      <c r="N15" s="32" t="s">
        <v>37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0.25027777777777777</v>
      </c>
      <c r="E16" s="2">
        <v>0.2502314814814815</v>
      </c>
      <c r="F16" s="2">
        <v>0.29166666666666669</v>
      </c>
      <c r="G16" s="2">
        <v>0.29166666666666669</v>
      </c>
      <c r="H16" s="2">
        <v>0.16666666666666666</v>
      </c>
      <c r="I16" s="2">
        <v>0.25026620370370373</v>
      </c>
      <c r="J16" s="2" t="s">
        <v>37</v>
      </c>
      <c r="K16" s="3">
        <v>0.32152777777777775</v>
      </c>
      <c r="L16" s="1">
        <v>0.70855324074074078</v>
      </c>
      <c r="M16" s="69">
        <v>0.7083680555555556</v>
      </c>
      <c r="N16" s="2" t="s">
        <v>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0.56319444444444444</v>
      </c>
      <c r="E17" s="2">
        <v>0.62361111111111112</v>
      </c>
      <c r="F17" s="2">
        <v>0.57581018518518523</v>
      </c>
      <c r="G17" s="2">
        <v>0.57603009259259264</v>
      </c>
      <c r="H17" s="2">
        <v>0.69722222222222219</v>
      </c>
      <c r="I17" s="2">
        <v>0.44467592592592592</v>
      </c>
      <c r="J17" s="2" t="s">
        <v>37</v>
      </c>
      <c r="K17" s="3">
        <v>0.39374999999999999</v>
      </c>
      <c r="L17" s="1">
        <v>0.84881944444444446</v>
      </c>
      <c r="M17" s="69">
        <v>0.8590740740740741</v>
      </c>
      <c r="N17" s="2" t="s">
        <v>37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16.333333333333332</v>
      </c>
      <c r="E18" s="35">
        <v>25.4</v>
      </c>
      <c r="F18" s="35">
        <v>22.2</v>
      </c>
      <c r="G18" s="35">
        <v>22.166666666666668</v>
      </c>
      <c r="H18" s="35">
        <v>20.916666666666668</v>
      </c>
      <c r="I18" s="35">
        <v>12.5</v>
      </c>
      <c r="J18" s="35" t="s">
        <v>37</v>
      </c>
      <c r="K18" s="57">
        <v>6</v>
      </c>
      <c r="L18" s="34">
        <v>22.666666666666668</v>
      </c>
      <c r="M18" s="70">
        <v>22</v>
      </c>
      <c r="N18" s="35" t="s">
        <v>37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776.47058823529414</v>
      </c>
      <c r="W27" s="24">
        <v>1050</v>
      </c>
      <c r="X27" s="25">
        <v>1005.8823529411765</v>
      </c>
    </row>
    <row r="28" spans="2:44" ht="39.6" customHeight="1">
      <c r="B28" s="205"/>
      <c r="C28" s="26" t="s">
        <v>38</v>
      </c>
      <c r="D28" s="28">
        <v>192.69511649908782</v>
      </c>
      <c r="E28" s="28" t="s">
        <v>37</v>
      </c>
      <c r="F28" s="28" t="s">
        <v>37</v>
      </c>
      <c r="G28" s="28">
        <v>232.5101763907733</v>
      </c>
      <c r="H28" s="28">
        <v>355.06131444592029</v>
      </c>
      <c r="I28" s="28" t="s">
        <v>37</v>
      </c>
      <c r="J28" s="28">
        <v>589.37520882058107</v>
      </c>
      <c r="K28" s="28">
        <v>934.69577333952464</v>
      </c>
      <c r="L28" s="28" t="s">
        <v>37</v>
      </c>
      <c r="M28" s="28">
        <v>639.68157498114647</v>
      </c>
      <c r="N28" s="28">
        <v>997.2350994220584</v>
      </c>
      <c r="O28" s="28">
        <v>698.28785107126339</v>
      </c>
      <c r="P28" s="27">
        <v>191.96675949090326</v>
      </c>
      <c r="Q28" s="28" t="s">
        <v>37</v>
      </c>
      <c r="R28" s="28" t="s">
        <v>37</v>
      </c>
      <c r="S28" s="28">
        <v>599.10958904109589</v>
      </c>
      <c r="T28" s="28">
        <v>641.47231861129103</v>
      </c>
      <c r="U28" s="28" t="s">
        <v>37</v>
      </c>
      <c r="V28" s="28">
        <v>654.0393048510781</v>
      </c>
      <c r="W28" s="28">
        <v>872.22068754239751</v>
      </c>
      <c r="X28" s="29">
        <v>831.99553823274152</v>
      </c>
    </row>
    <row r="29" spans="2:44" ht="40.15" customHeight="1">
      <c r="B29" s="205"/>
      <c r="C29" s="30" t="s">
        <v>39</v>
      </c>
      <c r="D29" s="32">
        <f>D28/D27</f>
        <v>0.85206772716819723</v>
      </c>
      <c r="E29" s="32" t="s">
        <v>37</v>
      </c>
      <c r="F29" s="32" t="s">
        <v>37</v>
      </c>
      <c r="G29" s="32">
        <f>G28/G27</f>
        <v>0.85253731343283534</v>
      </c>
      <c r="H29" s="32">
        <f>H28/H27</f>
        <v>0.81937226410596997</v>
      </c>
      <c r="I29" s="32" t="s">
        <v>37</v>
      </c>
      <c r="J29" s="32">
        <f>J28/J27</f>
        <v>0.8731484575119719</v>
      </c>
      <c r="K29" s="32">
        <f>K28/K27</f>
        <v>0.84972343030865871</v>
      </c>
      <c r="L29" s="32" t="s">
        <v>37</v>
      </c>
      <c r="M29" s="32">
        <f>M28/M27</f>
        <v>0.83998590654089944</v>
      </c>
      <c r="N29" s="32">
        <f>N28/N27</f>
        <v>0.83102924951838197</v>
      </c>
      <c r="O29" s="32">
        <f>O28/O27</f>
        <v>0.83129506079912308</v>
      </c>
      <c r="P29" s="31">
        <f>P28/P27</f>
        <v>0.84695512326733524</v>
      </c>
      <c r="Q29" s="32" t="s">
        <v>37</v>
      </c>
      <c r="R29" s="32" t="s">
        <v>37</v>
      </c>
      <c r="S29" s="32">
        <f>S28/S27</f>
        <v>0.88756976154236433</v>
      </c>
      <c r="T29" s="32">
        <f>T28/T27</f>
        <v>0.8344355364049314</v>
      </c>
      <c r="U29" s="32" t="s">
        <v>37</v>
      </c>
      <c r="V29" s="32">
        <f>V28/V27</f>
        <v>0.84232334715669144</v>
      </c>
      <c r="W29" s="32">
        <f>W28/W27</f>
        <v>0.83068636908799764</v>
      </c>
      <c r="X29" s="33">
        <f>X28/X27</f>
        <v>0.82713006724892435</v>
      </c>
    </row>
    <row r="30" spans="2:44" ht="17.25" customHeight="1">
      <c r="B30" s="206" t="s">
        <v>40</v>
      </c>
      <c r="C30" s="15" t="s">
        <v>41</v>
      </c>
      <c r="D30" s="2">
        <v>0.37291666666666667</v>
      </c>
      <c r="E30" s="2" t="s">
        <v>37</v>
      </c>
      <c r="F30" s="2" t="s">
        <v>37</v>
      </c>
      <c r="G30" s="2">
        <v>0.30624999999999997</v>
      </c>
      <c r="H30" s="2">
        <v>0.25004629629629632</v>
      </c>
      <c r="I30" s="2" t="s">
        <v>37</v>
      </c>
      <c r="J30" s="2">
        <v>0.33349537037037036</v>
      </c>
      <c r="K30" s="2">
        <v>0.40702546296296294</v>
      </c>
      <c r="L30" s="2" t="s">
        <v>37</v>
      </c>
      <c r="M30" s="2">
        <v>0.29166666666666669</v>
      </c>
      <c r="N30" s="2">
        <v>0.29166666666666669</v>
      </c>
      <c r="O30" s="2">
        <v>0.29174768518518518</v>
      </c>
      <c r="P30" s="1">
        <v>0.70833333333333337</v>
      </c>
      <c r="Q30" s="2" t="s">
        <v>37</v>
      </c>
      <c r="R30" s="2" t="s">
        <v>37</v>
      </c>
      <c r="S30" s="2">
        <v>0.70833333333333337</v>
      </c>
      <c r="T30" s="2">
        <v>0.70833333333333337</v>
      </c>
      <c r="U30" s="2" t="s">
        <v>37</v>
      </c>
      <c r="V30" s="2">
        <v>0.70839120370370368</v>
      </c>
      <c r="W30" s="2">
        <v>0.70833333333333337</v>
      </c>
      <c r="X30" s="4">
        <v>0.70856481481481481</v>
      </c>
    </row>
    <row r="31" spans="2:44" ht="17.25" customHeight="1">
      <c r="B31" s="203"/>
      <c r="C31" s="15" t="s">
        <v>42</v>
      </c>
      <c r="D31" s="2">
        <v>0.4597222222222222</v>
      </c>
      <c r="E31" s="2" t="s">
        <v>37</v>
      </c>
      <c r="F31" s="2" t="s">
        <v>37</v>
      </c>
      <c r="G31" s="2">
        <v>0.34114583333333331</v>
      </c>
      <c r="H31" s="2">
        <v>0.30208333333333331</v>
      </c>
      <c r="I31" s="2" t="s">
        <v>37</v>
      </c>
      <c r="J31" s="2">
        <v>0.40277777777777779</v>
      </c>
      <c r="K31" s="2">
        <v>0.43194444444444446</v>
      </c>
      <c r="L31" s="2" t="s">
        <v>37</v>
      </c>
      <c r="M31" s="2">
        <v>0.41128472222222223</v>
      </c>
      <c r="N31" s="2">
        <v>0.45277777777777778</v>
      </c>
      <c r="O31" s="2">
        <v>0.45277777777777783</v>
      </c>
      <c r="P31" s="1">
        <v>0.84861111111111109</v>
      </c>
      <c r="Q31" s="2" t="s">
        <v>37</v>
      </c>
      <c r="R31" s="2" t="s">
        <v>37</v>
      </c>
      <c r="S31" s="2">
        <v>0.86041666666666672</v>
      </c>
      <c r="T31" s="2">
        <v>0.87291666666666667</v>
      </c>
      <c r="U31" s="2" t="s">
        <v>37</v>
      </c>
      <c r="V31" s="2">
        <v>0.94305555555555554</v>
      </c>
      <c r="W31" s="2">
        <v>0.96180555555555558</v>
      </c>
      <c r="X31" s="4">
        <v>0.97222222222222199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4.25</v>
      </c>
      <c r="W32" s="35">
        <v>3.3333333333333335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A489-BC5B-4B58-84F9-C1AE50FF6694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S13" sqref="S13"/>
      <selection pane="bottomLeft" activeCell="S13" sqref="S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103396</v>
      </c>
      <c r="E1" s="77" t="s">
        <v>3</v>
      </c>
      <c r="F1" s="78">
        <f>SUM(G5:G242)</f>
        <v>2042944.45</v>
      </c>
      <c r="G1" s="79" t="s">
        <v>74</v>
      </c>
      <c r="H1" s="80">
        <f>L21+L38+L55+L72+L89+L106+L123+L140+L157+L174+L191+L208+L225+L242</f>
        <v>81.900000000000006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45871</v>
      </c>
      <c r="B2" s="325"/>
      <c r="C2" s="82" t="s">
        <v>35</v>
      </c>
      <c r="D2" s="83">
        <f>AVERAGE(N21,N38,N55,N72,N89,N106,N123,N140,N157,N174,N191,N208,N225,N242)</f>
        <v>602.1675937671331</v>
      </c>
      <c r="E2" s="83" t="s">
        <v>81</v>
      </c>
      <c r="F2" s="84">
        <f>F1/D1</f>
        <v>19.7584476188634</v>
      </c>
      <c r="G2" s="85" t="s">
        <v>82</v>
      </c>
      <c r="H2" s="86">
        <f>COUNT(H5:H242)</f>
        <v>3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1673</v>
      </c>
      <c r="G5" s="95">
        <f t="shared" ref="G5:G7" si="0">E5*F5</f>
        <v>49939.05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2788.3333333333371</v>
      </c>
      <c r="N5" s="99">
        <f>M5/L5</f>
        <v>164.01960784313746</v>
      </c>
      <c r="O5" s="101">
        <f>L5-I5</f>
        <v>0</v>
      </c>
      <c r="P5" s="102">
        <f>N5-K5</f>
        <v>-28.50980392156842</v>
      </c>
      <c r="Q5" s="103">
        <f>N5/K5</f>
        <v>0.85191974742845611</v>
      </c>
      <c r="R5" s="276">
        <f>Q21</f>
        <v>0.85206772716819723</v>
      </c>
      <c r="S5" s="1">
        <v>0.37291666666666667</v>
      </c>
      <c r="T5" s="2">
        <v>0.39791666666666664</v>
      </c>
      <c r="U5" s="104">
        <v>3.9999999999999858</v>
      </c>
      <c r="V5" s="105">
        <v>35.99999999999995</v>
      </c>
      <c r="W5" s="106"/>
      <c r="X5" s="107"/>
      <c r="Y5" s="278"/>
      <c r="Z5" s="279"/>
      <c r="AA5" s="109">
        <f>M5-J5</f>
        <v>-484.66666666666288</v>
      </c>
      <c r="AB5" s="110">
        <f>M5/J5</f>
        <v>0.85191974742845622</v>
      </c>
      <c r="AC5" s="291">
        <f>AB21</f>
        <v>0.85206772716819734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1698</v>
      </c>
      <c r="G6" s="95">
        <f t="shared" si="0"/>
        <v>50124.959999999999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2789.9589228662726</v>
      </c>
      <c r="N6" s="99">
        <f>M6/L6</f>
        <v>164.11523075683957</v>
      </c>
      <c r="O6" s="101">
        <f>L6-I6</f>
        <v>0</v>
      </c>
      <c r="P6" s="102">
        <f>N6-K6</f>
        <v>-28.414181007866318</v>
      </c>
      <c r="Q6" s="103">
        <f>N6/K6</f>
        <v>0.85241641395242063</v>
      </c>
      <c r="R6" s="276"/>
      <c r="S6" s="1">
        <v>0.40241898148148147</v>
      </c>
      <c r="T6" s="2">
        <v>0.42777777777777776</v>
      </c>
      <c r="U6" s="104">
        <v>6.4833333333333609</v>
      </c>
      <c r="V6" s="105">
        <v>36.516666666666644</v>
      </c>
      <c r="W6" s="106"/>
      <c r="X6" s="107"/>
      <c r="Y6" s="261"/>
      <c r="Z6" s="262"/>
      <c r="AA6" s="111">
        <f>M6-J6</f>
        <v>-483.04107713372741</v>
      </c>
      <c r="AB6" s="112">
        <f>M6/J6</f>
        <v>0.85241641395242063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1383</v>
      </c>
      <c r="G7" s="95">
        <f t="shared" si="0"/>
        <v>29886.63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2129.512403763903</v>
      </c>
      <c r="N7" s="99">
        <f>M7/L7</f>
        <v>354.91873396065051</v>
      </c>
      <c r="O7" s="101">
        <f>L7-I7</f>
        <v>0</v>
      </c>
      <c r="P7" s="102">
        <f>N7-K7</f>
        <v>-61.747932706016172</v>
      </c>
      <c r="Q7" s="103">
        <f>N7/K7</f>
        <v>0.85180496150556118</v>
      </c>
      <c r="R7" s="276"/>
      <c r="S7" s="1">
        <v>0.43266203703703704</v>
      </c>
      <c r="T7" s="2">
        <v>0.4597222222222222</v>
      </c>
      <c r="U7" s="104">
        <v>7.033333333333367</v>
      </c>
      <c r="V7" s="105">
        <v>38.966666666666626</v>
      </c>
      <c r="W7" s="106">
        <v>0.4597222222222222</v>
      </c>
      <c r="X7" s="107">
        <v>0.49947916666666664</v>
      </c>
      <c r="Y7" s="261"/>
      <c r="Z7" s="262"/>
      <c r="AA7" s="111">
        <f>M7-J7</f>
        <v>-370.48759623609703</v>
      </c>
      <c r="AB7" s="112">
        <f>M7/J7</f>
        <v>0.85180496150556118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2" si="3">J21/I21</f>
        <v>226.15</v>
      </c>
      <c r="L21" s="137">
        <f t="shared" ref="L21" si="4">AVERAGE(L5:L20)</f>
        <v>13.333333333333334</v>
      </c>
      <c r="M21" s="138">
        <f>AVERAGE(M5:M20)</f>
        <v>2569.2682199878377</v>
      </c>
      <c r="N21" s="139">
        <f>M21/L21</f>
        <v>192.69511649908782</v>
      </c>
      <c r="O21" s="140">
        <f>L21-I21</f>
        <v>0</v>
      </c>
      <c r="P21" s="141">
        <f>N21-K21</f>
        <v>-33.454883500912189</v>
      </c>
      <c r="Q21" s="142">
        <f>N21/K21</f>
        <v>0.85206772716819723</v>
      </c>
      <c r="R21" s="277"/>
      <c r="S21" s="143">
        <f>S5</f>
        <v>0.37291666666666667</v>
      </c>
      <c r="T21" s="144">
        <f>INDEX(T5:T20,COUNTA(T5:T20))</f>
        <v>0.4597222222222222</v>
      </c>
      <c r="U21" s="145"/>
      <c r="V21" s="145"/>
      <c r="W21" s="146"/>
      <c r="X21" s="147"/>
      <c r="Y21" s="264"/>
      <c r="Z21" s="265"/>
      <c r="AA21" s="148">
        <f>M21-J21</f>
        <v>-446.06511334549577</v>
      </c>
      <c r="AB21" s="149">
        <f>M21/J21</f>
        <v>0.85206772716819734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2142</v>
      </c>
      <c r="G22" s="95">
        <f t="shared" ref="G22" si="5">E22*F22</f>
        <v>54920.880000000005</v>
      </c>
      <c r="H22" s="96"/>
      <c r="I22" s="97">
        <v>11</v>
      </c>
      <c r="J22" s="98">
        <v>3000</v>
      </c>
      <c r="K22" s="99">
        <f t="shared" si="3"/>
        <v>272.72727272727275</v>
      </c>
      <c r="L22" s="100">
        <v>11</v>
      </c>
      <c r="M22" s="98">
        <f>F22/V22*60</f>
        <v>2557.6119402985064</v>
      </c>
      <c r="N22" s="99">
        <f>M22/L22</f>
        <v>232.5101763907733</v>
      </c>
      <c r="O22" s="101">
        <f>L22-I22</f>
        <v>0</v>
      </c>
      <c r="P22" s="102">
        <f>N22-K22</f>
        <v>-40.217096336499452</v>
      </c>
      <c r="Q22" s="103">
        <f>N22/K22</f>
        <v>0.85253731343283534</v>
      </c>
      <c r="R22" s="275">
        <f>Q38</f>
        <v>0.85253731343283534</v>
      </c>
      <c r="S22" s="1">
        <v>0.30624999999999997</v>
      </c>
      <c r="T22" s="2">
        <v>0.34114583333333331</v>
      </c>
      <c r="U22" s="104">
        <v>5.9999999999999787</v>
      </c>
      <c r="V22" s="105">
        <v>50.250000000000021</v>
      </c>
      <c r="W22" s="106"/>
      <c r="X22" s="151"/>
      <c r="Y22" s="278"/>
      <c r="Z22" s="279"/>
      <c r="AA22" s="109">
        <f>M22-J22</f>
        <v>-442.3880597014936</v>
      </c>
      <c r="AB22" s="152">
        <f>M22/J22</f>
        <v>0.85253731343283545</v>
      </c>
      <c r="AC22" s="266">
        <f>AB38</f>
        <v>0.85253731343283545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6">AVERAGE(I22:I37)</f>
        <v>11</v>
      </c>
      <c r="J38" s="138">
        <f t="shared" si="6"/>
        <v>3000</v>
      </c>
      <c r="K38" s="139">
        <f t="shared" ref="K38" si="7">J38/I38</f>
        <v>272.72727272727275</v>
      </c>
      <c r="L38" s="137">
        <f t="shared" ref="L38:M38" si="8">AVERAGE(L22:L37)</f>
        <v>11</v>
      </c>
      <c r="M38" s="138">
        <f t="shared" si="8"/>
        <v>2557.6119402985064</v>
      </c>
      <c r="N38" s="139">
        <f>M38/L38</f>
        <v>232.5101763907733</v>
      </c>
      <c r="O38" s="140">
        <f>L38-I38</f>
        <v>0</v>
      </c>
      <c r="P38" s="141">
        <f>N38-K38</f>
        <v>-40.217096336499452</v>
      </c>
      <c r="Q38" s="142">
        <f>N38/K38</f>
        <v>0.85253731343283534</v>
      </c>
      <c r="R38" s="277"/>
      <c r="S38" s="143">
        <f>S22</f>
        <v>0.30624999999999997</v>
      </c>
      <c r="T38" s="144">
        <f>INDEX(T22:T37,COUNTA(T22:T37))</f>
        <v>0.34114583333333331</v>
      </c>
      <c r="U38" s="145"/>
      <c r="V38" s="156"/>
      <c r="W38" s="135"/>
      <c r="X38" s="139"/>
      <c r="Y38" s="264"/>
      <c r="Z38" s="265"/>
      <c r="AA38" s="157">
        <f>M38-J38</f>
        <v>-442.3880597014936</v>
      </c>
      <c r="AB38" s="142">
        <f>M38/J38</f>
        <v>0.85253731343283545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820</v>
      </c>
      <c r="G39" s="159">
        <f t="shared" ref="G39:G41" si="9">E39*F39</f>
        <v>11529.2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2145.3488372093061</v>
      </c>
      <c r="N39" s="163">
        <f>M39/L39</f>
        <v>357.55813953488433</v>
      </c>
      <c r="O39" s="165">
        <f>L39-I39</f>
        <v>0</v>
      </c>
      <c r="P39" s="166">
        <f>N39-K39</f>
        <v>-75.775193798448981</v>
      </c>
      <c r="Q39" s="152">
        <f>N39/K39</f>
        <v>0.82513416815742546</v>
      </c>
      <c r="R39" s="275">
        <f>Q55</f>
        <v>0.81937226410596997</v>
      </c>
      <c r="S39" s="167">
        <v>0.25004629629629632</v>
      </c>
      <c r="T39" s="168">
        <v>0.26597222222222222</v>
      </c>
      <c r="U39" s="169"/>
      <c r="V39" s="170">
        <v>22.933333333333294</v>
      </c>
      <c r="W39" s="168"/>
      <c r="X39" s="171"/>
      <c r="Y39" s="278"/>
      <c r="Z39" s="279"/>
      <c r="AA39" s="109">
        <f>M39-J39</f>
        <v>-454.65116279069389</v>
      </c>
      <c r="AB39" s="152">
        <f>M39/J39</f>
        <v>0.82513416815742546</v>
      </c>
      <c r="AC39" s="266">
        <f>AB55</f>
        <v>0.81937226410596986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916</v>
      </c>
      <c r="G40" s="95">
        <f t="shared" si="9"/>
        <v>13565.960000000001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2156.7037279267461</v>
      </c>
      <c r="N40" s="99">
        <f>M40/L40</f>
        <v>359.45062132112434</v>
      </c>
      <c r="O40" s="101">
        <f>L40-I40</f>
        <v>0</v>
      </c>
      <c r="P40" s="102">
        <f>N40-K40</f>
        <v>-73.88271201220897</v>
      </c>
      <c r="Q40" s="103">
        <f>N40/K40</f>
        <v>0.82950143381797925</v>
      </c>
      <c r="R40" s="276"/>
      <c r="S40" s="1">
        <v>0.27013888888888887</v>
      </c>
      <c r="T40" s="2">
        <v>0.28783564814814816</v>
      </c>
      <c r="U40" s="104">
        <v>5.9999999999999787</v>
      </c>
      <c r="V40" s="105">
        <v>25.483333333333373</v>
      </c>
      <c r="W40" s="106"/>
      <c r="X40" s="113"/>
      <c r="Y40" s="261"/>
      <c r="Z40" s="262"/>
      <c r="AA40" s="111">
        <f>M40-J40</f>
        <v>-443.29627207325393</v>
      </c>
      <c r="AB40" s="103">
        <f>M40/J40</f>
        <v>0.82950143381797925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477</v>
      </c>
      <c r="G41" s="95">
        <f t="shared" si="9"/>
        <v>8523.99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2089.0510948905135</v>
      </c>
      <c r="N41" s="99">
        <f>M41/L41</f>
        <v>348.17518248175224</v>
      </c>
      <c r="O41" s="101">
        <f>L41-I41</f>
        <v>0</v>
      </c>
      <c r="P41" s="102">
        <f>N41-K41</f>
        <v>-85.15815085158107</v>
      </c>
      <c r="Q41" s="103">
        <f>N41/K41</f>
        <v>0.8034811903425052</v>
      </c>
      <c r="R41" s="276"/>
      <c r="S41" s="1">
        <v>0.29256944444444444</v>
      </c>
      <c r="T41" s="2">
        <v>0.30208333333333331</v>
      </c>
      <c r="U41" s="104">
        <v>6.8166666666666398</v>
      </c>
      <c r="V41" s="105">
        <v>13.699999999999983</v>
      </c>
      <c r="W41" s="106"/>
      <c r="X41" s="113"/>
      <c r="Y41" s="261"/>
      <c r="Z41" s="262"/>
      <c r="AA41" s="111">
        <f>M41-J41</f>
        <v>-510.94890510948653</v>
      </c>
      <c r="AB41" s="103">
        <f>M41/J41</f>
        <v>0.8034811903425052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2130.3678866755217</v>
      </c>
      <c r="N55" s="139">
        <f>M55/L55</f>
        <v>355.06131444592029</v>
      </c>
      <c r="O55" s="140">
        <f>L55-I55</f>
        <v>0</v>
      </c>
      <c r="P55" s="141">
        <f>N55-K55</f>
        <v>-78.272018887413026</v>
      </c>
      <c r="Q55" s="142">
        <f>N55/K55</f>
        <v>0.81937226410596997</v>
      </c>
      <c r="R55" s="277"/>
      <c r="S55" s="143">
        <f>S39</f>
        <v>0.25004629629629632</v>
      </c>
      <c r="T55" s="144">
        <f>INDEX(T39:T54,COUNTA(T39:T54))</f>
        <v>0.30208333333333331</v>
      </c>
      <c r="U55" s="145"/>
      <c r="V55" s="156"/>
      <c r="W55" s="135"/>
      <c r="X55" s="139"/>
      <c r="Y55" s="264"/>
      <c r="Z55" s="265"/>
      <c r="AA55" s="157">
        <f>M55-J55</f>
        <v>-469.63211332447827</v>
      </c>
      <c r="AB55" s="142">
        <f>M55/J55</f>
        <v>0.81937226410596986</v>
      </c>
      <c r="AC55" s="268"/>
    </row>
    <row r="56" spans="1:29" ht="15.75" customHeight="1">
      <c r="A56" s="280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3920</v>
      </c>
      <c r="G56" s="159">
        <f t="shared" ref="G56" si="14">E56*F56</f>
        <v>54997.599999999999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2357.5008352823243</v>
      </c>
      <c r="N56" s="163">
        <f>M56/L56</f>
        <v>589.37520882058107</v>
      </c>
      <c r="O56" s="165">
        <f>L56-I56</f>
        <v>0</v>
      </c>
      <c r="P56" s="166">
        <f>N56-K56</f>
        <v>-85.624791179418935</v>
      </c>
      <c r="Q56" s="152">
        <f>N56/K56</f>
        <v>0.8731484575119719</v>
      </c>
      <c r="R56" s="275">
        <f>Q72</f>
        <v>0.8731484575119719</v>
      </c>
      <c r="S56" s="167">
        <v>0.33349537037037036</v>
      </c>
      <c r="T56" s="168">
        <v>0.40277777777777779</v>
      </c>
      <c r="U56" s="169"/>
      <c r="V56" s="170">
        <v>99.766666666666708</v>
      </c>
      <c r="W56" s="173"/>
      <c r="X56" s="151"/>
      <c r="Y56" s="278"/>
      <c r="Z56" s="279"/>
      <c r="AA56" s="109">
        <f>M56-J56</f>
        <v>-342.49916471767574</v>
      </c>
      <c r="AB56" s="152">
        <f>M56/J56</f>
        <v>0.8731484575119719</v>
      </c>
      <c r="AC56" s="266">
        <f>AB72</f>
        <v>0.8731484575119719</v>
      </c>
    </row>
    <row r="57" spans="1:29" ht="15.75" customHeight="1">
      <c r="A57" s="281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81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81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8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8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8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8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8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8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8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8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8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8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8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8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2357.5008352823243</v>
      </c>
      <c r="N72" s="139">
        <f>M72/L72</f>
        <v>589.37520882058107</v>
      </c>
      <c r="O72" s="140">
        <f>L72-I72</f>
        <v>0</v>
      </c>
      <c r="P72" s="141">
        <f>N72-K72</f>
        <v>-85.624791179418935</v>
      </c>
      <c r="Q72" s="142">
        <f>N72/K72</f>
        <v>0.8731484575119719</v>
      </c>
      <c r="R72" s="277"/>
      <c r="S72" s="143">
        <f>S56</f>
        <v>0.33349537037037036</v>
      </c>
      <c r="T72" s="144">
        <f>INDEX(T56:T71,COUNTA(T56:T71))</f>
        <v>0.40277777777777779</v>
      </c>
      <c r="U72" s="145"/>
      <c r="V72" s="156"/>
      <c r="W72" s="89"/>
      <c r="X72" s="91"/>
      <c r="Y72" s="264"/>
      <c r="Z72" s="265"/>
      <c r="AA72" s="157">
        <f>M72-J72</f>
        <v>-342.49916471767574</v>
      </c>
      <c r="AB72" s="142">
        <f>M72/J72</f>
        <v>0.8731484575119719</v>
      </c>
      <c r="AC72" s="268"/>
    </row>
    <row r="73" spans="1:29" ht="15.75" customHeight="1">
      <c r="A73" s="269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1677</v>
      </c>
      <c r="G73" s="159">
        <f t="shared" ref="G73" si="18">E73*F73</f>
        <v>35971.65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2804.0873200185738</v>
      </c>
      <c r="N73" s="163">
        <f>M73/L73</f>
        <v>934.69577333952464</v>
      </c>
      <c r="O73" s="165">
        <f>L73-I73</f>
        <v>0</v>
      </c>
      <c r="P73" s="166">
        <f>N73-K73</f>
        <v>-165.30422666047536</v>
      </c>
      <c r="Q73" s="152">
        <f>N73/K73</f>
        <v>0.84972343030865871</v>
      </c>
      <c r="R73" s="275">
        <f>Q89</f>
        <v>0.84972343030865871</v>
      </c>
      <c r="S73" s="167">
        <v>0.40702546296296294</v>
      </c>
      <c r="T73" s="168">
        <v>0.43194444444444446</v>
      </c>
      <c r="U73" s="169"/>
      <c r="V73" s="170">
        <v>35.883333333333397</v>
      </c>
      <c r="W73" s="168"/>
      <c r="X73" s="171"/>
      <c r="Y73" s="278"/>
      <c r="Z73" s="279"/>
      <c r="AA73" s="109">
        <f>M73-J73</f>
        <v>-495.91267998142621</v>
      </c>
      <c r="AB73" s="152">
        <f>M73/J73</f>
        <v>0.84972343030865871</v>
      </c>
      <c r="AC73" s="266">
        <f>AB89</f>
        <v>0.84972343030865871</v>
      </c>
    </row>
    <row r="74" spans="1:29" ht="15.75" customHeight="1">
      <c r="A74" s="270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70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70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7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7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7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7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7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7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7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7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7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7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7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7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19">AVERAGE(I73:I88)</f>
        <v>3</v>
      </c>
      <c r="J89" s="138">
        <f t="shared" si="19"/>
        <v>3300</v>
      </c>
      <c r="K89" s="139">
        <f t="shared" ref="K89" si="20">J89/I89</f>
        <v>1100</v>
      </c>
      <c r="L89" s="137">
        <f t="shared" ref="L89:M89" si="21">AVERAGE(L73:L88)</f>
        <v>3</v>
      </c>
      <c r="M89" s="138">
        <f t="shared" si="21"/>
        <v>2804.0873200185738</v>
      </c>
      <c r="N89" s="139">
        <f>M89/L89</f>
        <v>934.69577333952464</v>
      </c>
      <c r="O89" s="140">
        <f>L89-I89</f>
        <v>0</v>
      </c>
      <c r="P89" s="141">
        <f>N89-K89</f>
        <v>-165.30422666047536</v>
      </c>
      <c r="Q89" s="142">
        <f>N89/K89</f>
        <v>0.84972343030865871</v>
      </c>
      <c r="R89" s="277"/>
      <c r="S89" s="143">
        <f>S73</f>
        <v>0.40702546296296294</v>
      </c>
      <c r="T89" s="144">
        <f>INDEX(T73:T88,COUNTA(T73:T88))</f>
        <v>0.43194444444444446</v>
      </c>
      <c r="U89" s="145"/>
      <c r="V89" s="156"/>
      <c r="W89" s="135"/>
      <c r="X89" s="139"/>
      <c r="Y89" s="264"/>
      <c r="Z89" s="265"/>
      <c r="AA89" s="157">
        <f>M89-J89</f>
        <v>-495.91267998142621</v>
      </c>
      <c r="AB89" s="142">
        <f>M89/J89</f>
        <v>0.84972343030865871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1151</v>
      </c>
      <c r="G90" s="159">
        <f t="shared" ref="G90:G92" si="22">E90*F90</f>
        <v>25644.280000000002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2731.4436387607107</v>
      </c>
      <c r="N90" s="163">
        <f>M90/L90</f>
        <v>546.28872775214211</v>
      </c>
      <c r="O90" s="165">
        <f>L90-I90</f>
        <v>0</v>
      </c>
      <c r="P90" s="166">
        <f>N90-K90</f>
        <v>-113.71127224785789</v>
      </c>
      <c r="Q90" s="152">
        <f>N90/K90</f>
        <v>0.82771019356385167</v>
      </c>
      <c r="R90" s="275">
        <f>Q106</f>
        <v>0.83998590654089944</v>
      </c>
      <c r="S90" s="167">
        <v>0.29166666666666669</v>
      </c>
      <c r="T90" s="168">
        <v>0.30922453703703706</v>
      </c>
      <c r="U90" s="169"/>
      <c r="V90" s="170">
        <v>25.283333333333342</v>
      </c>
      <c r="W90" s="173"/>
      <c r="X90" s="151"/>
      <c r="Y90" s="278"/>
      <c r="Z90" s="279"/>
      <c r="AA90" s="109">
        <f>M90-J90</f>
        <v>-568.55636123928934</v>
      </c>
      <c r="AB90" s="152">
        <f>M90/J90</f>
        <v>0.82771019356385167</v>
      </c>
      <c r="AC90" s="266">
        <f>AB106</f>
        <v>0.83998590654089933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2445</v>
      </c>
      <c r="G91" s="95">
        <f t="shared" si="22"/>
        <v>43741.05</v>
      </c>
      <c r="H91" s="96"/>
      <c r="I91" s="97">
        <v>4</v>
      </c>
      <c r="J91" s="98">
        <v>3300</v>
      </c>
      <c r="K91" s="99">
        <f t="shared" ref="K91:K92" si="23">J91/I91</f>
        <v>825</v>
      </c>
      <c r="L91" s="100">
        <v>4</v>
      </c>
      <c r="M91" s="98">
        <f>F91/V91*60</f>
        <v>2767.9245283018881</v>
      </c>
      <c r="N91" s="99">
        <f>M91/L91</f>
        <v>691.98113207547203</v>
      </c>
      <c r="O91" s="101">
        <f>L91-I91</f>
        <v>0</v>
      </c>
      <c r="P91" s="102">
        <f>N91-K91</f>
        <v>-133.01886792452797</v>
      </c>
      <c r="Q91" s="103">
        <f>N91/K91</f>
        <v>0.83876500857632974</v>
      </c>
      <c r="R91" s="276"/>
      <c r="S91" s="1">
        <v>0.31319444444444444</v>
      </c>
      <c r="T91" s="2">
        <v>0.35</v>
      </c>
      <c r="U91" s="104">
        <v>5.7166666666666277</v>
      </c>
      <c r="V91" s="105">
        <v>52.999999999999972</v>
      </c>
      <c r="W91" s="106"/>
      <c r="X91" s="107"/>
      <c r="Y91" s="261"/>
      <c r="Z91" s="262"/>
      <c r="AA91" s="111">
        <f>M91-J91</f>
        <v>-532.07547169811187</v>
      </c>
      <c r="AB91" s="103">
        <f>M91/J91</f>
        <v>0.83876500857632974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3814</v>
      </c>
      <c r="G92" s="95">
        <f t="shared" si="22"/>
        <v>63541.24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2816.4923076923051</v>
      </c>
      <c r="N92" s="99">
        <f>M92/L92</f>
        <v>704.12307692307627</v>
      </c>
      <c r="O92" s="101">
        <f>L92-I92</f>
        <v>0</v>
      </c>
      <c r="P92" s="102">
        <f>N92-K92</f>
        <v>-120.87692307692373</v>
      </c>
      <c r="Q92" s="103">
        <f>N92/K92</f>
        <v>0.85348251748251669</v>
      </c>
      <c r="R92" s="276"/>
      <c r="S92" s="1">
        <v>0.35486111111111107</v>
      </c>
      <c r="T92" s="2">
        <v>0.41128472222222223</v>
      </c>
      <c r="U92" s="104">
        <v>6.9999999999999751</v>
      </c>
      <c r="V92" s="105">
        <v>81.250000000000071</v>
      </c>
      <c r="W92" s="106"/>
      <c r="X92" s="107"/>
      <c r="Y92" s="261"/>
      <c r="Z92" s="262"/>
      <c r="AA92" s="111">
        <f>M92-J92</f>
        <v>-483.50769230769492</v>
      </c>
      <c r="AB92" s="103">
        <f>M92/J92</f>
        <v>0.85348251748251669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24">AVERAGE(I90:I105)</f>
        <v>4.333333333333333</v>
      </c>
      <c r="J106" s="138">
        <f t="shared" si="24"/>
        <v>3300</v>
      </c>
      <c r="K106" s="139">
        <f t="shared" ref="K106" si="25">J106/I106</f>
        <v>761.53846153846155</v>
      </c>
      <c r="L106" s="137">
        <f t="shared" ref="L106:M106" si="26">AVERAGE(L90:L105)</f>
        <v>4.333333333333333</v>
      </c>
      <c r="M106" s="138">
        <f t="shared" si="26"/>
        <v>2771.9534915849677</v>
      </c>
      <c r="N106" s="139">
        <f>M106/L106</f>
        <v>639.68157498114647</v>
      </c>
      <c r="O106" s="140">
        <f>L106-I106</f>
        <v>0</v>
      </c>
      <c r="P106" s="141">
        <f>N106-K106</f>
        <v>-121.85688655731508</v>
      </c>
      <c r="Q106" s="142">
        <f>N106/K106</f>
        <v>0.83998590654089944</v>
      </c>
      <c r="R106" s="277"/>
      <c r="S106" s="143">
        <f>S90</f>
        <v>0.29166666666666669</v>
      </c>
      <c r="T106" s="144">
        <f>INDEX(T90:T105,COUNTA(T90:T105))</f>
        <v>0.41128472222222223</v>
      </c>
      <c r="U106" s="145"/>
      <c r="V106" s="156"/>
      <c r="W106" s="89"/>
      <c r="X106" s="91"/>
      <c r="Y106" s="264"/>
      <c r="Z106" s="265"/>
      <c r="AA106" s="157">
        <f>M106-J106</f>
        <v>-528.04650841503235</v>
      </c>
      <c r="AB106" s="142">
        <f>M106/J106</f>
        <v>0.83998590654089933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2214</v>
      </c>
      <c r="G107" s="159">
        <f t="shared" ref="G107:G109" si="27">E107*F107</f>
        <v>40250.519999999997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2986.2869988759853</v>
      </c>
      <c r="N107" s="163">
        <f>M107/L107</f>
        <v>995.4289996253284</v>
      </c>
      <c r="O107" s="165">
        <f>L107-I107</f>
        <v>0</v>
      </c>
      <c r="P107" s="166">
        <f>N107-K107</f>
        <v>-204.5710003746716</v>
      </c>
      <c r="Q107" s="152">
        <f>N107/K107</f>
        <v>0.82952416635444037</v>
      </c>
      <c r="R107" s="275">
        <f>Q123</f>
        <v>0.83102924951838197</v>
      </c>
      <c r="S107" s="167">
        <v>0.29166666666666669</v>
      </c>
      <c r="T107" s="168">
        <v>0.32255787037037037</v>
      </c>
      <c r="U107" s="169"/>
      <c r="V107" s="170">
        <v>44.483333333333306</v>
      </c>
      <c r="W107" s="173"/>
      <c r="X107" s="151"/>
      <c r="Y107" s="278"/>
      <c r="Z107" s="279"/>
      <c r="AA107" s="109">
        <f>M107-J107</f>
        <v>-613.71300112401468</v>
      </c>
      <c r="AB107" s="152">
        <f>M107/J107</f>
        <v>0.82952416635444037</v>
      </c>
      <c r="AC107" s="266">
        <f>AB123</f>
        <v>0.83102924951838197</v>
      </c>
    </row>
    <row r="108" spans="1:29" ht="15.75" customHeight="1">
      <c r="A108" s="270"/>
      <c r="B108" s="92" t="s">
        <v>117</v>
      </c>
      <c r="C108" s="259" t="s">
        <v>228</v>
      </c>
      <c r="D108" s="260"/>
      <c r="E108" s="93">
        <v>18.18</v>
      </c>
      <c r="F108" s="94">
        <v>2930</v>
      </c>
      <c r="G108" s="95">
        <f t="shared" si="27"/>
        <v>53267.4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2991.4917753828649</v>
      </c>
      <c r="N108" s="99">
        <f>M108/L108</f>
        <v>997.16392512762161</v>
      </c>
      <c r="O108" s="101">
        <f>L108-I108</f>
        <v>0</v>
      </c>
      <c r="P108" s="102">
        <f>N108-K108</f>
        <v>-202.83607487237839</v>
      </c>
      <c r="Q108" s="103">
        <f>N108/K108</f>
        <v>0.83096993760635129</v>
      </c>
      <c r="R108" s="276"/>
      <c r="S108" s="1">
        <v>0.33488425925925924</v>
      </c>
      <c r="T108" s="2">
        <v>0.3756944444444445</v>
      </c>
      <c r="U108" s="104">
        <v>17.749999999999979</v>
      </c>
      <c r="V108" s="105">
        <v>58.766666666666765</v>
      </c>
      <c r="W108" s="106"/>
      <c r="X108" s="107"/>
      <c r="Y108" s="261"/>
      <c r="Z108" s="262"/>
      <c r="AA108" s="111">
        <f>M108-J108</f>
        <v>-608.50822461713506</v>
      </c>
      <c r="AB108" s="103">
        <f>M108/J108</f>
        <v>0.83096993760635141</v>
      </c>
      <c r="AC108" s="267"/>
    </row>
    <row r="109" spans="1:29" ht="15.75" customHeight="1">
      <c r="A109" s="270"/>
      <c r="B109" s="92" t="s">
        <v>117</v>
      </c>
      <c r="C109" s="259" t="s">
        <v>229</v>
      </c>
      <c r="D109" s="260"/>
      <c r="E109" s="93">
        <v>14.28</v>
      </c>
      <c r="F109" s="94">
        <v>4690</v>
      </c>
      <c r="G109" s="95">
        <f t="shared" si="27"/>
        <v>66973.2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2997.3371205396761</v>
      </c>
      <c r="N109" s="99">
        <f>M109/L109</f>
        <v>999.11237351322541</v>
      </c>
      <c r="O109" s="101">
        <f>L109-I109</f>
        <v>0</v>
      </c>
      <c r="P109" s="102">
        <f>N109-K109</f>
        <v>-200.88762648677459</v>
      </c>
      <c r="Q109" s="103">
        <f>N109/K109</f>
        <v>0.83259364459435448</v>
      </c>
      <c r="R109" s="276"/>
      <c r="S109" s="1">
        <v>0.38758101851851851</v>
      </c>
      <c r="T109" s="2">
        <v>0.45277777777777778</v>
      </c>
      <c r="U109" s="104">
        <v>17.116666666666571</v>
      </c>
      <c r="V109" s="105">
        <v>93.883333333333354</v>
      </c>
      <c r="W109" s="106"/>
      <c r="X109" s="107"/>
      <c r="Y109" s="261"/>
      <c r="Z109" s="262"/>
      <c r="AA109" s="111">
        <f>M109-J109</f>
        <v>-602.66287946032389</v>
      </c>
      <c r="AB109" s="103">
        <f>M109/J109</f>
        <v>0.83259364459435448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2991.7052982661753</v>
      </c>
      <c r="N123" s="139">
        <f>M123/L123</f>
        <v>997.2350994220584</v>
      </c>
      <c r="O123" s="140">
        <f>L123-I123</f>
        <v>0</v>
      </c>
      <c r="P123" s="141">
        <f>N123-K123</f>
        <v>-202.7649005779416</v>
      </c>
      <c r="Q123" s="142">
        <f>N123/K123</f>
        <v>0.83102924951838197</v>
      </c>
      <c r="R123" s="277"/>
      <c r="S123" s="143">
        <f>S107</f>
        <v>0.29166666666666669</v>
      </c>
      <c r="T123" s="144">
        <f>INDEX(T107:T122,COUNTA(T107:T122))</f>
        <v>0.45277777777777778</v>
      </c>
      <c r="U123" s="145"/>
      <c r="V123" s="156"/>
      <c r="W123" s="89"/>
      <c r="X123" s="91"/>
      <c r="Y123" s="264"/>
      <c r="Z123" s="265"/>
      <c r="AA123" s="157">
        <f>M123-J123</f>
        <v>-608.2947017338247</v>
      </c>
      <c r="AB123" s="142">
        <f>M123/J123</f>
        <v>0.83102924951838197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1818</v>
      </c>
      <c r="G124" s="159">
        <f t="shared" ref="G124:G127" si="32">E124*F124</f>
        <v>45140.939999999995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2734.9770162975365</v>
      </c>
      <c r="N124" s="163">
        <f>M124/L124</f>
        <v>683.74425407438412</v>
      </c>
      <c r="O124" s="165">
        <f>L124-I124</f>
        <v>0</v>
      </c>
      <c r="P124" s="166">
        <f>N124-K124</f>
        <v>-141.25574592561588</v>
      </c>
      <c r="Q124" s="152">
        <f>N124/K124</f>
        <v>0.82878091402955656</v>
      </c>
      <c r="R124" s="275">
        <f>Q140</f>
        <v>0.83129506079912308</v>
      </c>
      <c r="S124" s="167">
        <v>0.29174768518518518</v>
      </c>
      <c r="T124" s="168">
        <v>0.31944444444444442</v>
      </c>
      <c r="U124" s="169"/>
      <c r="V124" s="170">
        <v>39.883333333333304</v>
      </c>
      <c r="W124" s="168"/>
      <c r="X124" s="171"/>
      <c r="Y124" s="278"/>
      <c r="Z124" s="279"/>
      <c r="AA124" s="109">
        <f>M124-J124</f>
        <v>-565.02298370246353</v>
      </c>
      <c r="AB124" s="152">
        <f>M124/J124</f>
        <v>0.82878091402955656</v>
      </c>
      <c r="AC124" s="266">
        <f>AB140</f>
        <v>0.83129506079912308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1462</v>
      </c>
      <c r="G125" s="95">
        <f t="shared" si="32"/>
        <v>36593.86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2727.0466321243575</v>
      </c>
      <c r="N125" s="99">
        <f>M125/L125</f>
        <v>681.76165803108938</v>
      </c>
      <c r="O125" s="101">
        <f>L125-I125</f>
        <v>0</v>
      </c>
      <c r="P125" s="102">
        <f>N125-K125</f>
        <v>-143.23834196891062</v>
      </c>
      <c r="Q125" s="103">
        <f>N125/K125</f>
        <v>0.82637776731041135</v>
      </c>
      <c r="R125" s="276"/>
      <c r="S125" s="1">
        <v>0.33125000000000004</v>
      </c>
      <c r="T125" s="2">
        <v>0.35358796296296297</v>
      </c>
      <c r="U125" s="104">
        <v>17.000000000000099</v>
      </c>
      <c r="V125" s="105">
        <v>32.166666666666607</v>
      </c>
      <c r="W125" s="106"/>
      <c r="X125" s="113"/>
      <c r="Y125" s="261"/>
      <c r="Z125" s="262"/>
      <c r="AA125" s="111">
        <f>M125-J125</f>
        <v>-572.95336787564247</v>
      </c>
      <c r="AB125" s="103">
        <f>M125/J125</f>
        <v>0.82637776731041135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2960</v>
      </c>
      <c r="G126" s="95">
        <f t="shared" si="32"/>
        <v>88800</v>
      </c>
      <c r="H126" s="96"/>
      <c r="I126" s="97">
        <v>3</v>
      </c>
      <c r="J126" s="98">
        <v>3000</v>
      </c>
      <c r="K126" s="99">
        <f t="shared" si="28"/>
        <v>1000</v>
      </c>
      <c r="L126" s="100">
        <v>3</v>
      </c>
      <c r="M126" s="98">
        <f>F126/V126*60</f>
        <v>2507.2941176470586</v>
      </c>
      <c r="N126" s="99">
        <f>M126/L126</f>
        <v>835.76470588235281</v>
      </c>
      <c r="O126" s="101">
        <f>L126-I126</f>
        <v>0</v>
      </c>
      <c r="P126" s="102">
        <f>N126-K126</f>
        <v>-164.23529411764719</v>
      </c>
      <c r="Q126" s="103">
        <f>N126/K126</f>
        <v>0.83576470588235285</v>
      </c>
      <c r="R126" s="276"/>
      <c r="S126" s="1">
        <v>0.36678240740740742</v>
      </c>
      <c r="T126" s="2">
        <v>0.41597222222222224</v>
      </c>
      <c r="U126" s="104">
        <v>19.000000000000014</v>
      </c>
      <c r="V126" s="105">
        <v>70.833333333333343</v>
      </c>
      <c r="W126" s="106"/>
      <c r="X126" s="113"/>
      <c r="Y126" s="261"/>
      <c r="Z126" s="262"/>
      <c r="AA126" s="111">
        <f>M126-J126</f>
        <v>-492.70588235294144</v>
      </c>
      <c r="AB126" s="103">
        <f>M126/J126</f>
        <v>0.83576470588235285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1503</v>
      </c>
      <c r="G127" s="95">
        <f t="shared" si="32"/>
        <v>41948.73</v>
      </c>
      <c r="H127" s="96"/>
      <c r="I127" s="97">
        <v>4</v>
      </c>
      <c r="J127" s="98">
        <v>3000</v>
      </c>
      <c r="K127" s="99">
        <f t="shared" si="28"/>
        <v>750</v>
      </c>
      <c r="L127" s="100">
        <v>4</v>
      </c>
      <c r="M127" s="98">
        <f>F127/V127*60</f>
        <v>2504.9999999999977</v>
      </c>
      <c r="N127" s="99">
        <f>M127/L127</f>
        <v>626.24999999999943</v>
      </c>
      <c r="O127" s="101">
        <f>L127-I127</f>
        <v>0</v>
      </c>
      <c r="P127" s="102">
        <f>N127-K127</f>
        <v>-123.75000000000057</v>
      </c>
      <c r="Q127" s="103">
        <f>N127/K127</f>
        <v>0.83499999999999919</v>
      </c>
      <c r="R127" s="276"/>
      <c r="S127" s="1">
        <v>0.42777777777777781</v>
      </c>
      <c r="T127" s="2">
        <v>0.45277777777777783</v>
      </c>
      <c r="U127" s="104">
        <v>17.000000000000021</v>
      </c>
      <c r="V127" s="105">
        <v>36.000000000000028</v>
      </c>
      <c r="W127" s="106"/>
      <c r="X127" s="107"/>
      <c r="Y127" s="261"/>
      <c r="Z127" s="262"/>
      <c r="AA127" s="111">
        <f>M127-J127</f>
        <v>-495.00000000000227</v>
      </c>
      <c r="AB127" s="103">
        <f>M127/J127</f>
        <v>0.83499999999999919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33">AVERAGE(I124:I139)</f>
        <v>3.75</v>
      </c>
      <c r="J140" s="138">
        <f t="shared" si="33"/>
        <v>3150</v>
      </c>
      <c r="K140" s="139">
        <f t="shared" ref="K140" si="34">J140/I140</f>
        <v>840</v>
      </c>
      <c r="L140" s="137">
        <f t="shared" ref="L140:M140" si="35">AVERAGE(L124:L139)</f>
        <v>3.75</v>
      </c>
      <c r="M140" s="138">
        <f t="shared" si="35"/>
        <v>2618.5794415172377</v>
      </c>
      <c r="N140" s="139">
        <f>M140/L140</f>
        <v>698.28785107126339</v>
      </c>
      <c r="O140" s="140">
        <f>L140-I140</f>
        <v>0</v>
      </c>
      <c r="P140" s="141">
        <f>N140-K140</f>
        <v>-141.71214892873661</v>
      </c>
      <c r="Q140" s="142">
        <f>N140/K140</f>
        <v>0.83129506079912308</v>
      </c>
      <c r="R140" s="277"/>
      <c r="S140" s="143">
        <f>S124</f>
        <v>0.29174768518518518</v>
      </c>
      <c r="T140" s="144">
        <f>INDEX(T124:T139,COUNTA(T124:T139))</f>
        <v>0.45277777777777783</v>
      </c>
      <c r="U140" s="145"/>
      <c r="V140" s="156"/>
      <c r="W140" s="135"/>
      <c r="X140" s="139"/>
      <c r="Y140" s="264"/>
      <c r="Z140" s="265"/>
      <c r="AA140" s="157">
        <f>M140-J140</f>
        <v>-531.42055848276232</v>
      </c>
      <c r="AB140" s="142">
        <f>M140/J140</f>
        <v>0.83129506079912308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133</v>
      </c>
      <c r="D141" s="274"/>
      <c r="E141" s="158">
        <v>25.64</v>
      </c>
      <c r="F141" s="87">
        <v>2356</v>
      </c>
      <c r="G141" s="159">
        <f t="shared" ref="G141:G144" si="36">E141*F141</f>
        <v>60407.840000000004</v>
      </c>
      <c r="H141" s="160"/>
      <c r="I141" s="161">
        <v>11</v>
      </c>
      <c r="J141" s="162">
        <v>3000</v>
      </c>
      <c r="K141" s="163">
        <f>J141/I141</f>
        <v>272.72727272727275</v>
      </c>
      <c r="L141" s="164">
        <v>11</v>
      </c>
      <c r="M141" s="162">
        <f>F141/V141*60</f>
        <v>2557.7804583835964</v>
      </c>
      <c r="N141" s="163">
        <f>M141/L141</f>
        <v>232.52549621669058</v>
      </c>
      <c r="O141" s="165">
        <f>L141-I141</f>
        <v>0</v>
      </c>
      <c r="P141" s="166">
        <f>N141-K141</f>
        <v>-40.201776510582164</v>
      </c>
      <c r="Q141" s="152">
        <f>N141/K141</f>
        <v>0.85259348612786545</v>
      </c>
      <c r="R141" s="275">
        <f>Q157</f>
        <v>0.84695512326733524</v>
      </c>
      <c r="S141" s="167">
        <v>0.70833333333333337</v>
      </c>
      <c r="T141" s="168">
        <v>0.74671296296296297</v>
      </c>
      <c r="U141" s="169"/>
      <c r="V141" s="170">
        <v>55.266666666666623</v>
      </c>
      <c r="W141" s="168"/>
      <c r="X141" s="171"/>
      <c r="Y141" s="278"/>
      <c r="Z141" s="279"/>
      <c r="AA141" s="109">
        <f>M141-J141</f>
        <v>-442.2195416164036</v>
      </c>
      <c r="AB141" s="152">
        <f>M141/J141</f>
        <v>0.85259348612786545</v>
      </c>
      <c r="AC141" s="266">
        <f>AB157</f>
        <v>0.84695512326733524</v>
      </c>
    </row>
    <row r="142" spans="1:29" ht="15.75" customHeight="1">
      <c r="A142" s="270"/>
      <c r="B142" s="92" t="s">
        <v>105</v>
      </c>
      <c r="C142" s="259" t="s">
        <v>134</v>
      </c>
      <c r="D142" s="260"/>
      <c r="E142" s="93">
        <v>29.52</v>
      </c>
      <c r="F142" s="94">
        <v>1998</v>
      </c>
      <c r="G142" s="95">
        <f t="shared" si="36"/>
        <v>58980.959999999999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2791.1525029103609</v>
      </c>
      <c r="N142" s="99">
        <f>M142/L142</f>
        <v>164.1854413476683</v>
      </c>
      <c r="O142" s="101">
        <f>L142-I142</f>
        <v>0</v>
      </c>
      <c r="P142" s="102">
        <f>N142-K142</f>
        <v>-28.343970417037582</v>
      </c>
      <c r="Q142" s="103">
        <f>N142/K142</f>
        <v>0.85278108857634005</v>
      </c>
      <c r="R142" s="276"/>
      <c r="S142" s="1">
        <v>0.75072916666666667</v>
      </c>
      <c r="T142" s="2">
        <v>0.78055555555555556</v>
      </c>
      <c r="U142" s="104">
        <v>5.7833333333333314</v>
      </c>
      <c r="V142" s="105">
        <v>42.95</v>
      </c>
      <c r="W142" s="106"/>
      <c r="X142" s="113"/>
      <c r="Y142" s="261"/>
      <c r="Z142" s="262"/>
      <c r="AA142" s="111">
        <f>M142-J142</f>
        <v>-481.84749708963909</v>
      </c>
      <c r="AB142" s="103">
        <f>M142/J142</f>
        <v>0.85278108857634005</v>
      </c>
      <c r="AC142" s="267"/>
    </row>
    <row r="143" spans="1:29" ht="15.75" customHeight="1">
      <c r="A143" s="270"/>
      <c r="B143" s="92" t="s">
        <v>105</v>
      </c>
      <c r="C143" s="259" t="s">
        <v>135</v>
      </c>
      <c r="D143" s="260"/>
      <c r="E143" s="93">
        <v>29.85</v>
      </c>
      <c r="F143" s="94">
        <v>1983</v>
      </c>
      <c r="G143" s="95">
        <f t="shared" si="36"/>
        <v>59192.55</v>
      </c>
      <c r="H143" s="96"/>
      <c r="I143" s="97">
        <v>17</v>
      </c>
      <c r="J143" s="98">
        <v>3273</v>
      </c>
      <c r="K143" s="99">
        <f t="shared" si="28"/>
        <v>192.52941176470588</v>
      </c>
      <c r="L143" s="100">
        <v>17</v>
      </c>
      <c r="M143" s="98">
        <f>F143/V143*60</f>
        <v>2790.7740422204843</v>
      </c>
      <c r="N143" s="99">
        <f>M143/L143</f>
        <v>164.16317895414613</v>
      </c>
      <c r="O143" s="101">
        <f>L143-I143</f>
        <v>0</v>
      </c>
      <c r="P143" s="102">
        <f>N143-K143</f>
        <v>-28.366232810559751</v>
      </c>
      <c r="Q143" s="103">
        <f>N143/K143</f>
        <v>0.85266545744591637</v>
      </c>
      <c r="R143" s="276"/>
      <c r="S143" s="1">
        <v>0.78567129629629628</v>
      </c>
      <c r="T143" s="2">
        <v>0.81527777777777777</v>
      </c>
      <c r="U143" s="104">
        <v>7.3666666666666458</v>
      </c>
      <c r="V143" s="105">
        <v>42.63333333333334</v>
      </c>
      <c r="W143" s="106"/>
      <c r="X143" s="113"/>
      <c r="Y143" s="261"/>
      <c r="Z143" s="262"/>
      <c r="AA143" s="111">
        <f>M143-J143</f>
        <v>-482.22595777951574</v>
      </c>
      <c r="AB143" s="103">
        <f>M143/J143</f>
        <v>0.85266545744591637</v>
      </c>
      <c r="AC143" s="267"/>
    </row>
    <row r="144" spans="1:29" ht="15.75" customHeight="1">
      <c r="A144" s="270"/>
      <c r="B144" s="92" t="s">
        <v>117</v>
      </c>
      <c r="C144" s="259" t="s">
        <v>136</v>
      </c>
      <c r="D144" s="260"/>
      <c r="E144" s="93">
        <v>28.57</v>
      </c>
      <c r="F144" s="94">
        <v>2037</v>
      </c>
      <c r="G144" s="95">
        <f t="shared" si="36"/>
        <v>58197.090000000004</v>
      </c>
      <c r="H144" s="96"/>
      <c r="I144" s="97">
        <v>13</v>
      </c>
      <c r="J144" s="98">
        <v>3600</v>
      </c>
      <c r="K144" s="99">
        <f t="shared" si="28"/>
        <v>276.92307692307691</v>
      </c>
      <c r="L144" s="100">
        <v>13</v>
      </c>
      <c r="M144" s="98">
        <f>F144/V144*60</f>
        <v>2994.365046957947</v>
      </c>
      <c r="N144" s="99">
        <f>M144/L144</f>
        <v>230.335772842919</v>
      </c>
      <c r="O144" s="101">
        <f>L144-I144</f>
        <v>0</v>
      </c>
      <c r="P144" s="102">
        <f>N144-K144</f>
        <v>-46.587304080157907</v>
      </c>
      <c r="Q144" s="103">
        <f>N144/K144</f>
        <v>0.83176806859942976</v>
      </c>
      <c r="R144" s="276"/>
      <c r="S144" s="1">
        <v>0.82026620370370373</v>
      </c>
      <c r="T144" s="2">
        <v>0.84861111111111109</v>
      </c>
      <c r="U144" s="104">
        <v>7.1833333333333904</v>
      </c>
      <c r="V144" s="105">
        <v>40.816666666666599</v>
      </c>
      <c r="W144" s="106"/>
      <c r="X144" s="107"/>
      <c r="Y144" s="261"/>
      <c r="Z144" s="262"/>
      <c r="AA144" s="111">
        <f>M144-J144</f>
        <v>-605.63495304205298</v>
      </c>
      <c r="AB144" s="103">
        <f>M144/J144</f>
        <v>0.83176806859942976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2783.5180126180971</v>
      </c>
      <c r="N157" s="139">
        <f>M157/L157</f>
        <v>191.96675949090326</v>
      </c>
      <c r="O157" s="140">
        <f>L157-I157</f>
        <v>0</v>
      </c>
      <c r="P157" s="141">
        <f>N157-K157</f>
        <v>-34.688412922889853</v>
      </c>
      <c r="Q157" s="142">
        <f>N157/K157</f>
        <v>0.84695512326733524</v>
      </c>
      <c r="R157" s="277"/>
      <c r="S157" s="143">
        <f>S141</f>
        <v>0.70833333333333337</v>
      </c>
      <c r="T157" s="144">
        <f>INDEX(T141:T156,COUNTA(T141:T156))</f>
        <v>0.84861111111111109</v>
      </c>
      <c r="U157" s="145"/>
      <c r="V157" s="156"/>
      <c r="W157" s="135"/>
      <c r="X157" s="139"/>
      <c r="Y157" s="264"/>
      <c r="Z157" s="265"/>
      <c r="AA157" s="157">
        <f>M157-J157</f>
        <v>-502.98198738190285</v>
      </c>
      <c r="AB157" s="142">
        <f>M157/J157</f>
        <v>0.84695512326733524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8747</v>
      </c>
      <c r="G158" s="159">
        <f t="shared" ref="G158" si="40">E158*F158</f>
        <v>122720.40999999999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2396.4383561643835</v>
      </c>
      <c r="N158" s="163">
        <f>M158/L158</f>
        <v>599.10958904109589</v>
      </c>
      <c r="O158" s="165">
        <f>L158-I158</f>
        <v>0</v>
      </c>
      <c r="P158" s="166">
        <f>N158-K158</f>
        <v>-75.890410958904113</v>
      </c>
      <c r="Q158" s="152">
        <f>N158/K158</f>
        <v>0.88756976154236433</v>
      </c>
      <c r="R158" s="275">
        <f>Q174</f>
        <v>0.88756976154236433</v>
      </c>
      <c r="S158" s="167">
        <v>0.70833333333333337</v>
      </c>
      <c r="T158" s="168">
        <v>0.86041666666666672</v>
      </c>
      <c r="U158" s="169"/>
      <c r="V158" s="170">
        <v>219.00000000000003</v>
      </c>
      <c r="W158" s="168"/>
      <c r="X158" s="171"/>
      <c r="Y158" s="278"/>
      <c r="Z158" s="279"/>
      <c r="AA158" s="109">
        <f>M158-J158</f>
        <v>-303.56164383561645</v>
      </c>
      <c r="AB158" s="152">
        <f>M158/J158</f>
        <v>0.88756976154236433</v>
      </c>
      <c r="AC158" s="266">
        <f>AB174</f>
        <v>0.88756976154236433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2396.4383561643835</v>
      </c>
      <c r="N174" s="139">
        <f>M174/L174</f>
        <v>599.10958904109589</v>
      </c>
      <c r="O174" s="140">
        <f>L174-I174</f>
        <v>0</v>
      </c>
      <c r="P174" s="141">
        <f>N174-K174</f>
        <v>-75.890410958904113</v>
      </c>
      <c r="Q174" s="142">
        <f>N174/K174</f>
        <v>0.88756976154236433</v>
      </c>
      <c r="R174" s="277"/>
      <c r="S174" s="143">
        <f>S158</f>
        <v>0.70833333333333337</v>
      </c>
      <c r="T174" s="144">
        <f>INDEX(T158:T173,COUNTA(T158:T173))</f>
        <v>0.86041666666666672</v>
      </c>
      <c r="U174" s="145"/>
      <c r="V174" s="156"/>
      <c r="W174" s="135"/>
      <c r="X174" s="139"/>
      <c r="Y174" s="264"/>
      <c r="Z174" s="265"/>
      <c r="AA174" s="157">
        <f>M174-J174</f>
        <v>-303.56164383561645</v>
      </c>
      <c r="AB174" s="142">
        <f>M174/J174</f>
        <v>0.88756976154236433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1170</v>
      </c>
      <c r="G175" s="159">
        <f t="shared" ref="G175:G178" si="44">E175*F175</f>
        <v>28255.5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2477.6470588235288</v>
      </c>
      <c r="N175" s="163">
        <f>M175/L175</f>
        <v>619.41176470588221</v>
      </c>
      <c r="O175" s="165">
        <f>L175-I175</f>
        <v>0</v>
      </c>
      <c r="P175" s="166">
        <f>N175-K175</f>
        <v>-130.58823529411779</v>
      </c>
      <c r="Q175" s="152">
        <f>N175/K175</f>
        <v>0.82588235294117629</v>
      </c>
      <c r="R175" s="275">
        <f>Q191</f>
        <v>0.8344355364049314</v>
      </c>
      <c r="S175" s="167">
        <v>0.70833333333333337</v>
      </c>
      <c r="T175" s="168">
        <v>0.7280092592592593</v>
      </c>
      <c r="U175" s="169"/>
      <c r="V175" s="170">
        <v>28.333333333333339</v>
      </c>
      <c r="W175" s="173"/>
      <c r="X175" s="151"/>
      <c r="Y175" s="278"/>
      <c r="Z175" s="279"/>
      <c r="AA175" s="109">
        <f>M175-J175</f>
        <v>-522.35294117647118</v>
      </c>
      <c r="AB175" s="152">
        <f>M175/J175</f>
        <v>0.82588235294117629</v>
      </c>
      <c r="AC175" s="266">
        <f>AB191</f>
        <v>0.8344355364049314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1463</v>
      </c>
      <c r="G176" s="95">
        <f t="shared" si="44"/>
        <v>35331.449999999997</v>
      </c>
      <c r="H176" s="96"/>
      <c r="I176" s="97">
        <v>4</v>
      </c>
      <c r="J176" s="98">
        <v>3000</v>
      </c>
      <c r="K176" s="99">
        <f t="shared" ref="K176:K178" si="45">J176/I176</f>
        <v>750</v>
      </c>
      <c r="L176" s="100">
        <v>4</v>
      </c>
      <c r="M176" s="98">
        <f>F176/V176*60</f>
        <v>2487.8601794992933</v>
      </c>
      <c r="N176" s="99">
        <f>M176/L176</f>
        <v>621.96504487482332</v>
      </c>
      <c r="O176" s="101">
        <f>L176-I176</f>
        <v>0</v>
      </c>
      <c r="P176" s="102">
        <f>N176-K176</f>
        <v>-128.03495512517668</v>
      </c>
      <c r="Q176" s="103">
        <f>N176/K176</f>
        <v>0.82928672649976443</v>
      </c>
      <c r="R176" s="276"/>
      <c r="S176" s="1">
        <v>0.73263888888888895</v>
      </c>
      <c r="T176" s="2">
        <v>0.75714120370370375</v>
      </c>
      <c r="U176" s="104">
        <v>6.6666666666666963</v>
      </c>
      <c r="V176" s="105">
        <v>35.283333333333303</v>
      </c>
      <c r="W176" s="106"/>
      <c r="X176" s="107"/>
      <c r="Y176" s="261"/>
      <c r="Z176" s="262"/>
      <c r="AA176" s="111">
        <f>M176-J176</f>
        <v>-512.13982050070672</v>
      </c>
      <c r="AB176" s="103">
        <f>M176/J176</f>
        <v>0.82928672649976443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1750</v>
      </c>
      <c r="G177" s="95">
        <f t="shared" si="44"/>
        <v>48265</v>
      </c>
      <c r="H177" s="96"/>
      <c r="I177" s="97">
        <v>4</v>
      </c>
      <c r="J177" s="98">
        <v>3000</v>
      </c>
      <c r="K177" s="99">
        <f t="shared" si="45"/>
        <v>750</v>
      </c>
      <c r="L177" s="100">
        <v>4</v>
      </c>
      <c r="M177" s="98">
        <f>F177/V177*60</f>
        <v>2492.0886075949415</v>
      </c>
      <c r="N177" s="99">
        <f>M177/L177</f>
        <v>623.02215189873539</v>
      </c>
      <c r="O177" s="101">
        <f>L177-I177</f>
        <v>0</v>
      </c>
      <c r="P177" s="102">
        <f>N177-K177</f>
        <v>-126.97784810126461</v>
      </c>
      <c r="Q177" s="103">
        <f>N177/K177</f>
        <v>0.83069620253164722</v>
      </c>
      <c r="R177" s="276"/>
      <c r="S177" s="1">
        <v>0.76041666666666674</v>
      </c>
      <c r="T177" s="2">
        <v>0.78967592592592595</v>
      </c>
      <c r="U177" s="104">
        <v>4.7166666666667112</v>
      </c>
      <c r="V177" s="105">
        <v>42.133333333333255</v>
      </c>
      <c r="W177" s="106"/>
      <c r="X177" s="107"/>
      <c r="Y177" s="261"/>
      <c r="Z177" s="262"/>
      <c r="AA177" s="111">
        <f>M177-J177</f>
        <v>-507.91139240505845</v>
      </c>
      <c r="AB177" s="103">
        <f>M177/J177</f>
        <v>0.83069620253164722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5230</v>
      </c>
      <c r="G178" s="95">
        <f t="shared" si="44"/>
        <v>93564.7</v>
      </c>
      <c r="H178" s="96"/>
      <c r="I178" s="97">
        <v>4</v>
      </c>
      <c r="J178" s="98">
        <v>3300</v>
      </c>
      <c r="K178" s="99">
        <f t="shared" si="45"/>
        <v>825</v>
      </c>
      <c r="L178" s="100">
        <v>4</v>
      </c>
      <c r="M178" s="98">
        <f>F178/V178*60</f>
        <v>2805.9612518628924</v>
      </c>
      <c r="N178" s="99">
        <f>M178/L178</f>
        <v>701.49031296572309</v>
      </c>
      <c r="O178" s="101">
        <f>L178-I178</f>
        <v>0</v>
      </c>
      <c r="P178" s="102">
        <f>N178-K178</f>
        <v>-123.50968703427691</v>
      </c>
      <c r="Q178" s="103">
        <f>N178/K178</f>
        <v>0.85029128844330071</v>
      </c>
      <c r="R178" s="276"/>
      <c r="S178" s="1">
        <v>0.79525462962962967</v>
      </c>
      <c r="T178" s="2">
        <v>0.87291666666666667</v>
      </c>
      <c r="U178" s="104">
        <v>8.0333333333333634</v>
      </c>
      <c r="V178" s="105">
        <v>111.83333333333329</v>
      </c>
      <c r="W178" s="106"/>
      <c r="X178" s="107"/>
      <c r="Y178" s="261"/>
      <c r="Z178" s="262"/>
      <c r="AA178" s="111">
        <f>M178-J178</f>
        <v>-494.03874813710763</v>
      </c>
      <c r="AB178" s="103">
        <f>M178/J178</f>
        <v>0.85029128844330071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46">AVERAGE(I175:I190)</f>
        <v>4</v>
      </c>
      <c r="J191" s="138">
        <f t="shared" si="46"/>
        <v>3075</v>
      </c>
      <c r="K191" s="139">
        <f t="shared" ref="K191" si="47">J191/I191</f>
        <v>768.75</v>
      </c>
      <c r="L191" s="137">
        <f t="shared" ref="L191:M191" si="48">AVERAGE(L175:L190)</f>
        <v>4</v>
      </c>
      <c r="M191" s="138">
        <f t="shared" si="48"/>
        <v>2565.8892744451641</v>
      </c>
      <c r="N191" s="139">
        <f>M191/L191</f>
        <v>641.47231861129103</v>
      </c>
      <c r="O191" s="140">
        <f>L191-I191</f>
        <v>0</v>
      </c>
      <c r="P191" s="141">
        <f>N191-K191</f>
        <v>-127.27768138870897</v>
      </c>
      <c r="Q191" s="142">
        <f>N191/K191</f>
        <v>0.8344355364049314</v>
      </c>
      <c r="R191" s="277"/>
      <c r="S191" s="143">
        <f>S175</f>
        <v>0.70833333333333337</v>
      </c>
      <c r="T191" s="144">
        <f>INDEX(T175:T190,COUNTA(T175:T190))</f>
        <v>0.87291666666666667</v>
      </c>
      <c r="U191" s="145"/>
      <c r="V191" s="156"/>
      <c r="W191" s="89"/>
      <c r="X191" s="91"/>
      <c r="Y191" s="264"/>
      <c r="Z191" s="265"/>
      <c r="AA191" s="157">
        <f>M191-J191</f>
        <v>-509.11072555483588</v>
      </c>
      <c r="AB191" s="142">
        <f>M191/J191</f>
        <v>0.8344355364049314</v>
      </c>
      <c r="AC191" s="268"/>
    </row>
    <row r="192" spans="1:29" ht="15.75" customHeight="1">
      <c r="A192" s="280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1795</v>
      </c>
      <c r="G192" s="159">
        <f t="shared" ref="G192:G195" si="49">E192*F192</f>
        <v>39992.6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2767.4518201284714</v>
      </c>
      <c r="N192" s="163">
        <f>M192/L192</f>
        <v>553.49036402569425</v>
      </c>
      <c r="O192" s="165">
        <f>L192-I192</f>
        <v>0</v>
      </c>
      <c r="P192" s="166">
        <f>N192-K192</f>
        <v>-106.50963597430575</v>
      </c>
      <c r="Q192" s="152">
        <f>N192/K192</f>
        <v>0.83862176367529429</v>
      </c>
      <c r="R192" s="275">
        <f>Q208</f>
        <v>0.84232334715669144</v>
      </c>
      <c r="S192" s="167">
        <v>0.70839120370370368</v>
      </c>
      <c r="T192" s="168">
        <v>0.73541666666666672</v>
      </c>
      <c r="U192" s="169"/>
      <c r="V192" s="170">
        <v>38.916666666666785</v>
      </c>
      <c r="W192" s="173"/>
      <c r="X192" s="151"/>
      <c r="Y192" s="278"/>
      <c r="Z192" s="279"/>
      <c r="AA192" s="109">
        <f>M192-J192</f>
        <v>-532.54817987152865</v>
      </c>
      <c r="AB192" s="152">
        <f>M192/J192</f>
        <v>0.8386217636752944</v>
      </c>
      <c r="AC192" s="266">
        <f>AB208</f>
        <v>0.84232334715669144</v>
      </c>
    </row>
    <row r="193" spans="1:29" ht="15.75" customHeight="1">
      <c r="A193" s="281"/>
      <c r="B193" s="92" t="s">
        <v>117</v>
      </c>
      <c r="C193" s="259" t="s">
        <v>146</v>
      </c>
      <c r="D193" s="260"/>
      <c r="E193" s="93">
        <v>18.18</v>
      </c>
      <c r="F193" s="94">
        <v>2635</v>
      </c>
      <c r="G193" s="95">
        <f t="shared" si="49"/>
        <v>47904.299999999996</v>
      </c>
      <c r="H193" s="96"/>
      <c r="I193" s="97">
        <v>4</v>
      </c>
      <c r="J193" s="98">
        <v>3300</v>
      </c>
      <c r="K193" s="99">
        <f t="shared" ref="K193:K230" si="50">J193/I193</f>
        <v>825</v>
      </c>
      <c r="L193" s="100">
        <v>4</v>
      </c>
      <c r="M193" s="98">
        <f>F193/V193*60</f>
        <v>2806.5088757396497</v>
      </c>
      <c r="N193" s="99">
        <f>M193/L193</f>
        <v>701.62721893491243</v>
      </c>
      <c r="O193" s="101">
        <f>L193-I193</f>
        <v>0</v>
      </c>
      <c r="P193" s="102">
        <f>N193-K193</f>
        <v>-123.37278106508757</v>
      </c>
      <c r="Q193" s="103">
        <f>N193/K193</f>
        <v>0.85045723507262116</v>
      </c>
      <c r="R193" s="276"/>
      <c r="S193" s="1">
        <v>0.73819444444444449</v>
      </c>
      <c r="T193" s="2">
        <v>0.77731481481481479</v>
      </c>
      <c r="U193" s="104">
        <v>3.9999999999999858</v>
      </c>
      <c r="V193" s="105">
        <v>56.333333333333243</v>
      </c>
      <c r="W193" s="106"/>
      <c r="X193" s="107"/>
      <c r="Y193" s="261"/>
      <c r="Z193" s="262"/>
      <c r="AA193" s="111">
        <f>M193-J193</f>
        <v>-493.49112426035026</v>
      </c>
      <c r="AB193" s="103">
        <f>M193/J193</f>
        <v>0.85045723507262116</v>
      </c>
      <c r="AC193" s="267"/>
    </row>
    <row r="194" spans="1:29" ht="15.75" customHeight="1">
      <c r="A194" s="281"/>
      <c r="B194" s="92" t="s">
        <v>117</v>
      </c>
      <c r="C194" s="259" t="s">
        <v>147</v>
      </c>
      <c r="D194" s="260"/>
      <c r="E194" s="93">
        <v>16.66</v>
      </c>
      <c r="F194" s="94">
        <v>4742</v>
      </c>
      <c r="G194" s="95">
        <f t="shared" si="49"/>
        <v>79001.72</v>
      </c>
      <c r="H194" s="96">
        <v>2</v>
      </c>
      <c r="I194" s="97">
        <v>4</v>
      </c>
      <c r="J194" s="98">
        <v>3300</v>
      </c>
      <c r="K194" s="99">
        <f t="shared" si="50"/>
        <v>825</v>
      </c>
      <c r="L194" s="100">
        <v>4</v>
      </c>
      <c r="M194" s="98">
        <f>F194/V194*60</f>
        <v>2774.0006499837509</v>
      </c>
      <c r="N194" s="99">
        <f>M194/L194</f>
        <v>693.50016249593773</v>
      </c>
      <c r="O194" s="101">
        <f>L194-I194</f>
        <v>0</v>
      </c>
      <c r="P194" s="102">
        <f>N194-K194</f>
        <v>-131.49983750406227</v>
      </c>
      <c r="Q194" s="103">
        <f>N194/K194</f>
        <v>0.84060625757083363</v>
      </c>
      <c r="R194" s="276"/>
      <c r="S194" s="1">
        <v>0.78293981481481478</v>
      </c>
      <c r="T194" s="2">
        <v>0.85416666666666663</v>
      </c>
      <c r="U194" s="104">
        <v>8.0999999999999872</v>
      </c>
      <c r="V194" s="105">
        <v>102.56666666666666</v>
      </c>
      <c r="W194" s="106">
        <v>0.85416666666666663</v>
      </c>
      <c r="X194" s="107">
        <v>0.89311342592592591</v>
      </c>
      <c r="Y194" s="261"/>
      <c r="Z194" s="262"/>
      <c r="AA194" s="111">
        <f>M194-J194</f>
        <v>-525.99935001624908</v>
      </c>
      <c r="AB194" s="103">
        <f>M194/J194</f>
        <v>0.84060625757083363</v>
      </c>
      <c r="AC194" s="267"/>
    </row>
    <row r="195" spans="1:29" ht="15.75" customHeight="1">
      <c r="A195" s="281"/>
      <c r="B195" s="92" t="s">
        <v>117</v>
      </c>
      <c r="C195" s="259" t="s">
        <v>147</v>
      </c>
      <c r="D195" s="260"/>
      <c r="E195" s="93">
        <v>16.66</v>
      </c>
      <c r="F195" s="94">
        <v>3321</v>
      </c>
      <c r="G195" s="95">
        <f t="shared" si="49"/>
        <v>55327.86</v>
      </c>
      <c r="H195" s="96"/>
      <c r="I195" s="97">
        <v>4</v>
      </c>
      <c r="J195" s="98">
        <v>3300</v>
      </c>
      <c r="K195" s="99">
        <f t="shared" si="50"/>
        <v>825</v>
      </c>
      <c r="L195" s="100">
        <v>4</v>
      </c>
      <c r="M195" s="98">
        <f>F195/V195*60</f>
        <v>2770.7068366164544</v>
      </c>
      <c r="N195" s="99">
        <f>M195/L195</f>
        <v>692.67670915411361</v>
      </c>
      <c r="O195" s="101">
        <f>L195-I195</f>
        <v>0</v>
      </c>
      <c r="P195" s="102">
        <f>N195-K195</f>
        <v>-132.32329084588639</v>
      </c>
      <c r="Q195" s="103">
        <f>N195/K195</f>
        <v>0.83960813230801645</v>
      </c>
      <c r="R195" s="276"/>
      <c r="S195" s="1">
        <v>0.89311342592592591</v>
      </c>
      <c r="T195" s="2">
        <v>0.94305555555555554</v>
      </c>
      <c r="U195" s="104">
        <v>56.083333333333357</v>
      </c>
      <c r="V195" s="105">
        <v>71.916666666666657</v>
      </c>
      <c r="W195" s="106"/>
      <c r="X195" s="107"/>
      <c r="Y195" s="261"/>
      <c r="Z195" s="262"/>
      <c r="AA195" s="111">
        <f>M195-J195</f>
        <v>-529.29316338354556</v>
      </c>
      <c r="AB195" s="103">
        <f>M195/J195</f>
        <v>0.83960813230801645</v>
      </c>
      <c r="AC195" s="267"/>
    </row>
    <row r="196" spans="1:29" ht="15.75" customHeight="1">
      <c r="A196" s="28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8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8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8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8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8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8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8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8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8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8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8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8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51">AVERAGE(I192:I207)</f>
        <v>4.25</v>
      </c>
      <c r="J208" s="138">
        <f t="shared" si="51"/>
        <v>3300</v>
      </c>
      <c r="K208" s="139">
        <f t="shared" ref="K208" si="52">J208/I208</f>
        <v>776.47058823529414</v>
      </c>
      <c r="L208" s="137">
        <f t="shared" ref="L208:M208" si="53">AVERAGE(L192:L207)</f>
        <v>4.25</v>
      </c>
      <c r="M208" s="138">
        <f t="shared" si="53"/>
        <v>2779.6670456170818</v>
      </c>
      <c r="N208" s="139">
        <f>M208/L208</f>
        <v>654.0393048510781</v>
      </c>
      <c r="O208" s="140">
        <f>L208-I208</f>
        <v>0</v>
      </c>
      <c r="P208" s="141">
        <f>N208-K208</f>
        <v>-122.43128338421604</v>
      </c>
      <c r="Q208" s="142">
        <f>N208/K208</f>
        <v>0.84232334715669144</v>
      </c>
      <c r="R208" s="277"/>
      <c r="S208" s="143">
        <f>S192</f>
        <v>0.70839120370370368</v>
      </c>
      <c r="T208" s="144">
        <f>INDEX(T192:T207,COUNTA(T192:T207))</f>
        <v>0.94305555555555554</v>
      </c>
      <c r="U208" s="145"/>
      <c r="V208" s="156"/>
      <c r="W208" s="89"/>
      <c r="X208" s="91"/>
      <c r="Y208" s="264"/>
      <c r="Z208" s="265"/>
      <c r="AA208" s="157">
        <f>M208-J208</f>
        <v>-520.33295438291816</v>
      </c>
      <c r="AB208" s="142">
        <f>M208/J208</f>
        <v>0.84232334715669144</v>
      </c>
      <c r="AC208" s="268"/>
    </row>
    <row r="209" spans="1:29" ht="15.75" customHeight="1">
      <c r="A209" s="269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2866</v>
      </c>
      <c r="G209" s="159">
        <f t="shared" ref="G209:G211" si="54">E209*F209</f>
        <v>71162.78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2725.9180977542933</v>
      </c>
      <c r="N209" s="163">
        <f>M209/L209</f>
        <v>681.47952443857332</v>
      </c>
      <c r="O209" s="165">
        <f>L209-I209</f>
        <v>0</v>
      </c>
      <c r="P209" s="166">
        <f>N209-K209</f>
        <v>-143.52047556142668</v>
      </c>
      <c r="Q209" s="152">
        <f>N209/K209</f>
        <v>0.82603578719827064</v>
      </c>
      <c r="R209" s="275">
        <f>Q225</f>
        <v>0.83068636908799764</v>
      </c>
      <c r="S209" s="167">
        <v>0.70833333333333337</v>
      </c>
      <c r="T209" s="168">
        <v>0.75214120370370374</v>
      </c>
      <c r="U209" s="169"/>
      <c r="V209" s="170">
        <v>63.083333333333336</v>
      </c>
      <c r="W209" s="173"/>
      <c r="X209" s="151"/>
      <c r="Y209" s="278"/>
      <c r="Z209" s="279"/>
      <c r="AA209" s="109">
        <f>M209-J209</f>
        <v>-574.08190224570671</v>
      </c>
      <c r="AB209" s="152">
        <f>M209/J209</f>
        <v>0.82603578719827064</v>
      </c>
      <c r="AC209" s="266">
        <f>AB225</f>
        <v>0.83068636908799764</v>
      </c>
    </row>
    <row r="210" spans="1:29" ht="15.75" customHeight="1">
      <c r="A210" s="270"/>
      <c r="B210" s="92" t="s">
        <v>117</v>
      </c>
      <c r="C210" s="259" t="s">
        <v>150</v>
      </c>
      <c r="D210" s="260"/>
      <c r="E210" s="93">
        <v>14.28</v>
      </c>
      <c r="F210" s="94">
        <v>6964</v>
      </c>
      <c r="G210" s="95">
        <f t="shared" si="54"/>
        <v>99445.92</v>
      </c>
      <c r="H210" s="96">
        <v>2</v>
      </c>
      <c r="I210" s="97">
        <v>3</v>
      </c>
      <c r="J210" s="98">
        <v>3600</v>
      </c>
      <c r="K210" s="99">
        <f t="shared" si="50"/>
        <v>1200</v>
      </c>
      <c r="L210" s="100">
        <v>3</v>
      </c>
      <c r="M210" s="98">
        <f>F210/V210*60</f>
        <v>3000.6463195691235</v>
      </c>
      <c r="N210" s="99">
        <f>M210/L210</f>
        <v>1000.2154398563745</v>
      </c>
      <c r="O210" s="101">
        <f>L210-I210</f>
        <v>0</v>
      </c>
      <c r="P210" s="102">
        <f>N210-K210</f>
        <v>-199.78456014362553</v>
      </c>
      <c r="Q210" s="103">
        <f>N210/K210</f>
        <v>0.83351286654697876</v>
      </c>
      <c r="R210" s="276"/>
      <c r="S210" s="1">
        <v>0.76597222222222228</v>
      </c>
      <c r="T210" s="2">
        <v>0.86267361111111107</v>
      </c>
      <c r="U210" s="104">
        <v>19.916666666666689</v>
      </c>
      <c r="V210" s="105">
        <v>139.24999999999986</v>
      </c>
      <c r="W210" s="106">
        <v>0.86267361111111107</v>
      </c>
      <c r="X210" s="107">
        <v>0.92037037037037039</v>
      </c>
      <c r="Y210" s="261"/>
      <c r="Z210" s="262"/>
      <c r="AA210" s="111">
        <f>M210-J210</f>
        <v>-599.35368043087647</v>
      </c>
      <c r="AB210" s="103">
        <f>M210/J210</f>
        <v>0.83351286654697876</v>
      </c>
      <c r="AC210" s="267"/>
    </row>
    <row r="211" spans="1:29" ht="15.75" customHeight="1">
      <c r="A211" s="270"/>
      <c r="B211" s="92" t="s">
        <v>117</v>
      </c>
      <c r="C211" s="259" t="s">
        <v>150</v>
      </c>
      <c r="D211" s="260"/>
      <c r="E211" s="93">
        <v>14.28</v>
      </c>
      <c r="F211" s="94">
        <v>2979</v>
      </c>
      <c r="G211" s="95">
        <f t="shared" si="54"/>
        <v>42540.119999999995</v>
      </c>
      <c r="H211" s="96"/>
      <c r="I211" s="97">
        <v>3</v>
      </c>
      <c r="J211" s="98">
        <v>3600</v>
      </c>
      <c r="K211" s="99">
        <f t="shared" si="50"/>
        <v>1200</v>
      </c>
      <c r="L211" s="100">
        <v>3</v>
      </c>
      <c r="M211" s="98">
        <f>F211/V211*60</f>
        <v>2995.6424581005585</v>
      </c>
      <c r="N211" s="99">
        <f>M211/L211</f>
        <v>998.54748603351948</v>
      </c>
      <c r="O211" s="101">
        <f>L211-I211</f>
        <v>0</v>
      </c>
      <c r="P211" s="102">
        <f>N211-K211</f>
        <v>-201.45251396648052</v>
      </c>
      <c r="Q211" s="103">
        <f>N211/K211</f>
        <v>0.83212290502793285</v>
      </c>
      <c r="R211" s="276"/>
      <c r="S211" s="1">
        <v>0.92037037037037039</v>
      </c>
      <c r="T211" s="2">
        <v>0.96180555555555558</v>
      </c>
      <c r="U211" s="104">
        <v>83.083333333333428</v>
      </c>
      <c r="V211" s="105">
        <v>59.666666666666671</v>
      </c>
      <c r="W211" s="106"/>
      <c r="X211" s="107"/>
      <c r="Y211" s="261"/>
      <c r="Z211" s="262"/>
      <c r="AA211" s="111">
        <f>M211-J211</f>
        <v>-604.35754189944146</v>
      </c>
      <c r="AB211" s="103">
        <f>M211/J211</f>
        <v>0.83212290502793296</v>
      </c>
      <c r="AC211" s="267"/>
    </row>
    <row r="212" spans="1:29" ht="15.75" customHeight="1">
      <c r="A212" s="270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7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7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7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7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7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7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7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7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7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7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7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7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7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55">AVERAGE(I209:I224)</f>
        <v>3.3333333333333335</v>
      </c>
      <c r="J225" s="138">
        <f t="shared" si="55"/>
        <v>3500</v>
      </c>
      <c r="K225" s="139">
        <f t="shared" ref="K225" si="56">J225/I225</f>
        <v>1050</v>
      </c>
      <c r="L225" s="137">
        <f t="shared" ref="L225:M225" si="57">AVERAGE(L209:L224)</f>
        <v>3.3333333333333335</v>
      </c>
      <c r="M225" s="138">
        <f t="shared" si="57"/>
        <v>2907.4022918079918</v>
      </c>
      <c r="N225" s="139">
        <f t="shared" ref="N225:N230" si="58">M225/L225</f>
        <v>872.22068754239751</v>
      </c>
      <c r="O225" s="140">
        <f t="shared" ref="O225:O230" si="59">L225-I225</f>
        <v>0</v>
      </c>
      <c r="P225" s="141">
        <f t="shared" ref="P225:P230" si="60">N225-K225</f>
        <v>-177.77931245760249</v>
      </c>
      <c r="Q225" s="142">
        <f t="shared" ref="Q225:Q230" si="61">N225/K225</f>
        <v>0.83068636908799764</v>
      </c>
      <c r="R225" s="277"/>
      <c r="S225" s="143">
        <f>S209</f>
        <v>0.70833333333333337</v>
      </c>
      <c r="T225" s="144">
        <f>INDEX(T209:T224,COUNTA(T209:T224))</f>
        <v>0.96180555555555558</v>
      </c>
      <c r="U225" s="145"/>
      <c r="V225" s="156"/>
      <c r="W225" s="89"/>
      <c r="X225" s="91"/>
      <c r="Y225" s="264"/>
      <c r="Z225" s="265"/>
      <c r="AA225" s="157">
        <f t="shared" ref="AA225:AA230" si="62">M225-J225</f>
        <v>-592.59770819200821</v>
      </c>
      <c r="AB225" s="142">
        <f t="shared" ref="AB225:AB230" si="63">M225/J225</f>
        <v>0.83068636908799764</v>
      </c>
      <c r="AC225" s="268"/>
    </row>
    <row r="226" spans="1:29" ht="15.75" customHeight="1">
      <c r="A226" s="280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132</v>
      </c>
      <c r="G226" s="159">
        <f t="shared" ref="G226:G230" si="64">E226*F226</f>
        <v>2399.7599999999998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2951.5527950310634</v>
      </c>
      <c r="N226" s="163">
        <f t="shared" si="58"/>
        <v>983.85093167702109</v>
      </c>
      <c r="O226" s="165">
        <f t="shared" si="59"/>
        <v>0</v>
      </c>
      <c r="P226" s="166">
        <f t="shared" si="60"/>
        <v>-216.14906832297891</v>
      </c>
      <c r="Q226" s="152">
        <f t="shared" si="61"/>
        <v>0.81987577639751763</v>
      </c>
      <c r="R226" s="275">
        <f>Q242</f>
        <v>0.82713006724892435</v>
      </c>
      <c r="S226" s="167">
        <v>0.70856481481481481</v>
      </c>
      <c r="T226" s="168">
        <v>0.71042824074074074</v>
      </c>
      <c r="U226" s="169"/>
      <c r="V226" s="170">
        <v>2.6833333333333265</v>
      </c>
      <c r="W226" s="168"/>
      <c r="X226" s="171"/>
      <c r="Y226" s="278"/>
      <c r="Z226" s="279"/>
      <c r="AA226" s="174">
        <f t="shared" si="62"/>
        <v>-648.4472049689366</v>
      </c>
      <c r="AB226" s="152">
        <f t="shared" si="63"/>
        <v>0.81987577639751763</v>
      </c>
      <c r="AC226" s="266">
        <f>AB242</f>
        <v>0.82713006724892435</v>
      </c>
    </row>
    <row r="227" spans="1:29" ht="15.75" customHeight="1">
      <c r="A227" s="281"/>
      <c r="B227" s="92" t="s">
        <v>117</v>
      </c>
      <c r="C227" s="259" t="s">
        <v>153</v>
      </c>
      <c r="D227" s="260"/>
      <c r="E227" s="93">
        <v>18.18</v>
      </c>
      <c r="F227" s="94">
        <v>2629</v>
      </c>
      <c r="G227" s="95">
        <f t="shared" si="64"/>
        <v>47795.22</v>
      </c>
      <c r="H227" s="96"/>
      <c r="I227" s="97">
        <v>3</v>
      </c>
      <c r="J227" s="98">
        <v>3600</v>
      </c>
      <c r="K227" s="99">
        <f t="shared" si="50"/>
        <v>1200</v>
      </c>
      <c r="L227" s="100">
        <v>3</v>
      </c>
      <c r="M227" s="98">
        <f>F227/V227*60</f>
        <v>2987.5000000000032</v>
      </c>
      <c r="N227" s="99">
        <f t="shared" si="58"/>
        <v>995.83333333333439</v>
      </c>
      <c r="O227" s="101">
        <f t="shared" si="59"/>
        <v>0</v>
      </c>
      <c r="P227" s="102">
        <f t="shared" si="60"/>
        <v>-204.16666666666561</v>
      </c>
      <c r="Q227" s="103">
        <f t="shared" si="61"/>
        <v>0.82986111111111205</v>
      </c>
      <c r="R227" s="276"/>
      <c r="S227" s="1">
        <v>0.72375</v>
      </c>
      <c r="T227" s="2">
        <v>0.76041666666666663</v>
      </c>
      <c r="U227" s="104">
        <v>19.183333333333348</v>
      </c>
      <c r="V227" s="105">
        <v>52.79999999999994</v>
      </c>
      <c r="W227" s="106"/>
      <c r="X227" s="113"/>
      <c r="Y227" s="261"/>
      <c r="Z227" s="262"/>
      <c r="AA227" s="175">
        <f t="shared" si="62"/>
        <v>-612.49999999999682</v>
      </c>
      <c r="AB227" s="103">
        <f t="shared" si="63"/>
        <v>0.82986111111111205</v>
      </c>
      <c r="AC227" s="267"/>
    </row>
    <row r="228" spans="1:29" ht="15.75" customHeight="1">
      <c r="A228" s="281"/>
      <c r="B228" s="92" t="s">
        <v>117</v>
      </c>
      <c r="C228" s="259" t="s">
        <v>154</v>
      </c>
      <c r="D228" s="260"/>
      <c r="E228" s="93">
        <v>25.03</v>
      </c>
      <c r="F228" s="94">
        <v>2217</v>
      </c>
      <c r="G228" s="95">
        <f t="shared" si="64"/>
        <v>55491.51</v>
      </c>
      <c r="H228" s="96"/>
      <c r="I228" s="97">
        <v>4</v>
      </c>
      <c r="J228" s="98">
        <v>3300</v>
      </c>
      <c r="K228" s="99">
        <f t="shared" si="50"/>
        <v>825</v>
      </c>
      <c r="L228" s="100">
        <v>4</v>
      </c>
      <c r="M228" s="98">
        <f>F228/V228*60</f>
        <v>2728.6153846153788</v>
      </c>
      <c r="N228" s="99">
        <f t="shared" si="58"/>
        <v>682.15384615384471</v>
      </c>
      <c r="O228" s="101">
        <f t="shared" si="59"/>
        <v>0</v>
      </c>
      <c r="P228" s="102">
        <f t="shared" si="60"/>
        <v>-142.84615384615529</v>
      </c>
      <c r="Q228" s="103">
        <f t="shared" si="61"/>
        <v>0.82685314685314515</v>
      </c>
      <c r="R228" s="276"/>
      <c r="S228" s="1">
        <v>0.77239583333333328</v>
      </c>
      <c r="T228" s="2">
        <v>0.80625000000000002</v>
      </c>
      <c r="U228" s="104">
        <v>17.249999999999979</v>
      </c>
      <c r="V228" s="105">
        <v>48.750000000000107</v>
      </c>
      <c r="W228" s="106"/>
      <c r="X228" s="113"/>
      <c r="Y228" s="261"/>
      <c r="Z228" s="262"/>
      <c r="AA228" s="175">
        <f t="shared" si="62"/>
        <v>-571.38461538462116</v>
      </c>
      <c r="AB228" s="103">
        <f t="shared" si="63"/>
        <v>0.82685314685314515</v>
      </c>
      <c r="AC228" s="267"/>
    </row>
    <row r="229" spans="1:29" ht="15.75" customHeight="1">
      <c r="A229" s="281"/>
      <c r="B229" s="92" t="s">
        <v>117</v>
      </c>
      <c r="C229" s="259" t="s">
        <v>155</v>
      </c>
      <c r="D229" s="260"/>
      <c r="E229" s="93">
        <v>18.18</v>
      </c>
      <c r="F229" s="94">
        <v>2545</v>
      </c>
      <c r="G229" s="95">
        <f t="shared" si="64"/>
        <v>46268.1</v>
      </c>
      <c r="H229" s="96"/>
      <c r="I229" s="97">
        <v>4</v>
      </c>
      <c r="J229" s="98">
        <v>3000</v>
      </c>
      <c r="K229" s="99">
        <f t="shared" si="50"/>
        <v>750</v>
      </c>
      <c r="L229" s="100">
        <v>4</v>
      </c>
      <c r="M229" s="98">
        <f>F229/V229*60</f>
        <v>2503.2786885245796</v>
      </c>
      <c r="N229" s="99">
        <f t="shared" si="58"/>
        <v>625.8196721311449</v>
      </c>
      <c r="O229" s="101">
        <f t="shared" si="59"/>
        <v>0</v>
      </c>
      <c r="P229" s="102">
        <f t="shared" si="60"/>
        <v>-124.1803278688551</v>
      </c>
      <c r="Q229" s="103">
        <f t="shared" si="61"/>
        <v>0.83442622950819323</v>
      </c>
      <c r="R229" s="276"/>
      <c r="S229" s="1">
        <v>0.81805555555555542</v>
      </c>
      <c r="T229" s="2">
        <v>0.86041666666666672</v>
      </c>
      <c r="U229" s="104">
        <v>16.99999999999978</v>
      </c>
      <c r="V229" s="105">
        <v>61.000000000000263</v>
      </c>
      <c r="W229" s="106">
        <v>0.86041666666666672</v>
      </c>
      <c r="X229" s="107">
        <v>0.91414351851851849</v>
      </c>
      <c r="Y229" s="261"/>
      <c r="Z229" s="262"/>
      <c r="AA229" s="175">
        <f t="shared" si="62"/>
        <v>-496.72131147542041</v>
      </c>
      <c r="AB229" s="103">
        <f t="shared" si="63"/>
        <v>0.83442622950819323</v>
      </c>
      <c r="AC229" s="267"/>
    </row>
    <row r="230" spans="1:29" ht="15.75" customHeight="1">
      <c r="A230" s="281"/>
      <c r="B230" s="92" t="s">
        <v>117</v>
      </c>
      <c r="C230" s="259" t="s">
        <v>152</v>
      </c>
      <c r="D230" s="260"/>
      <c r="E230" s="93">
        <v>18.18</v>
      </c>
      <c r="F230" s="94">
        <v>4144</v>
      </c>
      <c r="G230" s="95">
        <f t="shared" si="64"/>
        <v>75337.919999999998</v>
      </c>
      <c r="H230" s="113"/>
      <c r="I230" s="97">
        <v>3</v>
      </c>
      <c r="J230" s="98">
        <v>3600</v>
      </c>
      <c r="K230" s="99">
        <f t="shared" si="50"/>
        <v>1200</v>
      </c>
      <c r="L230" s="114">
        <v>3</v>
      </c>
      <c r="M230" s="98">
        <f>F230/V230*60</f>
        <v>2972.9772817855828</v>
      </c>
      <c r="N230" s="99">
        <f t="shared" si="58"/>
        <v>990.99242726186094</v>
      </c>
      <c r="O230" s="101">
        <f t="shared" si="59"/>
        <v>0</v>
      </c>
      <c r="P230" s="102">
        <f t="shared" si="60"/>
        <v>-209.00757273813906</v>
      </c>
      <c r="Q230" s="103">
        <f t="shared" si="61"/>
        <v>0.8258270227182174</v>
      </c>
      <c r="R230" s="276"/>
      <c r="S230" s="1">
        <v>0.91414351851851849</v>
      </c>
      <c r="T230" s="2">
        <v>0.97222222222222199</v>
      </c>
      <c r="U230" s="104">
        <v>77.366666666666561</v>
      </c>
      <c r="V230" s="105">
        <v>83.633333333333027</v>
      </c>
      <c r="W230" s="106"/>
      <c r="X230" s="107"/>
      <c r="Y230" s="261"/>
      <c r="Z230" s="262"/>
      <c r="AA230" s="175">
        <f t="shared" si="62"/>
        <v>-627.02271821441718</v>
      </c>
      <c r="AB230" s="103">
        <f t="shared" si="63"/>
        <v>0.8258270227182174</v>
      </c>
      <c r="AC230" s="267"/>
    </row>
    <row r="231" spans="1:29" ht="15.75" customHeight="1">
      <c r="A231" s="28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8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8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8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8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8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8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8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8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8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8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8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65">AVERAGE(I226:I241)</f>
        <v>3.4</v>
      </c>
      <c r="J242" s="138">
        <f t="shared" si="65"/>
        <v>3420</v>
      </c>
      <c r="K242" s="139">
        <f t="shared" ref="K242" si="66">J242/I242</f>
        <v>1005.8823529411765</v>
      </c>
      <c r="L242" s="137">
        <f t="shared" ref="L242:M242" si="67">AVERAGE(L226:L241)</f>
        <v>3.4</v>
      </c>
      <c r="M242" s="138">
        <f t="shared" si="67"/>
        <v>2828.7848299913212</v>
      </c>
      <c r="N242" s="139">
        <f>M242/L242</f>
        <v>831.99553823274152</v>
      </c>
      <c r="O242" s="140">
        <f>L242-I242</f>
        <v>0</v>
      </c>
      <c r="P242" s="141">
        <f>N242-K242</f>
        <v>-173.88681470843494</v>
      </c>
      <c r="Q242" s="142">
        <f>N242/K242</f>
        <v>0.82713006724892435</v>
      </c>
      <c r="R242" s="277"/>
      <c r="S242" s="143">
        <f>S226</f>
        <v>0.70856481481481481</v>
      </c>
      <c r="T242" s="144">
        <f>INDEX(T226:T241,COUNTA(T226:T241))</f>
        <v>0.97222222222222199</v>
      </c>
      <c r="U242" s="145"/>
      <c r="V242" s="156"/>
      <c r="W242" s="135"/>
      <c r="X242" s="139"/>
      <c r="Y242" s="264"/>
      <c r="Z242" s="265"/>
      <c r="AA242" s="177">
        <f>M242-J242</f>
        <v>-591.2151700086788</v>
      </c>
      <c r="AB242" s="142">
        <f>M242/J242</f>
        <v>0.82713006724892435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84" priority="1" operator="greaterThan">
      <formula>0</formula>
    </cfRule>
  </conditionalFormatting>
  <conditionalFormatting sqref="P5:P242 AA5:AA242">
    <cfRule type="cellIs" dxfId="83" priority="4" operator="lessThan">
      <formula>0</formula>
    </cfRule>
  </conditionalFormatting>
  <conditionalFormatting sqref="Q5:Q242 AB5:AB242">
    <cfRule type="cellIs" dxfId="82" priority="2" operator="greaterThan">
      <formula>1</formula>
    </cfRule>
    <cfRule type="cellIs" dxfId="81" priority="3" operator="lessThan">
      <formula>0.8</formula>
    </cfRule>
  </conditionalFormatting>
  <conditionalFormatting sqref="AC5:AC23 R5:R242 AC141:AC146">
    <cfRule type="cellIs" dxfId="80" priority="5" operator="lessThan">
      <formula>0.8</formula>
    </cfRule>
  </conditionalFormatting>
  <conditionalFormatting sqref="AC29:AC37">
    <cfRule type="cellIs" dxfId="79" priority="16" operator="lessThan">
      <formula>0.8</formula>
    </cfRule>
  </conditionalFormatting>
  <conditionalFormatting sqref="AC39:AC44">
    <cfRule type="cellIs" dxfId="78" priority="15" operator="lessThan">
      <formula>0.8</formula>
    </cfRule>
  </conditionalFormatting>
  <conditionalFormatting sqref="AC56">
    <cfRule type="cellIs" dxfId="77" priority="17" operator="lessThan">
      <formula>0.8</formula>
    </cfRule>
  </conditionalFormatting>
  <conditionalFormatting sqref="AC73:AC78">
    <cfRule type="cellIs" dxfId="76" priority="13" operator="lessThan">
      <formula>0.8</formula>
    </cfRule>
  </conditionalFormatting>
  <conditionalFormatting sqref="AC90">
    <cfRule type="cellIs" dxfId="75" priority="14" operator="lessThan">
      <formula>0.8</formula>
    </cfRule>
  </conditionalFormatting>
  <conditionalFormatting sqref="AC107">
    <cfRule type="cellIs" dxfId="74" priority="7" operator="lessThan">
      <formula>0.8</formula>
    </cfRule>
  </conditionalFormatting>
  <conditionalFormatting sqref="AC124:AC129">
    <cfRule type="cellIs" dxfId="73" priority="6" operator="lessThan">
      <formula>0.8</formula>
    </cfRule>
  </conditionalFormatting>
  <conditionalFormatting sqref="AC158:AC163">
    <cfRule type="cellIs" dxfId="72" priority="12" operator="lessThan">
      <formula>0.8</formula>
    </cfRule>
  </conditionalFormatting>
  <conditionalFormatting sqref="AC175">
    <cfRule type="cellIs" dxfId="71" priority="11" operator="lessThan">
      <formula>0.8</formula>
    </cfRule>
  </conditionalFormatting>
  <conditionalFormatting sqref="AC192">
    <cfRule type="cellIs" dxfId="70" priority="10" operator="lessThan">
      <formula>0.8</formula>
    </cfRule>
  </conditionalFormatting>
  <conditionalFormatting sqref="AC209">
    <cfRule type="cellIs" dxfId="69" priority="9" operator="lessThan">
      <formula>0.8</formula>
    </cfRule>
  </conditionalFormatting>
  <conditionalFormatting sqref="AC226:AC231">
    <cfRule type="cellIs" dxfId="68" priority="8" operator="lessThan">
      <formula>0.8</formula>
    </cfRule>
  </conditionalFormatting>
  <dataValidations count="1">
    <dataValidation type="list" allowBlank="1" showInputMessage="1" showErrorMessage="1" sqref="Y5:Z242" xr:uid="{A6F19273-DA6D-46E5-9CE5-FB2BCFF7205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9CC7-2A1C-47DD-B8AB-09BF5C38C582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13" sqref="S13"/>
      <selection pane="bottomLeft" activeCell="S13" sqref="S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94102</v>
      </c>
      <c r="E1" s="77" t="s">
        <v>3</v>
      </c>
      <c r="F1" s="78">
        <f>SUM(G5:G157)</f>
        <v>4238816.5300000012</v>
      </c>
      <c r="G1" s="79" t="s">
        <v>74</v>
      </c>
      <c r="H1" s="80">
        <f>L21+L38+L55+L72+L89+L106+L123+L157</f>
        <v>147.51666666666668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45871</v>
      </c>
      <c r="B2" s="325"/>
      <c r="C2" s="82" t="s">
        <v>35</v>
      </c>
      <c r="D2" s="83">
        <f>AVERAGE(N21,N38,N55,N72,N89,N106,N123,N157)</f>
        <v>138.71729951275222</v>
      </c>
      <c r="E2" s="83" t="s">
        <v>81</v>
      </c>
      <c r="F2" s="84">
        <f>F1/D1</f>
        <v>45.044914348260413</v>
      </c>
      <c r="G2" s="85" t="s">
        <v>82</v>
      </c>
      <c r="H2" s="86">
        <f>COUNT(H5:H157)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3042</v>
      </c>
      <c r="G5" s="159">
        <f t="shared" ref="G5:G7" si="0">E5*F5</f>
        <v>59927.4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1057.4739281575896</v>
      </c>
      <c r="N5" s="163">
        <f>M5/L5</f>
        <v>81.344148319814593</v>
      </c>
      <c r="O5" s="179">
        <f>L5-I5</f>
        <v>0</v>
      </c>
      <c r="P5" s="180">
        <f>N5-K5</f>
        <v>-10.963543987877713</v>
      </c>
      <c r="Q5" s="132">
        <f>N5/K5</f>
        <v>0.88122827346465815</v>
      </c>
      <c r="R5" s="276">
        <f>Q21</f>
        <v>0.85464152011138617</v>
      </c>
      <c r="S5" s="167">
        <v>0.25027777777777777</v>
      </c>
      <c r="T5" s="168">
        <v>0.37013888888888891</v>
      </c>
      <c r="U5" s="169"/>
      <c r="V5" s="170">
        <v>172.60000000000005</v>
      </c>
      <c r="W5" s="87"/>
      <c r="X5" s="88"/>
      <c r="Y5" s="278"/>
      <c r="Z5" s="279"/>
      <c r="AA5" s="109">
        <f>M5-J5</f>
        <v>-142.52607184241037</v>
      </c>
      <c r="AB5" s="110">
        <f>M5/J5</f>
        <v>0.88122827346465804</v>
      </c>
      <c r="AC5" s="291">
        <f>AB21</f>
        <v>0.85464152011138617</v>
      </c>
    </row>
    <row r="6" spans="1:29" ht="15.75" customHeight="1">
      <c r="A6" s="270"/>
      <c r="B6" s="92" t="s">
        <v>171</v>
      </c>
      <c r="C6" s="285" t="s">
        <v>172</v>
      </c>
      <c r="D6" s="285"/>
      <c r="E6" s="93">
        <v>30.55</v>
      </c>
      <c r="F6" s="94">
        <v>909</v>
      </c>
      <c r="G6" s="95">
        <f t="shared" si="0"/>
        <v>27769.95</v>
      </c>
      <c r="H6" s="113"/>
      <c r="I6" s="97">
        <v>16</v>
      </c>
      <c r="J6" s="98">
        <v>1750</v>
      </c>
      <c r="K6" s="99">
        <f t="shared" ref="K6:K7" si="1">J6/I6</f>
        <v>109.375</v>
      </c>
      <c r="L6" s="114">
        <v>16</v>
      </c>
      <c r="M6" s="98">
        <f>F6/V6*60</f>
        <v>1443.4936038817837</v>
      </c>
      <c r="N6" s="99">
        <f>M6/L6</f>
        <v>90.218350242611479</v>
      </c>
      <c r="O6" s="101">
        <f>L6-I6</f>
        <v>0</v>
      </c>
      <c r="P6" s="102">
        <f>N6-K6</f>
        <v>-19.156649757388521</v>
      </c>
      <c r="Q6" s="103">
        <f>N6/K6</f>
        <v>0.82485348793244784</v>
      </c>
      <c r="R6" s="276"/>
      <c r="S6" s="1">
        <v>0.49947916666666664</v>
      </c>
      <c r="T6" s="2">
        <v>0.52571759259259254</v>
      </c>
      <c r="U6" s="104">
        <v>57.25</v>
      </c>
      <c r="V6" s="105">
        <v>37.783333333333296</v>
      </c>
      <c r="W6" s="106"/>
      <c r="X6" s="107"/>
      <c r="Y6" s="261"/>
      <c r="Z6" s="262"/>
      <c r="AA6" s="111">
        <f>M6-J6</f>
        <v>-306.50639611821634</v>
      </c>
      <c r="AB6" s="112">
        <f>M6/J6</f>
        <v>0.82485348793244784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1782</v>
      </c>
      <c r="G7" s="115">
        <f t="shared" si="0"/>
        <v>53406.54</v>
      </c>
      <c r="H7" s="116"/>
      <c r="I7" s="97">
        <v>20</v>
      </c>
      <c r="J7" s="98">
        <v>2600</v>
      </c>
      <c r="K7" s="99">
        <f t="shared" si="1"/>
        <v>130</v>
      </c>
      <c r="L7" s="100">
        <v>20</v>
      </c>
      <c r="M7" s="98">
        <f>F7/V7*60</f>
        <v>2242.2929045788192</v>
      </c>
      <c r="N7" s="99">
        <f>M7/L7</f>
        <v>112.11464522894096</v>
      </c>
      <c r="O7" s="101">
        <f>L7-I7</f>
        <v>0</v>
      </c>
      <c r="P7" s="102">
        <f>N7-K7</f>
        <v>-17.885354771059042</v>
      </c>
      <c r="Q7" s="103">
        <f>N7/K7</f>
        <v>0.8624203479149305</v>
      </c>
      <c r="R7" s="276"/>
      <c r="S7" s="117">
        <v>0.53008101851851852</v>
      </c>
      <c r="T7" s="118">
        <v>0.56319444444444444</v>
      </c>
      <c r="U7" s="104">
        <v>6.2833333333334096</v>
      </c>
      <c r="V7" s="105">
        <v>47.683333333333323</v>
      </c>
      <c r="W7" s="106"/>
      <c r="X7" s="107"/>
      <c r="Y7" s="261"/>
      <c r="Z7" s="262"/>
      <c r="AA7" s="111">
        <f>M7-J7</f>
        <v>-357.70709542118084</v>
      </c>
      <c r="AB7" s="112">
        <f>M7/J7</f>
        <v>0.8624203479149305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43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43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43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43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43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2">AVERAGE(I5:I20)</f>
        <v>16.333333333333332</v>
      </c>
      <c r="J21" s="138">
        <f t="shared" si="2"/>
        <v>1850</v>
      </c>
      <c r="K21" s="139">
        <f t="shared" ref="K21" si="3">J21/I21</f>
        <v>113.26530612244899</v>
      </c>
      <c r="L21" s="137">
        <f t="shared" ref="L21" si="4">AVERAGE(L5:L20)</f>
        <v>16.333333333333332</v>
      </c>
      <c r="M21" s="138">
        <f>AVERAGE(M5:M20)</f>
        <v>1581.0868122060645</v>
      </c>
      <c r="N21" s="139">
        <f t="shared" ref="N21:N26" si="5">M21/L21</f>
        <v>96.801233400371302</v>
      </c>
      <c r="O21" s="140">
        <f t="shared" ref="O21:O26" si="6">L21-I21</f>
        <v>0</v>
      </c>
      <c r="P21" s="141">
        <f t="shared" ref="P21:P26" si="7">N21-K21</f>
        <v>-16.464072722077688</v>
      </c>
      <c r="Q21" s="142">
        <f t="shared" ref="Q21:Q26" si="8">N21/K21</f>
        <v>0.85464152011138617</v>
      </c>
      <c r="R21" s="277"/>
      <c r="S21" s="143">
        <f>S5</f>
        <v>0.25027777777777777</v>
      </c>
      <c r="T21" s="144">
        <f>INDEX(T5:T20,COUNTA(T5:T20))</f>
        <v>0.56319444444444444</v>
      </c>
      <c r="U21" s="145"/>
      <c r="V21" s="145"/>
      <c r="W21" s="146"/>
      <c r="X21" s="147"/>
      <c r="Y21" s="264"/>
      <c r="Z21" s="265"/>
      <c r="AA21" s="148">
        <f t="shared" ref="AA21:AA26" si="9">M21-J21</f>
        <v>-268.91318779393555</v>
      </c>
      <c r="AB21" s="149">
        <f t="shared" ref="AB21:AB26" si="10">M21/J21</f>
        <v>0.85464152011138617</v>
      </c>
      <c r="AC21" s="294"/>
    </row>
    <row r="22" spans="1:43" ht="15.75" customHeight="1">
      <c r="A22" s="280" t="s">
        <v>175</v>
      </c>
      <c r="B22" s="108" t="s">
        <v>176</v>
      </c>
      <c r="C22" s="290" t="s">
        <v>177</v>
      </c>
      <c r="D22" s="290"/>
      <c r="E22" s="158">
        <v>56.43</v>
      </c>
      <c r="F22" s="162">
        <v>1763</v>
      </c>
      <c r="G22" s="159">
        <f t="shared" ref="G22:G26" si="11">E22*F22</f>
        <v>99486.09</v>
      </c>
      <c r="H22" s="160"/>
      <c r="I22" s="161">
        <v>24</v>
      </c>
      <c r="J22" s="162">
        <v>2000</v>
      </c>
      <c r="K22" s="163">
        <f>J22/I22</f>
        <v>83.333333333333329</v>
      </c>
      <c r="L22" s="164">
        <v>24</v>
      </c>
      <c r="M22" s="162">
        <f>F22/V22*60</f>
        <v>1686.1849096705648</v>
      </c>
      <c r="N22" s="163">
        <f t="shared" si="5"/>
        <v>70.257704569606872</v>
      </c>
      <c r="O22" s="165">
        <f t="shared" si="6"/>
        <v>0</v>
      </c>
      <c r="P22" s="166">
        <f t="shared" si="7"/>
        <v>-13.075628763726456</v>
      </c>
      <c r="Q22" s="152">
        <f t="shared" si="8"/>
        <v>0.8430924548352825</v>
      </c>
      <c r="R22" s="275">
        <f>Q38</f>
        <v>0.8473187941865743</v>
      </c>
      <c r="S22" s="167">
        <v>0.2502314814814815</v>
      </c>
      <c r="T22" s="168">
        <v>0.29379629629629628</v>
      </c>
      <c r="U22" s="169"/>
      <c r="V22" s="170">
        <v>62.733333333333277</v>
      </c>
      <c r="W22" s="181"/>
      <c r="X22" s="163"/>
      <c r="Y22" s="278"/>
      <c r="Z22" s="279"/>
      <c r="AA22" s="109">
        <f t="shared" si="9"/>
        <v>-313.81509032943518</v>
      </c>
      <c r="AB22" s="152">
        <f t="shared" si="10"/>
        <v>0.84309245483528239</v>
      </c>
      <c r="AC22" s="347">
        <f>AB38</f>
        <v>0.84731879418657419</v>
      </c>
    </row>
    <row r="23" spans="1:43" ht="15.75" customHeight="1">
      <c r="A23" s="281"/>
      <c r="B23" s="92" t="s">
        <v>180</v>
      </c>
      <c r="C23" s="285" t="s">
        <v>181</v>
      </c>
      <c r="D23" s="285"/>
      <c r="E23" s="93">
        <v>71.88</v>
      </c>
      <c r="F23" s="94">
        <v>3033</v>
      </c>
      <c r="G23" s="95">
        <f t="shared" si="11"/>
        <v>218012.03999999998</v>
      </c>
      <c r="H23" s="96"/>
      <c r="I23" s="97">
        <v>26</v>
      </c>
      <c r="J23" s="98">
        <v>2000</v>
      </c>
      <c r="K23" s="99">
        <f t="shared" ref="K23:K61" si="12">J23/I23</f>
        <v>76.92307692307692</v>
      </c>
      <c r="L23" s="100">
        <v>26</v>
      </c>
      <c r="M23" s="98">
        <f>F23/V23*60</f>
        <v>1678.5242121445037</v>
      </c>
      <c r="N23" s="99">
        <f t="shared" si="5"/>
        <v>64.558623544019369</v>
      </c>
      <c r="O23" s="101">
        <f t="shared" si="6"/>
        <v>0</v>
      </c>
      <c r="P23" s="102">
        <f t="shared" si="7"/>
        <v>-12.364453379057551</v>
      </c>
      <c r="Q23" s="103">
        <f t="shared" si="8"/>
        <v>0.83926210607225182</v>
      </c>
      <c r="R23" s="276"/>
      <c r="S23" s="1">
        <v>0.29652777777777778</v>
      </c>
      <c r="T23" s="2">
        <v>0.37181712962962965</v>
      </c>
      <c r="U23" s="104">
        <v>3.933333333333362</v>
      </c>
      <c r="V23" s="105">
        <v>108.4166666666667</v>
      </c>
      <c r="W23" s="106"/>
      <c r="X23" s="107"/>
      <c r="Y23" s="261"/>
      <c r="Z23" s="262"/>
      <c r="AA23" s="111">
        <f t="shared" si="9"/>
        <v>-321.47578785549626</v>
      </c>
      <c r="AB23" s="103">
        <f t="shared" si="10"/>
        <v>0.83926210607225182</v>
      </c>
      <c r="AC23" s="293"/>
    </row>
    <row r="24" spans="1:43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3389</v>
      </c>
      <c r="G24" s="95">
        <f t="shared" si="11"/>
        <v>192393.53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1730.798694850333</v>
      </c>
      <c r="N24" s="99">
        <f t="shared" si="5"/>
        <v>66.569180571166655</v>
      </c>
      <c r="O24" s="101">
        <f t="shared" si="6"/>
        <v>0</v>
      </c>
      <c r="P24" s="102">
        <f t="shared" si="7"/>
        <v>-10.353896351910265</v>
      </c>
      <c r="Q24" s="103">
        <f t="shared" si="8"/>
        <v>0.86539934742516655</v>
      </c>
      <c r="R24" s="276"/>
      <c r="S24" s="1">
        <v>0.37638888888888888</v>
      </c>
      <c r="T24" s="2">
        <v>0.45797453703703705</v>
      </c>
      <c r="U24" s="104">
        <v>6.5833333333332966</v>
      </c>
      <c r="V24" s="105">
        <v>117.48333333333336</v>
      </c>
      <c r="W24" s="106">
        <v>0.45797453703703705</v>
      </c>
      <c r="X24" s="107">
        <v>0.49652777777777773</v>
      </c>
      <c r="Y24" s="261"/>
      <c r="Z24" s="262"/>
      <c r="AA24" s="111">
        <f t="shared" si="9"/>
        <v>-269.20130514966695</v>
      </c>
      <c r="AB24" s="103">
        <f t="shared" si="10"/>
        <v>0.86539934742516655</v>
      </c>
      <c r="AC24" s="293"/>
    </row>
    <row r="25" spans="1:43" ht="15.75" customHeight="1">
      <c r="A25" s="281"/>
      <c r="B25" s="92" t="s">
        <v>176</v>
      </c>
      <c r="C25" s="285" t="s">
        <v>178</v>
      </c>
      <c r="D25" s="285"/>
      <c r="E25" s="93">
        <v>51.86</v>
      </c>
      <c r="F25" s="94">
        <v>1206</v>
      </c>
      <c r="G25" s="95">
        <f t="shared" si="11"/>
        <v>62543.159999999996</v>
      </c>
      <c r="H25" s="96"/>
      <c r="I25" s="97">
        <v>26</v>
      </c>
      <c r="J25" s="98">
        <v>2000</v>
      </c>
      <c r="K25" s="99">
        <f t="shared" si="12"/>
        <v>76.92307692307692</v>
      </c>
      <c r="L25" s="100">
        <v>26</v>
      </c>
      <c r="M25" s="98">
        <f>F25/V25*60</f>
        <v>1641.4366729678643</v>
      </c>
      <c r="N25" s="99">
        <f t="shared" si="5"/>
        <v>63.132179729533242</v>
      </c>
      <c r="O25" s="101">
        <f t="shared" si="6"/>
        <v>0</v>
      </c>
      <c r="P25" s="102">
        <f t="shared" si="7"/>
        <v>-13.790897193543678</v>
      </c>
      <c r="Q25" s="103">
        <f t="shared" si="8"/>
        <v>0.82071833648393222</v>
      </c>
      <c r="R25" s="276"/>
      <c r="S25" s="1">
        <v>0.49652777777777773</v>
      </c>
      <c r="T25" s="2">
        <v>0.52714120370370365</v>
      </c>
      <c r="U25" s="104">
        <v>55.51666666666658</v>
      </c>
      <c r="V25" s="105">
        <v>44.083333333333321</v>
      </c>
      <c r="W25" s="106"/>
      <c r="X25" s="107"/>
      <c r="Y25" s="261"/>
      <c r="Z25" s="262"/>
      <c r="AA25" s="111">
        <f t="shared" si="9"/>
        <v>-358.5633270321357</v>
      </c>
      <c r="AB25" s="103">
        <f t="shared" si="10"/>
        <v>0.82071833648393211</v>
      </c>
      <c r="AC25" s="293"/>
    </row>
    <row r="26" spans="1:43" ht="15.75" customHeight="1">
      <c r="A26" s="281"/>
      <c r="B26" s="92" t="s">
        <v>180</v>
      </c>
      <c r="C26" s="285" t="s">
        <v>182</v>
      </c>
      <c r="D26" s="285"/>
      <c r="E26" s="93">
        <v>59.52</v>
      </c>
      <c r="F26" s="94">
        <v>3867</v>
      </c>
      <c r="G26" s="95">
        <f t="shared" si="11"/>
        <v>230163.84000000003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1736.243452232477</v>
      </c>
      <c r="N26" s="99">
        <f t="shared" si="5"/>
        <v>69.449738089299075</v>
      </c>
      <c r="O26" s="101">
        <f t="shared" si="6"/>
        <v>0</v>
      </c>
      <c r="P26" s="102">
        <f t="shared" si="7"/>
        <v>-10.550261910700925</v>
      </c>
      <c r="Q26" s="103">
        <f t="shared" si="8"/>
        <v>0.86812172611623839</v>
      </c>
      <c r="R26" s="276"/>
      <c r="S26" s="1">
        <v>0.53081018518518519</v>
      </c>
      <c r="T26" s="2">
        <v>0.62361111111111112</v>
      </c>
      <c r="U26" s="104">
        <v>5.2833333333334132</v>
      </c>
      <c r="V26" s="105">
        <v>133.63333333333333</v>
      </c>
      <c r="W26" s="106"/>
      <c r="X26" s="107"/>
      <c r="Y26" s="261"/>
      <c r="Z26" s="262"/>
      <c r="AA26" s="111">
        <f t="shared" si="9"/>
        <v>-263.75654776752299</v>
      </c>
      <c r="AB26" s="103">
        <f t="shared" si="10"/>
        <v>0.8681217261162385</v>
      </c>
      <c r="AC26" s="293"/>
    </row>
    <row r="27" spans="1:43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43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43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  <c r="AQ29" s="81">
        <f>AI8</f>
        <v>0</v>
      </c>
    </row>
    <row r="30" spans="1:43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43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43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3">AVERAGE(I22:I37)</f>
        <v>25.4</v>
      </c>
      <c r="J38" s="138">
        <f t="shared" si="13"/>
        <v>2000</v>
      </c>
      <c r="K38" s="139">
        <f t="shared" ref="K38" si="14">J38/I38</f>
        <v>78.740157480314963</v>
      </c>
      <c r="L38" s="137">
        <f t="shared" ref="L38:M38" si="15">AVERAGE(L22:L37)</f>
        <v>25.4</v>
      </c>
      <c r="M38" s="138">
        <f t="shared" si="15"/>
        <v>1694.6375883731484</v>
      </c>
      <c r="N38" s="139">
        <f t="shared" ref="N38:N43" si="16">M38/L38</f>
        <v>66.718015290281443</v>
      </c>
      <c r="O38" s="140">
        <f t="shared" ref="O38:O43" si="17">L38-I38</f>
        <v>0</v>
      </c>
      <c r="P38" s="141">
        <f t="shared" ref="P38:P43" si="18">N38-K38</f>
        <v>-12.02214219003352</v>
      </c>
      <c r="Q38" s="142">
        <f t="shared" ref="Q38:Q43" si="19">N38/K38</f>
        <v>0.8473187941865743</v>
      </c>
      <c r="R38" s="277"/>
      <c r="S38" s="143">
        <f>S22</f>
        <v>0.2502314814814815</v>
      </c>
      <c r="T38" s="144">
        <f>INDEX(T22:T37,COUNTA(T22:T37))</f>
        <v>0.62361111111111112</v>
      </c>
      <c r="U38" s="145"/>
      <c r="V38" s="156"/>
      <c r="W38" s="135"/>
      <c r="X38" s="139"/>
      <c r="Y38" s="264"/>
      <c r="Z38" s="265"/>
      <c r="AA38" s="157">
        <f t="shared" ref="AA38:AA43" si="20">M38-J38</f>
        <v>-305.36241162685155</v>
      </c>
      <c r="AB38" s="142">
        <f t="shared" ref="AB38:AB43" si="21">M38/J38</f>
        <v>0.84731879418657419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2878</v>
      </c>
      <c r="G39" s="159">
        <f t="shared" ref="G39:G43" si="22">E39*F39</f>
        <v>142518.56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1708.5751978891822</v>
      </c>
      <c r="N39" s="163">
        <f t="shared" si="16"/>
        <v>71.190633245382585</v>
      </c>
      <c r="O39" s="165">
        <f t="shared" si="17"/>
        <v>0</v>
      </c>
      <c r="P39" s="166">
        <f t="shared" si="18"/>
        <v>-12.142700087950743</v>
      </c>
      <c r="Q39" s="152">
        <f t="shared" si="19"/>
        <v>0.85428759894459105</v>
      </c>
      <c r="R39" s="275">
        <f>Q55</f>
        <v>0.84134459132746275</v>
      </c>
      <c r="S39" s="167">
        <v>0.29166666666666669</v>
      </c>
      <c r="T39" s="168">
        <v>0.36185185185185187</v>
      </c>
      <c r="U39" s="169"/>
      <c r="V39" s="170">
        <v>101.06666666666666</v>
      </c>
      <c r="W39" s="87"/>
      <c r="X39" s="88"/>
      <c r="Y39" s="278"/>
      <c r="Z39" s="279"/>
      <c r="AA39" s="109">
        <f t="shared" si="20"/>
        <v>-291.42480211081784</v>
      </c>
      <c r="AB39" s="152">
        <f t="shared" si="21"/>
        <v>0.85428759894459105</v>
      </c>
      <c r="AC39" s="347">
        <f>AB55</f>
        <v>0.84134459132746275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786</v>
      </c>
      <c r="G40" s="95">
        <f t="shared" si="22"/>
        <v>47002.799999999996</v>
      </c>
      <c r="H40" s="96"/>
      <c r="I40" s="100">
        <v>14</v>
      </c>
      <c r="J40" s="98">
        <v>2000</v>
      </c>
      <c r="K40" s="99">
        <f t="shared" si="12"/>
        <v>142.85714285714286</v>
      </c>
      <c r="L40" s="100">
        <v>14</v>
      </c>
      <c r="M40" s="98">
        <f>F40/V40*60</f>
        <v>1651.8388791593702</v>
      </c>
      <c r="N40" s="99">
        <f t="shared" si="16"/>
        <v>117.98849136852644</v>
      </c>
      <c r="O40" s="101">
        <f t="shared" si="17"/>
        <v>0</v>
      </c>
      <c r="P40" s="102">
        <f t="shared" si="18"/>
        <v>-24.868651488616422</v>
      </c>
      <c r="Q40" s="103">
        <f t="shared" si="19"/>
        <v>0.82591943957968506</v>
      </c>
      <c r="R40" s="276"/>
      <c r="S40" s="1">
        <v>0.36769675925925926</v>
      </c>
      <c r="T40" s="2">
        <v>0.38752314814814814</v>
      </c>
      <c r="U40" s="104">
        <v>8.4166666666666501</v>
      </c>
      <c r="V40" s="105">
        <v>28.549999999999986</v>
      </c>
      <c r="W40" s="106"/>
      <c r="X40" s="107"/>
      <c r="Y40" s="261"/>
      <c r="Z40" s="262"/>
      <c r="AA40" s="111">
        <f t="shared" si="20"/>
        <v>-348.16112084062979</v>
      </c>
      <c r="AB40" s="103">
        <f t="shared" si="21"/>
        <v>0.82591943957968506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2508</v>
      </c>
      <c r="G41" s="95">
        <f t="shared" si="22"/>
        <v>129964.56</v>
      </c>
      <c r="H41" s="96"/>
      <c r="I41" s="100">
        <v>23</v>
      </c>
      <c r="J41" s="98">
        <v>1800</v>
      </c>
      <c r="K41" s="99">
        <f t="shared" si="12"/>
        <v>78.260869565217391</v>
      </c>
      <c r="L41" s="100">
        <v>23</v>
      </c>
      <c r="M41" s="98">
        <f>F41/V41*60</f>
        <v>1530.0457549567866</v>
      </c>
      <c r="N41" s="99">
        <f t="shared" si="16"/>
        <v>66.523728476382033</v>
      </c>
      <c r="O41" s="101">
        <f t="shared" si="17"/>
        <v>0</v>
      </c>
      <c r="P41" s="102">
        <f t="shared" si="18"/>
        <v>-11.737141088835358</v>
      </c>
      <c r="Q41" s="103">
        <f t="shared" si="19"/>
        <v>0.85002541942043708</v>
      </c>
      <c r="R41" s="276"/>
      <c r="S41" s="1">
        <v>0.39027777777777778</v>
      </c>
      <c r="T41" s="2">
        <v>0.45857638888888891</v>
      </c>
      <c r="U41" s="104">
        <v>3.9666666666666739</v>
      </c>
      <c r="V41" s="105">
        <v>98.350000000000023</v>
      </c>
      <c r="W41" s="106">
        <v>0.45857638888888891</v>
      </c>
      <c r="X41" s="107">
        <v>0.49791666666666662</v>
      </c>
      <c r="Y41" s="261"/>
      <c r="Z41" s="262"/>
      <c r="AA41" s="111">
        <f t="shared" si="20"/>
        <v>-269.9542450432134</v>
      </c>
      <c r="AB41" s="103">
        <f t="shared" si="21"/>
        <v>0.85002541942043697</v>
      </c>
      <c r="AC41" s="293"/>
    </row>
    <row r="42" spans="1:29" ht="15.75" customHeight="1">
      <c r="A42" s="270"/>
      <c r="B42" s="153" t="s">
        <v>180</v>
      </c>
      <c r="C42" s="259" t="s">
        <v>196</v>
      </c>
      <c r="D42" s="260"/>
      <c r="E42" s="93">
        <v>53.37</v>
      </c>
      <c r="F42" s="104">
        <v>1071</v>
      </c>
      <c r="G42" s="95">
        <f t="shared" si="22"/>
        <v>57159.27</v>
      </c>
      <c r="H42" s="96"/>
      <c r="I42" s="100">
        <v>25</v>
      </c>
      <c r="J42" s="98">
        <v>2000</v>
      </c>
      <c r="K42" s="99">
        <f t="shared" si="12"/>
        <v>80</v>
      </c>
      <c r="L42" s="100">
        <v>25</v>
      </c>
      <c r="M42" s="98">
        <f>F42/V42*60</f>
        <v>1681.4653292629705</v>
      </c>
      <c r="N42" s="99">
        <f t="shared" si="16"/>
        <v>67.258613170518814</v>
      </c>
      <c r="O42" s="101">
        <f t="shared" si="17"/>
        <v>0</v>
      </c>
      <c r="P42" s="102">
        <f t="shared" si="18"/>
        <v>-12.741386829481186</v>
      </c>
      <c r="Q42" s="103">
        <f t="shared" si="19"/>
        <v>0.84073266463148522</v>
      </c>
      <c r="R42" s="276"/>
      <c r="S42" s="1">
        <v>0.49791666666666662</v>
      </c>
      <c r="T42" s="2">
        <v>0.52445601851851853</v>
      </c>
      <c r="U42" s="104">
        <v>56.649999999999906</v>
      </c>
      <c r="V42" s="105">
        <v>38.216666666666754</v>
      </c>
      <c r="W42" s="106"/>
      <c r="X42" s="107"/>
      <c r="Y42" s="261"/>
      <c r="Z42" s="262"/>
      <c r="AA42" s="111">
        <f t="shared" si="20"/>
        <v>-318.5346707370295</v>
      </c>
      <c r="AB42" s="103">
        <f t="shared" si="21"/>
        <v>0.84073266463148522</v>
      </c>
      <c r="AC42" s="293"/>
    </row>
    <row r="43" spans="1:29" ht="15.75" customHeight="1">
      <c r="A43" s="271"/>
      <c r="B43" s="153" t="s">
        <v>180</v>
      </c>
      <c r="C43" s="259" t="s">
        <v>197</v>
      </c>
      <c r="D43" s="260"/>
      <c r="E43" s="93">
        <v>77.34</v>
      </c>
      <c r="F43" s="104">
        <v>1901</v>
      </c>
      <c r="G43" s="95">
        <f t="shared" si="22"/>
        <v>147023.34</v>
      </c>
      <c r="H43" s="113"/>
      <c r="I43" s="114">
        <v>25</v>
      </c>
      <c r="J43" s="98">
        <v>2000</v>
      </c>
      <c r="K43" s="99">
        <f t="shared" si="12"/>
        <v>80</v>
      </c>
      <c r="L43" s="114">
        <v>25</v>
      </c>
      <c r="M43" s="98">
        <f>F43/V43*60</f>
        <v>1673.251833740826</v>
      </c>
      <c r="N43" s="99">
        <f t="shared" si="16"/>
        <v>66.930073349633034</v>
      </c>
      <c r="O43" s="101">
        <f t="shared" si="17"/>
        <v>0</v>
      </c>
      <c r="P43" s="102">
        <f t="shared" si="18"/>
        <v>-13.069926650366966</v>
      </c>
      <c r="Q43" s="103">
        <f t="shared" si="19"/>
        <v>0.83662591687041288</v>
      </c>
      <c r="R43" s="276"/>
      <c r="S43" s="1">
        <v>0.52847222222222212</v>
      </c>
      <c r="T43" s="2">
        <v>0.57581018518518523</v>
      </c>
      <c r="U43" s="104">
        <v>5.7833333333331716</v>
      </c>
      <c r="V43" s="105">
        <v>68.166666666666885</v>
      </c>
      <c r="W43" s="106"/>
      <c r="X43" s="107"/>
      <c r="Y43" s="261"/>
      <c r="Z43" s="262"/>
      <c r="AA43" s="111">
        <f t="shared" si="20"/>
        <v>-326.74816625917401</v>
      </c>
      <c r="AB43" s="103">
        <f t="shared" si="21"/>
        <v>0.83662591687041299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22.2</v>
      </c>
      <c r="J55" s="138">
        <f t="shared" si="23"/>
        <v>1960</v>
      </c>
      <c r="K55" s="139">
        <f t="shared" ref="K55" si="24">J55/I55</f>
        <v>88.288288288288285</v>
      </c>
      <c r="L55" s="137">
        <f t="shared" ref="L55:M55" si="25">AVERAGE(L39:L54)</f>
        <v>22.2</v>
      </c>
      <c r="M55" s="138">
        <f t="shared" si="25"/>
        <v>1649.035399001827</v>
      </c>
      <c r="N55" s="139">
        <f t="shared" ref="N55:N61" si="26">M55/L55</f>
        <v>74.280873828911126</v>
      </c>
      <c r="O55" s="140">
        <f t="shared" ref="O55:O61" si="27">L55-I55</f>
        <v>0</v>
      </c>
      <c r="P55" s="141">
        <f t="shared" ref="P55:P61" si="28">N55-K55</f>
        <v>-14.007414459377159</v>
      </c>
      <c r="Q55" s="142">
        <f t="shared" ref="Q55:Q61" si="29">N55/K55</f>
        <v>0.84134459132746275</v>
      </c>
      <c r="R55" s="277"/>
      <c r="S55" s="143">
        <f>S39</f>
        <v>0.29166666666666669</v>
      </c>
      <c r="T55" s="144">
        <f>INDEX(T39:T54,COUNTA(T39:T54))</f>
        <v>0.57581018518518523</v>
      </c>
      <c r="U55" s="145"/>
      <c r="V55" s="156"/>
      <c r="W55" s="188"/>
      <c r="X55" s="189"/>
      <c r="Y55" s="264"/>
      <c r="Z55" s="265"/>
      <c r="AA55" s="157">
        <f t="shared" ref="AA55:AA61" si="30">M55-J55</f>
        <v>-310.96460099817295</v>
      </c>
      <c r="AB55" s="142">
        <f t="shared" ref="AB55:AB61" si="31">M55/J55</f>
        <v>0.84134459132746275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1310</v>
      </c>
      <c r="G56" s="159">
        <f t="shared" ref="G56:G61" si="32">E56*F56</f>
        <v>77761.600000000006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1" si="33">F56/V56*60</f>
        <v>1693.9655172413802</v>
      </c>
      <c r="N56" s="163">
        <f t="shared" si="26"/>
        <v>73.650674662668706</v>
      </c>
      <c r="O56" s="165">
        <f t="shared" si="27"/>
        <v>0</v>
      </c>
      <c r="P56" s="166">
        <f t="shared" si="28"/>
        <v>-13.305847076461731</v>
      </c>
      <c r="Q56" s="152">
        <f t="shared" si="29"/>
        <v>0.84698275862069006</v>
      </c>
      <c r="R56" s="275">
        <f>Q72</f>
        <v>0.84066698893749181</v>
      </c>
      <c r="S56" s="167">
        <v>0.29166666666666669</v>
      </c>
      <c r="T56" s="168">
        <v>0.32388888888888889</v>
      </c>
      <c r="U56" s="169"/>
      <c r="V56" s="170">
        <v>46.399999999999977</v>
      </c>
      <c r="W56" s="168"/>
      <c r="X56" s="171"/>
      <c r="Y56" s="278"/>
      <c r="Z56" s="279"/>
      <c r="AA56" s="109">
        <f t="shared" si="30"/>
        <v>-306.03448275861979</v>
      </c>
      <c r="AB56" s="152">
        <f t="shared" si="31"/>
        <v>0.84698275862069006</v>
      </c>
      <c r="AC56" s="266">
        <f>AB72</f>
        <v>0.8406669889374917</v>
      </c>
    </row>
    <row r="57" spans="1:29" ht="15.75" customHeight="1">
      <c r="A57" s="281"/>
      <c r="B57" s="153" t="s">
        <v>180</v>
      </c>
      <c r="C57" s="259" t="s">
        <v>195</v>
      </c>
      <c r="D57" s="260"/>
      <c r="E57" s="93">
        <v>102.83</v>
      </c>
      <c r="F57" s="94">
        <v>1392</v>
      </c>
      <c r="G57" s="95">
        <f t="shared" si="32"/>
        <v>143139.35999999999</v>
      </c>
      <c r="H57" s="96"/>
      <c r="I57" s="97">
        <v>19</v>
      </c>
      <c r="J57" s="98">
        <v>2000</v>
      </c>
      <c r="K57" s="99">
        <f t="shared" si="12"/>
        <v>105.26315789473684</v>
      </c>
      <c r="L57" s="100">
        <v>19</v>
      </c>
      <c r="M57" s="98">
        <f t="shared" si="33"/>
        <v>1688.9787664307391</v>
      </c>
      <c r="N57" s="99">
        <f t="shared" si="26"/>
        <v>88.893619285828379</v>
      </c>
      <c r="O57" s="101">
        <f t="shared" si="27"/>
        <v>0</v>
      </c>
      <c r="P57" s="102">
        <f t="shared" si="28"/>
        <v>-16.369538608908456</v>
      </c>
      <c r="Q57" s="103">
        <f t="shared" si="29"/>
        <v>0.8444893832153697</v>
      </c>
      <c r="R57" s="276"/>
      <c r="S57" s="1">
        <v>0.32777777777777778</v>
      </c>
      <c r="T57" s="2">
        <v>0.36211805555555554</v>
      </c>
      <c r="U57" s="104">
        <v>5.5999999999999961</v>
      </c>
      <c r="V57" s="105">
        <v>49.449999999999974</v>
      </c>
      <c r="W57" s="106"/>
      <c r="X57" s="107"/>
      <c r="Y57" s="261"/>
      <c r="Z57" s="262"/>
      <c r="AA57" s="111">
        <f t="shared" si="30"/>
        <v>-311.02123356926086</v>
      </c>
      <c r="AB57" s="103">
        <f t="shared" si="31"/>
        <v>0.84448938321536959</v>
      </c>
      <c r="AC57" s="267"/>
    </row>
    <row r="58" spans="1:29" ht="15.75" customHeight="1">
      <c r="A58" s="281"/>
      <c r="B58" s="153" t="s">
        <v>176</v>
      </c>
      <c r="C58" s="259" t="s">
        <v>193</v>
      </c>
      <c r="D58" s="260"/>
      <c r="E58" s="93">
        <v>56.85</v>
      </c>
      <c r="F58" s="94">
        <v>901</v>
      </c>
      <c r="G58" s="95">
        <f t="shared" si="32"/>
        <v>51221.85</v>
      </c>
      <c r="H58" s="96"/>
      <c r="I58" s="97">
        <v>21</v>
      </c>
      <c r="J58" s="98">
        <v>2000</v>
      </c>
      <c r="K58" s="99">
        <f t="shared" si="12"/>
        <v>95.238095238095241</v>
      </c>
      <c r="L58" s="100">
        <v>21</v>
      </c>
      <c r="M58" s="98">
        <f t="shared" si="33"/>
        <v>1629.9497487437175</v>
      </c>
      <c r="N58" s="99">
        <f t="shared" si="26"/>
        <v>77.616654702081789</v>
      </c>
      <c r="O58" s="101">
        <f t="shared" si="27"/>
        <v>0</v>
      </c>
      <c r="P58" s="102">
        <f t="shared" si="28"/>
        <v>-17.621440536013452</v>
      </c>
      <c r="Q58" s="103">
        <f t="shared" si="29"/>
        <v>0.81497487437185878</v>
      </c>
      <c r="R58" s="276"/>
      <c r="S58" s="1">
        <v>0.36666666666666664</v>
      </c>
      <c r="T58" s="2">
        <v>0.38969907407407406</v>
      </c>
      <c r="U58" s="104">
        <v>6.5499999999999847</v>
      </c>
      <c r="V58" s="105">
        <v>33.166666666666686</v>
      </c>
      <c r="W58" s="106"/>
      <c r="X58" s="107"/>
      <c r="Y58" s="261"/>
      <c r="Z58" s="262"/>
      <c r="AA58" s="111">
        <f t="shared" si="30"/>
        <v>-370.05025125628254</v>
      </c>
      <c r="AB58" s="103">
        <f t="shared" si="31"/>
        <v>0.81497487437185878</v>
      </c>
      <c r="AC58" s="267"/>
    </row>
    <row r="59" spans="1:29" ht="15.75" customHeight="1">
      <c r="A59" s="281"/>
      <c r="B59" s="153" t="s">
        <v>180</v>
      </c>
      <c r="C59" s="259" t="s">
        <v>194</v>
      </c>
      <c r="D59" s="260"/>
      <c r="E59" s="93">
        <v>47.37</v>
      </c>
      <c r="F59" s="94">
        <v>1325</v>
      </c>
      <c r="G59" s="95">
        <f t="shared" si="32"/>
        <v>62765.25</v>
      </c>
      <c r="H59" s="96"/>
      <c r="I59" s="97">
        <v>21</v>
      </c>
      <c r="J59" s="98">
        <v>2000</v>
      </c>
      <c r="K59" s="99">
        <f t="shared" si="12"/>
        <v>95.238095238095241</v>
      </c>
      <c r="L59" s="100">
        <v>21</v>
      </c>
      <c r="M59" s="98">
        <f t="shared" si="33"/>
        <v>1669.5834791739601</v>
      </c>
      <c r="N59" s="99">
        <f t="shared" si="26"/>
        <v>79.503975198760003</v>
      </c>
      <c r="O59" s="101">
        <f t="shared" si="27"/>
        <v>0</v>
      </c>
      <c r="P59" s="102">
        <f t="shared" si="28"/>
        <v>-15.734120039335238</v>
      </c>
      <c r="Q59" s="103">
        <f t="shared" si="29"/>
        <v>0.83479173958698005</v>
      </c>
      <c r="R59" s="276"/>
      <c r="S59" s="1">
        <v>0.39471064814814816</v>
      </c>
      <c r="T59" s="2">
        <v>0.42777777777777776</v>
      </c>
      <c r="U59" s="104">
        <v>7.2166666666667023</v>
      </c>
      <c r="V59" s="105">
        <v>47.616666666666625</v>
      </c>
      <c r="W59" s="106"/>
      <c r="X59" s="107"/>
      <c r="Y59" s="261"/>
      <c r="Z59" s="262"/>
      <c r="AA59" s="111">
        <f t="shared" si="30"/>
        <v>-330.41652082603991</v>
      </c>
      <c r="AB59" s="103">
        <f t="shared" si="31"/>
        <v>0.83479173958698005</v>
      </c>
      <c r="AC59" s="267"/>
    </row>
    <row r="60" spans="1:29" ht="15.75" customHeight="1">
      <c r="A60" s="281"/>
      <c r="B60" s="153" t="s">
        <v>180</v>
      </c>
      <c r="C60" s="259" t="s">
        <v>188</v>
      </c>
      <c r="D60" s="260"/>
      <c r="E60" s="93">
        <v>59.34</v>
      </c>
      <c r="F60" s="94">
        <v>1564</v>
      </c>
      <c r="G60" s="95">
        <f t="shared" si="32"/>
        <v>92807.760000000009</v>
      </c>
      <c r="H60" s="113"/>
      <c r="I60" s="97">
        <v>24</v>
      </c>
      <c r="J60" s="98">
        <v>2000</v>
      </c>
      <c r="K60" s="99">
        <f t="shared" si="12"/>
        <v>83.333333333333329</v>
      </c>
      <c r="L60" s="114">
        <v>24</v>
      </c>
      <c r="M60" s="98">
        <f t="shared" si="33"/>
        <v>1690.3032122485743</v>
      </c>
      <c r="N60" s="99">
        <f t="shared" si="26"/>
        <v>70.429300510357265</v>
      </c>
      <c r="O60" s="101">
        <f t="shared" si="27"/>
        <v>0</v>
      </c>
      <c r="P60" s="102">
        <f t="shared" si="28"/>
        <v>-12.904032822976063</v>
      </c>
      <c r="Q60" s="103">
        <f t="shared" si="29"/>
        <v>0.84515160612428719</v>
      </c>
      <c r="R60" s="276"/>
      <c r="S60" s="1">
        <v>0.43228009259259259</v>
      </c>
      <c r="T60" s="2">
        <v>0.47083333333333333</v>
      </c>
      <c r="U60" s="104">
        <v>6.4833333333333609</v>
      </c>
      <c r="V60" s="105">
        <v>55.516666666666659</v>
      </c>
      <c r="W60" s="106">
        <v>0.47083333333333333</v>
      </c>
      <c r="X60" s="107">
        <v>0.51041666666666652</v>
      </c>
      <c r="Y60" s="261"/>
      <c r="Z60" s="262"/>
      <c r="AA60" s="111">
        <f t="shared" si="30"/>
        <v>-309.69678775142575</v>
      </c>
      <c r="AB60" s="103">
        <f t="shared" si="31"/>
        <v>0.84515160612428708</v>
      </c>
      <c r="AC60" s="267"/>
    </row>
    <row r="61" spans="1:29" ht="15.75" customHeight="1">
      <c r="A61" s="281"/>
      <c r="B61" s="153" t="s">
        <v>180</v>
      </c>
      <c r="C61" s="259" t="s">
        <v>198</v>
      </c>
      <c r="D61" s="260"/>
      <c r="E61" s="93">
        <v>58.67</v>
      </c>
      <c r="F61" s="94">
        <v>2701</v>
      </c>
      <c r="G61" s="115">
        <f t="shared" si="32"/>
        <v>158467.67000000001</v>
      </c>
      <c r="H61" s="116"/>
      <c r="I61" s="97">
        <v>25</v>
      </c>
      <c r="J61" s="98">
        <v>2000</v>
      </c>
      <c r="K61" s="99">
        <f t="shared" si="12"/>
        <v>80</v>
      </c>
      <c r="L61" s="100">
        <v>25</v>
      </c>
      <c r="M61" s="98">
        <f t="shared" si="33"/>
        <v>1715.2231434115315</v>
      </c>
      <c r="N61" s="99">
        <f t="shared" si="26"/>
        <v>68.608925736461259</v>
      </c>
      <c r="O61" s="101">
        <f t="shared" si="27"/>
        <v>0</v>
      </c>
      <c r="P61" s="102">
        <f t="shared" si="28"/>
        <v>-11.391074263538741</v>
      </c>
      <c r="Q61" s="103">
        <f t="shared" si="29"/>
        <v>0.85761157170576574</v>
      </c>
      <c r="R61" s="276"/>
      <c r="S61" s="1">
        <v>0.51041666666666652</v>
      </c>
      <c r="T61" s="2">
        <v>0.57603009259259264</v>
      </c>
      <c r="U61" s="104">
        <v>56.999999999999801</v>
      </c>
      <c r="V61" s="105">
        <v>94.483333333333604</v>
      </c>
      <c r="W61" s="106"/>
      <c r="X61" s="107"/>
      <c r="Y61" s="261"/>
      <c r="Z61" s="262"/>
      <c r="AA61" s="111">
        <f t="shared" si="30"/>
        <v>-284.77685658846849</v>
      </c>
      <c r="AB61" s="103">
        <f t="shared" si="31"/>
        <v>0.85761157170576574</v>
      </c>
      <c r="AC61" s="267"/>
    </row>
    <row r="62" spans="1:29" ht="15.75" customHeight="1">
      <c r="A62" s="281"/>
      <c r="B62" s="153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17"/>
      <c r="T62" s="118"/>
      <c r="U62" s="104"/>
      <c r="V62" s="105"/>
      <c r="W62" s="118"/>
      <c r="X62" s="190"/>
      <c r="Y62" s="261"/>
      <c r="Z62" s="262"/>
      <c r="AA62" s="111"/>
      <c r="AB62" s="103"/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34">AVERAGE(I56:I71)</f>
        <v>22.166666666666668</v>
      </c>
      <c r="J72" s="138">
        <f t="shared" si="34"/>
        <v>2000</v>
      </c>
      <c r="K72" s="139">
        <f t="shared" ref="K72" si="35">J72/I72</f>
        <v>90.225563909774436</v>
      </c>
      <c r="L72" s="137">
        <f t="shared" ref="L72:M72" si="36">AVERAGE(L56:L71)</f>
        <v>22.166666666666668</v>
      </c>
      <c r="M72" s="138">
        <f t="shared" si="36"/>
        <v>1681.3339778749835</v>
      </c>
      <c r="N72" s="139">
        <f t="shared" ref="N72:N84" si="37">M72/L72</f>
        <v>75.849653137217302</v>
      </c>
      <c r="O72" s="140">
        <f t="shared" ref="O72:O84" si="38">L72-I72</f>
        <v>0</v>
      </c>
      <c r="P72" s="141">
        <f t="shared" ref="P72:P84" si="39">N72-K72</f>
        <v>-14.375910772557134</v>
      </c>
      <c r="Q72" s="142">
        <f t="shared" ref="Q72:Q84" si="40">N72/K72</f>
        <v>0.84066698893749181</v>
      </c>
      <c r="R72" s="277"/>
      <c r="S72" s="143">
        <f>S56</f>
        <v>0.29166666666666669</v>
      </c>
      <c r="T72" s="144">
        <f>INDEX(T56:T71,COUNTA(T56:T71))</f>
        <v>0.57603009259259264</v>
      </c>
      <c r="U72" s="145"/>
      <c r="V72" s="156"/>
      <c r="W72" s="135"/>
      <c r="X72" s="139"/>
      <c r="Y72" s="264"/>
      <c r="Z72" s="265"/>
      <c r="AA72" s="157">
        <f t="shared" ref="AA72:AA84" si="41">M72-J72</f>
        <v>-318.66602212501653</v>
      </c>
      <c r="AB72" s="142">
        <f t="shared" ref="AB72:AB84" si="42">M72/J72</f>
        <v>0.8406669889374917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3855</v>
      </c>
      <c r="G73" s="159">
        <f t="shared" ref="G73:G84" si="43">E73*F73</f>
        <v>146258.69999999998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4" si="44">F73/V73*60</f>
        <v>2998.7035436473639</v>
      </c>
      <c r="N73" s="163">
        <f t="shared" si="37"/>
        <v>142.79540684035067</v>
      </c>
      <c r="O73" s="165">
        <f t="shared" si="38"/>
        <v>0</v>
      </c>
      <c r="P73" s="166">
        <f t="shared" si="39"/>
        <v>-28.633164588220751</v>
      </c>
      <c r="Q73" s="152">
        <f t="shared" si="40"/>
        <v>0.83297320656871232</v>
      </c>
      <c r="R73" s="275">
        <f>Q89</f>
        <v>0.85125430743220276</v>
      </c>
      <c r="S73" s="167">
        <v>0.16666666666666666</v>
      </c>
      <c r="T73" s="168">
        <v>0.22023148148148147</v>
      </c>
      <c r="U73" s="169"/>
      <c r="V73" s="170">
        <v>77.13333333333334</v>
      </c>
      <c r="W73" s="168"/>
      <c r="X73" s="171"/>
      <c r="Y73" s="278"/>
      <c r="Z73" s="279"/>
      <c r="AA73" s="109">
        <f t="shared" si="41"/>
        <v>-601.29645635263614</v>
      </c>
      <c r="AB73" s="152">
        <f t="shared" si="42"/>
        <v>0.83297320656871221</v>
      </c>
      <c r="AC73" s="266">
        <f>AB89</f>
        <v>0.85125430743220276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384</v>
      </c>
      <c r="G74" s="95">
        <f t="shared" si="43"/>
        <v>14630.400000000001</v>
      </c>
      <c r="H74" s="96"/>
      <c r="I74" s="97">
        <v>21</v>
      </c>
      <c r="J74" s="98">
        <v>3600</v>
      </c>
      <c r="K74" s="99">
        <f t="shared" ref="K74:K109" si="45">J74/I74</f>
        <v>171.42857142857142</v>
      </c>
      <c r="L74" s="100">
        <v>21</v>
      </c>
      <c r="M74" s="98">
        <f t="shared" si="44"/>
        <v>2880.00000000001</v>
      </c>
      <c r="N74" s="99">
        <f t="shared" si="37"/>
        <v>137.14285714285762</v>
      </c>
      <c r="O74" s="101">
        <f t="shared" si="38"/>
        <v>0</v>
      </c>
      <c r="P74" s="102">
        <f t="shared" si="39"/>
        <v>-34.285714285713794</v>
      </c>
      <c r="Q74" s="103">
        <f t="shared" si="40"/>
        <v>0.80000000000000282</v>
      </c>
      <c r="R74" s="276"/>
      <c r="S74" s="1">
        <v>0.22430555555555556</v>
      </c>
      <c r="T74" s="2">
        <v>0.2298611111111111</v>
      </c>
      <c r="U74" s="104">
        <v>5.8666666666666911</v>
      </c>
      <c r="V74" s="105">
        <v>7.9999999999999716</v>
      </c>
      <c r="W74" s="106"/>
      <c r="X74" s="107"/>
      <c r="Y74" s="261"/>
      <c r="Z74" s="262"/>
      <c r="AA74" s="111">
        <f t="shared" si="41"/>
        <v>-719.99999999999</v>
      </c>
      <c r="AB74" s="103">
        <f t="shared" si="42"/>
        <v>0.80000000000000282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3595</v>
      </c>
      <c r="G75" s="95">
        <f t="shared" si="43"/>
        <v>115255.70000000001</v>
      </c>
      <c r="H75" s="96"/>
      <c r="I75" s="97">
        <v>21</v>
      </c>
      <c r="J75" s="98">
        <v>3600</v>
      </c>
      <c r="K75" s="99">
        <f t="shared" si="45"/>
        <v>171.42857142857142</v>
      </c>
      <c r="L75" s="100">
        <v>21</v>
      </c>
      <c r="M75" s="98">
        <f t="shared" si="44"/>
        <v>2988.9145496535784</v>
      </c>
      <c r="N75" s="99">
        <f t="shared" si="37"/>
        <v>142.32926426921802</v>
      </c>
      <c r="O75" s="101">
        <f t="shared" si="38"/>
        <v>0</v>
      </c>
      <c r="P75" s="102">
        <f t="shared" si="39"/>
        <v>-29.099307159353401</v>
      </c>
      <c r="Q75" s="103">
        <f t="shared" si="40"/>
        <v>0.83025404157043847</v>
      </c>
      <c r="R75" s="276"/>
      <c r="S75" s="1">
        <v>0.23472222222222222</v>
      </c>
      <c r="T75" s="2">
        <v>0.28483796296296299</v>
      </c>
      <c r="U75" s="104">
        <v>7.0000000000000151</v>
      </c>
      <c r="V75" s="105">
        <v>72.1666666666667</v>
      </c>
      <c r="W75" s="106"/>
      <c r="X75" s="107"/>
      <c r="Y75" s="261"/>
      <c r="Z75" s="262"/>
      <c r="AA75" s="111">
        <f t="shared" si="41"/>
        <v>-611.08545034642157</v>
      </c>
      <c r="AB75" s="103">
        <f t="shared" si="42"/>
        <v>0.83025404157043847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3587</v>
      </c>
      <c r="G76" s="95">
        <f t="shared" si="43"/>
        <v>101476.23</v>
      </c>
      <c r="H76" s="96"/>
      <c r="I76" s="97">
        <v>19</v>
      </c>
      <c r="J76" s="98">
        <v>3600</v>
      </c>
      <c r="K76" s="99">
        <f t="shared" si="45"/>
        <v>189.47368421052633</v>
      </c>
      <c r="L76" s="100">
        <v>19</v>
      </c>
      <c r="M76" s="98">
        <f t="shared" si="44"/>
        <v>2989.8587636026873</v>
      </c>
      <c r="N76" s="99">
        <f t="shared" si="37"/>
        <v>157.36098755803619</v>
      </c>
      <c r="O76" s="101">
        <f t="shared" si="38"/>
        <v>0</v>
      </c>
      <c r="P76" s="102">
        <f t="shared" si="39"/>
        <v>-32.112696652490143</v>
      </c>
      <c r="Q76" s="103">
        <f t="shared" si="40"/>
        <v>0.83051632322296864</v>
      </c>
      <c r="R76" s="276"/>
      <c r="S76" s="1">
        <v>0.29028935185185184</v>
      </c>
      <c r="T76" s="2">
        <v>0.34027777777777773</v>
      </c>
      <c r="U76" s="104">
        <v>7.8499999999999481</v>
      </c>
      <c r="V76" s="105">
        <v>71.983333333333292</v>
      </c>
      <c r="W76" s="106"/>
      <c r="X76" s="107"/>
      <c r="Y76" s="261"/>
      <c r="Z76" s="262"/>
      <c r="AA76" s="191">
        <f t="shared" si="41"/>
        <v>-610.1412363973127</v>
      </c>
      <c r="AB76" s="192">
        <f t="shared" si="42"/>
        <v>0.83051632322296864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2137</v>
      </c>
      <c r="G77" s="95">
        <f t="shared" si="43"/>
        <v>83321.63</v>
      </c>
      <c r="H77" s="113"/>
      <c r="I77" s="97">
        <v>19</v>
      </c>
      <c r="J77" s="98">
        <v>3600</v>
      </c>
      <c r="K77" s="99">
        <f t="shared" si="45"/>
        <v>189.47368421052633</v>
      </c>
      <c r="L77" s="114">
        <v>19</v>
      </c>
      <c r="M77" s="98">
        <f t="shared" si="44"/>
        <v>2970.3474903474921</v>
      </c>
      <c r="N77" s="99">
        <f t="shared" si="37"/>
        <v>156.33407843934168</v>
      </c>
      <c r="O77" s="101">
        <f t="shared" si="38"/>
        <v>0</v>
      </c>
      <c r="P77" s="102">
        <f t="shared" si="39"/>
        <v>-33.139605771184648</v>
      </c>
      <c r="Q77" s="103">
        <f t="shared" si="40"/>
        <v>0.82509652509652553</v>
      </c>
      <c r="R77" s="276"/>
      <c r="S77" s="1">
        <v>0.34447916666666667</v>
      </c>
      <c r="T77" s="2">
        <v>0.37445601851851851</v>
      </c>
      <c r="U77" s="104">
        <v>6.0500000000000664</v>
      </c>
      <c r="V77" s="105">
        <v>43.166666666666643</v>
      </c>
      <c r="W77" s="106"/>
      <c r="X77" s="107"/>
      <c r="Y77" s="261"/>
      <c r="Z77" s="262"/>
      <c r="AA77" s="191">
        <f t="shared" si="41"/>
        <v>-629.65250965250789</v>
      </c>
      <c r="AB77" s="192">
        <f t="shared" si="42"/>
        <v>0.82509652509652553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3036</v>
      </c>
      <c r="G78" s="115">
        <f t="shared" si="43"/>
        <v>94935.72</v>
      </c>
      <c r="H78" s="116"/>
      <c r="I78" s="97">
        <v>19</v>
      </c>
      <c r="J78" s="98">
        <v>3600</v>
      </c>
      <c r="K78" s="99">
        <f t="shared" si="45"/>
        <v>189.47368421052633</v>
      </c>
      <c r="L78" s="100">
        <v>19</v>
      </c>
      <c r="M78" s="98">
        <f t="shared" si="44"/>
        <v>2991.951820421576</v>
      </c>
      <c r="N78" s="99">
        <f t="shared" si="37"/>
        <v>157.47114844324085</v>
      </c>
      <c r="O78" s="101">
        <f t="shared" si="38"/>
        <v>0</v>
      </c>
      <c r="P78" s="102">
        <f t="shared" si="39"/>
        <v>-32.00253576728548</v>
      </c>
      <c r="Q78" s="103">
        <f t="shared" si="40"/>
        <v>0.83109772789488223</v>
      </c>
      <c r="R78" s="276"/>
      <c r="S78" s="1">
        <v>0.3792476851851852</v>
      </c>
      <c r="T78" s="2">
        <v>0.42152777777777772</v>
      </c>
      <c r="U78" s="104">
        <v>6.9000000000000394</v>
      </c>
      <c r="V78" s="105">
        <v>60.883333333333233</v>
      </c>
      <c r="W78" s="106"/>
      <c r="X78" s="107"/>
      <c r="Y78" s="261"/>
      <c r="Z78" s="262"/>
      <c r="AA78" s="191">
        <f t="shared" si="41"/>
        <v>-608.04817957842397</v>
      </c>
      <c r="AB78" s="192">
        <f t="shared" si="42"/>
        <v>0.83109772789488223</v>
      </c>
      <c r="AC78" s="267"/>
    </row>
    <row r="79" spans="1:29" ht="15.75" customHeight="1">
      <c r="A79" s="271"/>
      <c r="B79" s="92" t="s">
        <v>189</v>
      </c>
      <c r="C79" s="285" t="s">
        <v>190</v>
      </c>
      <c r="D79" s="285"/>
      <c r="E79" s="93">
        <v>46.93</v>
      </c>
      <c r="F79" s="98">
        <v>1614</v>
      </c>
      <c r="G79" s="115">
        <f t="shared" si="43"/>
        <v>75745.02</v>
      </c>
      <c r="H79" s="119"/>
      <c r="I79" s="97">
        <v>26</v>
      </c>
      <c r="J79" s="98">
        <v>3600</v>
      </c>
      <c r="K79" s="99">
        <f t="shared" si="45"/>
        <v>138.46153846153845</v>
      </c>
      <c r="L79" s="114">
        <v>26</v>
      </c>
      <c r="M79" s="98">
        <f t="shared" si="44"/>
        <v>3154.3973941368076</v>
      </c>
      <c r="N79" s="99">
        <f t="shared" si="37"/>
        <v>121.32297669756953</v>
      </c>
      <c r="O79" s="120">
        <f t="shared" si="38"/>
        <v>0</v>
      </c>
      <c r="P79" s="121">
        <f t="shared" si="39"/>
        <v>-17.138561763968923</v>
      </c>
      <c r="Q79" s="122">
        <f t="shared" si="40"/>
        <v>0.87622149837133556</v>
      </c>
      <c r="R79" s="276"/>
      <c r="S79" s="1">
        <v>0.42729166666666668</v>
      </c>
      <c r="T79" s="2">
        <v>0.44861111111111113</v>
      </c>
      <c r="U79" s="104">
        <v>8.3000000000000984</v>
      </c>
      <c r="V79" s="105">
        <v>30.700000000000003</v>
      </c>
      <c r="W79" s="106"/>
      <c r="X79" s="107"/>
      <c r="Y79" s="261"/>
      <c r="Z79" s="262"/>
      <c r="AA79" s="191">
        <f t="shared" si="41"/>
        <v>-445.60260586319237</v>
      </c>
      <c r="AB79" s="192">
        <f t="shared" si="42"/>
        <v>0.87622149837133545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1270</v>
      </c>
      <c r="G80" s="115">
        <f t="shared" si="43"/>
        <v>55384.7</v>
      </c>
      <c r="H80" s="119"/>
      <c r="I80" s="97">
        <v>22</v>
      </c>
      <c r="J80" s="98">
        <v>3600</v>
      </c>
      <c r="K80" s="99">
        <f t="shared" si="45"/>
        <v>163.63636363636363</v>
      </c>
      <c r="L80" s="114">
        <v>22</v>
      </c>
      <c r="M80" s="98">
        <f t="shared" si="44"/>
        <v>3131.5068493150452</v>
      </c>
      <c r="N80" s="99">
        <f t="shared" si="37"/>
        <v>142.34122042341116</v>
      </c>
      <c r="O80" s="120">
        <f t="shared" si="38"/>
        <v>0</v>
      </c>
      <c r="P80" s="121">
        <f t="shared" si="39"/>
        <v>-21.295143212952468</v>
      </c>
      <c r="Q80" s="122">
        <f t="shared" si="40"/>
        <v>0.86986301369862384</v>
      </c>
      <c r="R80" s="276"/>
      <c r="S80" s="1">
        <v>0.45277777777777767</v>
      </c>
      <c r="T80" s="2">
        <v>0.46967592592592594</v>
      </c>
      <c r="U80" s="104">
        <v>5.9999999999998188</v>
      </c>
      <c r="V80" s="105">
        <v>24.333333333333513</v>
      </c>
      <c r="W80" s="106"/>
      <c r="X80" s="107"/>
      <c r="Y80" s="261"/>
      <c r="Z80" s="262"/>
      <c r="AA80" s="191">
        <f t="shared" si="41"/>
        <v>-468.4931506849548</v>
      </c>
      <c r="AB80" s="192">
        <f t="shared" si="42"/>
        <v>0.86986301369862362</v>
      </c>
      <c r="AC80" s="267"/>
    </row>
    <row r="81" spans="1:29" ht="15.75" customHeight="1">
      <c r="A81" s="271"/>
      <c r="B81" s="92" t="s">
        <v>189</v>
      </c>
      <c r="C81" s="285" t="s">
        <v>206</v>
      </c>
      <c r="D81" s="285"/>
      <c r="E81" s="93">
        <v>36.86</v>
      </c>
      <c r="F81" s="98">
        <v>2807</v>
      </c>
      <c r="G81" s="115">
        <f t="shared" si="43"/>
        <v>103466.02</v>
      </c>
      <c r="H81" s="119"/>
      <c r="I81" s="97">
        <v>21</v>
      </c>
      <c r="J81" s="98">
        <v>3600</v>
      </c>
      <c r="K81" s="99">
        <f t="shared" si="45"/>
        <v>171.42857142857142</v>
      </c>
      <c r="L81" s="114">
        <v>21</v>
      </c>
      <c r="M81" s="98">
        <f t="shared" si="44"/>
        <v>3177.7358490566148</v>
      </c>
      <c r="N81" s="99">
        <f t="shared" si="37"/>
        <v>151.32075471698167</v>
      </c>
      <c r="O81" s="120">
        <f t="shared" si="38"/>
        <v>0</v>
      </c>
      <c r="P81" s="121">
        <f t="shared" si="39"/>
        <v>-20.107816711589749</v>
      </c>
      <c r="Q81" s="122">
        <f t="shared" si="40"/>
        <v>0.88270440251572646</v>
      </c>
      <c r="R81" s="276"/>
      <c r="S81" s="1">
        <v>0.47430555555555554</v>
      </c>
      <c r="T81" s="2">
        <v>0.51111111111111096</v>
      </c>
      <c r="U81" s="104">
        <v>6.6666666666666163</v>
      </c>
      <c r="V81" s="105">
        <v>52.999999999999815</v>
      </c>
      <c r="W81" s="106">
        <v>0.51111111111111096</v>
      </c>
      <c r="X81" s="107">
        <v>0.55021990740740745</v>
      </c>
      <c r="Y81" s="261"/>
      <c r="Z81" s="262"/>
      <c r="AA81" s="191">
        <f t="shared" si="41"/>
        <v>-422.26415094338518</v>
      </c>
      <c r="AB81" s="192">
        <f t="shared" si="42"/>
        <v>0.88270440251572635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246</v>
      </c>
      <c r="G82" s="115">
        <f t="shared" si="43"/>
        <v>9348</v>
      </c>
      <c r="H82" s="119">
        <v>2</v>
      </c>
      <c r="I82" s="97">
        <v>21</v>
      </c>
      <c r="J82" s="98">
        <v>3600</v>
      </c>
      <c r="K82" s="99">
        <f t="shared" si="45"/>
        <v>171.42857142857142</v>
      </c>
      <c r="L82" s="114">
        <v>21</v>
      </c>
      <c r="M82" s="98">
        <f t="shared" si="44"/>
        <v>3151.6014234875538</v>
      </c>
      <c r="N82" s="99">
        <f t="shared" si="37"/>
        <v>150.07625826131209</v>
      </c>
      <c r="O82" s="120">
        <f t="shared" si="38"/>
        <v>0</v>
      </c>
      <c r="P82" s="121">
        <f t="shared" si="39"/>
        <v>-21.352313167259325</v>
      </c>
      <c r="Q82" s="122">
        <f t="shared" si="40"/>
        <v>0.87544483985765398</v>
      </c>
      <c r="R82" s="276"/>
      <c r="S82" s="1">
        <v>0.55021990740740745</v>
      </c>
      <c r="T82" s="2">
        <v>0.55347222222222225</v>
      </c>
      <c r="U82" s="104">
        <v>56.316666666666947</v>
      </c>
      <c r="V82" s="105">
        <v>4.6833333333333194</v>
      </c>
      <c r="W82" s="106"/>
      <c r="X82" s="107"/>
      <c r="Y82" s="261"/>
      <c r="Z82" s="262"/>
      <c r="AA82" s="191">
        <f t="shared" si="41"/>
        <v>-448.3985765124462</v>
      </c>
      <c r="AB82" s="192">
        <f t="shared" si="42"/>
        <v>0.87544483985765387</v>
      </c>
      <c r="AC82" s="267"/>
    </row>
    <row r="83" spans="1:29" ht="15.75" customHeight="1">
      <c r="A83" s="271"/>
      <c r="B83" s="92" t="s">
        <v>189</v>
      </c>
      <c r="C83" s="285" t="s">
        <v>208</v>
      </c>
      <c r="D83" s="285"/>
      <c r="E83" s="93">
        <v>38.630000000000003</v>
      </c>
      <c r="F83" s="98">
        <v>4287</v>
      </c>
      <c r="G83" s="115">
        <f t="shared" si="43"/>
        <v>165606.81</v>
      </c>
      <c r="H83" s="119"/>
      <c r="I83" s="97">
        <v>20</v>
      </c>
      <c r="J83" s="98">
        <v>3600</v>
      </c>
      <c r="K83" s="99">
        <f t="shared" si="45"/>
        <v>180</v>
      </c>
      <c r="L83" s="114">
        <v>20</v>
      </c>
      <c r="M83" s="98">
        <f t="shared" si="44"/>
        <v>3169.0349075975232</v>
      </c>
      <c r="N83" s="99">
        <f t="shared" si="37"/>
        <v>158.45174537987617</v>
      </c>
      <c r="O83" s="120">
        <f t="shared" si="38"/>
        <v>0</v>
      </c>
      <c r="P83" s="121">
        <f t="shared" si="39"/>
        <v>-21.548254620123828</v>
      </c>
      <c r="Q83" s="122">
        <f t="shared" si="40"/>
        <v>0.88028747433264543</v>
      </c>
      <c r="R83" s="276"/>
      <c r="S83" s="1">
        <v>0.55763888888888868</v>
      </c>
      <c r="T83" s="2">
        <v>0.61400462962962965</v>
      </c>
      <c r="U83" s="104">
        <v>5.9999999999996589</v>
      </c>
      <c r="V83" s="105">
        <v>81.166666666666998</v>
      </c>
      <c r="W83" s="106"/>
      <c r="X83" s="107"/>
      <c r="Y83" s="261"/>
      <c r="Z83" s="262"/>
      <c r="AA83" s="191">
        <f t="shared" si="41"/>
        <v>-430.96509240247678</v>
      </c>
      <c r="AB83" s="192">
        <f t="shared" si="42"/>
        <v>0.88028747433264531</v>
      </c>
      <c r="AC83" s="267"/>
    </row>
    <row r="84" spans="1:29" ht="15.75" customHeight="1">
      <c r="A84" s="271"/>
      <c r="B84" s="92" t="s">
        <v>189</v>
      </c>
      <c r="C84" s="285" t="s">
        <v>209</v>
      </c>
      <c r="D84" s="285"/>
      <c r="E84" s="93">
        <v>38</v>
      </c>
      <c r="F84" s="98">
        <v>6003</v>
      </c>
      <c r="G84" s="115">
        <f t="shared" si="43"/>
        <v>228114</v>
      </c>
      <c r="H84" s="119"/>
      <c r="I84" s="97">
        <v>21</v>
      </c>
      <c r="J84" s="98">
        <v>3600</v>
      </c>
      <c r="K84" s="99">
        <f t="shared" si="45"/>
        <v>171.42857142857142</v>
      </c>
      <c r="L84" s="114">
        <v>21</v>
      </c>
      <c r="M84" s="98">
        <f t="shared" si="44"/>
        <v>3170.1334898049004</v>
      </c>
      <c r="N84" s="99">
        <f t="shared" si="37"/>
        <v>150.95873760975715</v>
      </c>
      <c r="O84" s="120">
        <f t="shared" si="38"/>
        <v>0</v>
      </c>
      <c r="P84" s="121">
        <f t="shared" si="39"/>
        <v>-20.469833818814266</v>
      </c>
      <c r="Q84" s="122">
        <f t="shared" si="40"/>
        <v>0.88059263605691673</v>
      </c>
      <c r="R84" s="276"/>
      <c r="S84" s="1">
        <v>0.61832175925925925</v>
      </c>
      <c r="T84" s="2">
        <v>0.69722222222222219</v>
      </c>
      <c r="U84" s="104">
        <v>6.2166666666666259</v>
      </c>
      <c r="V84" s="105">
        <v>113.61666666666663</v>
      </c>
      <c r="W84" s="106"/>
      <c r="X84" s="107"/>
      <c r="Y84" s="261"/>
      <c r="Z84" s="262"/>
      <c r="AA84" s="191">
        <f t="shared" si="41"/>
        <v>-429.86651019509964</v>
      </c>
      <c r="AB84" s="192">
        <f t="shared" si="42"/>
        <v>0.88059263605691673</v>
      </c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46">AVERAGE(I73:I88)</f>
        <v>20.916666666666668</v>
      </c>
      <c r="J89" s="138">
        <f t="shared" si="46"/>
        <v>3600</v>
      </c>
      <c r="K89" s="139">
        <f t="shared" ref="K89" si="47">J89/I89</f>
        <v>172.11155378486055</v>
      </c>
      <c r="L89" s="137">
        <f t="shared" ref="L89:M89" si="48">AVERAGE(L73:L88)</f>
        <v>20.916666666666668</v>
      </c>
      <c r="M89" s="138">
        <f t="shared" si="48"/>
        <v>3064.5155067559299</v>
      </c>
      <c r="N89" s="139">
        <f>M89/L89</f>
        <v>146.51070151821179</v>
      </c>
      <c r="O89" s="140">
        <f>L89-I89</f>
        <v>0</v>
      </c>
      <c r="P89" s="141">
        <f>N89-K89</f>
        <v>-25.600852266648758</v>
      </c>
      <c r="Q89" s="142">
        <f>N89/K89</f>
        <v>0.85125430743220276</v>
      </c>
      <c r="R89" s="277"/>
      <c r="S89" s="143">
        <f>S73</f>
        <v>0.16666666666666666</v>
      </c>
      <c r="T89" s="144">
        <f>INDEX(T73:T88,COUNTA(T73:T88))</f>
        <v>0.69722222222222219</v>
      </c>
      <c r="U89" s="145"/>
      <c r="V89" s="156"/>
      <c r="W89" s="135"/>
      <c r="X89" s="139"/>
      <c r="Y89" s="264"/>
      <c r="Z89" s="265"/>
      <c r="AA89" s="157">
        <f>M89-J89</f>
        <v>-535.48449324407011</v>
      </c>
      <c r="AB89" s="142">
        <f>M89/J89</f>
        <v>0.85125430743220276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1541</v>
      </c>
      <c r="G90" s="159">
        <f t="shared" ref="G90:G93" si="49">E90*F90</f>
        <v>52748.429999999993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2525.0796540737374</v>
      </c>
      <c r="N90" s="163">
        <f>M90/L90</f>
        <v>157.81747837960859</v>
      </c>
      <c r="O90" s="165">
        <f>L90-I90</f>
        <v>0</v>
      </c>
      <c r="P90" s="166">
        <f>N90-K90</f>
        <v>-29.682521620391412</v>
      </c>
      <c r="Q90" s="152">
        <f>N90/K90</f>
        <v>0.84169321802457908</v>
      </c>
      <c r="R90" s="275">
        <f>Q106</f>
        <v>0.85158446616914074</v>
      </c>
      <c r="S90" s="167">
        <v>0.25026620370370373</v>
      </c>
      <c r="T90" s="168">
        <v>0.27569444444444446</v>
      </c>
      <c r="U90" s="169"/>
      <c r="V90" s="170">
        <v>36.61666666666666</v>
      </c>
      <c r="W90" s="173"/>
      <c r="X90" s="151"/>
      <c r="Y90" s="278"/>
      <c r="Z90" s="279"/>
      <c r="AA90" s="109">
        <f>M90-J90</f>
        <v>-474.9203459262626</v>
      </c>
      <c r="AB90" s="152">
        <f>M90/J90</f>
        <v>0.84169321802457908</v>
      </c>
      <c r="AC90" s="266">
        <f>AB106</f>
        <v>0.85158446616914063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1295</v>
      </c>
      <c r="G91" s="95">
        <f t="shared" si="49"/>
        <v>45027.15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2513.2075471698126</v>
      </c>
      <c r="N91" s="99">
        <f>M91/L91</f>
        <v>228.47341337907389</v>
      </c>
      <c r="O91" s="101">
        <f>L91-I91</f>
        <v>0</v>
      </c>
      <c r="P91" s="102">
        <f>N91-K91</f>
        <v>-44.253859348198858</v>
      </c>
      <c r="Q91" s="103">
        <f>N91/K91</f>
        <v>0.83773584905660414</v>
      </c>
      <c r="R91" s="276"/>
      <c r="S91" s="1">
        <v>0.28061342592592592</v>
      </c>
      <c r="T91" s="2">
        <v>0.30208333333333331</v>
      </c>
      <c r="U91" s="104">
        <v>7.0833333333332948</v>
      </c>
      <c r="V91" s="105">
        <v>30.91666666666665</v>
      </c>
      <c r="W91" s="106"/>
      <c r="X91" s="107"/>
      <c r="Y91" s="261"/>
      <c r="Z91" s="262"/>
      <c r="AA91" s="111">
        <f>M91-J91</f>
        <v>-486.79245283018736</v>
      </c>
      <c r="AB91" s="103">
        <f>M91/J91</f>
        <v>0.83773584905660425</v>
      </c>
      <c r="AC91" s="267"/>
    </row>
    <row r="92" spans="1:29" ht="15.75" customHeight="1">
      <c r="A92" s="281"/>
      <c r="B92" s="92" t="s">
        <v>173</v>
      </c>
      <c r="C92" s="259" t="s">
        <v>212</v>
      </c>
      <c r="D92" s="260"/>
      <c r="E92" s="93">
        <v>35.83</v>
      </c>
      <c r="F92" s="94">
        <v>3863</v>
      </c>
      <c r="G92" s="95">
        <f t="shared" si="49"/>
        <v>138411.28999999998</v>
      </c>
      <c r="H92" s="96"/>
      <c r="I92" s="97">
        <v>12</v>
      </c>
      <c r="J92" s="98">
        <v>3273</v>
      </c>
      <c r="K92" s="99">
        <f t="shared" si="45"/>
        <v>272.75</v>
      </c>
      <c r="L92" s="100">
        <v>12</v>
      </c>
      <c r="M92" s="98">
        <f>F92/V92*60</f>
        <v>2844.5080793618299</v>
      </c>
      <c r="N92" s="99">
        <f>M92/L92</f>
        <v>237.04233994681917</v>
      </c>
      <c r="O92" s="101">
        <f>L92-I92</f>
        <v>0</v>
      </c>
      <c r="P92" s="102">
        <f>N92-K92</f>
        <v>-35.707660053180831</v>
      </c>
      <c r="Q92" s="103">
        <f>N92/K92</f>
        <v>0.86908282290309502</v>
      </c>
      <c r="R92" s="276"/>
      <c r="S92" s="1">
        <v>0.34444444444444439</v>
      </c>
      <c r="T92" s="2">
        <v>0.40103009259259259</v>
      </c>
      <c r="U92" s="104">
        <v>4.7499999999999432</v>
      </c>
      <c r="V92" s="105">
        <v>81.48333333333342</v>
      </c>
      <c r="W92" s="106"/>
      <c r="X92" s="107"/>
      <c r="Y92" s="261"/>
      <c r="Z92" s="262"/>
      <c r="AA92" s="111">
        <f>M92-J92</f>
        <v>-428.49192063817009</v>
      </c>
      <c r="AB92" s="103">
        <f>M92/J92</f>
        <v>0.86908282290309502</v>
      </c>
      <c r="AC92" s="267"/>
    </row>
    <row r="93" spans="1:29" ht="15.75" customHeight="1">
      <c r="A93" s="281"/>
      <c r="B93" s="92" t="s">
        <v>173</v>
      </c>
      <c r="C93" s="259" t="s">
        <v>213</v>
      </c>
      <c r="D93" s="260"/>
      <c r="E93" s="93">
        <v>36.409999999999997</v>
      </c>
      <c r="F93" s="94">
        <v>2630</v>
      </c>
      <c r="G93" s="95">
        <f t="shared" si="49"/>
        <v>95758.299999999988</v>
      </c>
      <c r="H93" s="113"/>
      <c r="I93" s="97">
        <v>11</v>
      </c>
      <c r="J93" s="98">
        <v>3273</v>
      </c>
      <c r="K93" s="99">
        <f t="shared" si="45"/>
        <v>297.54545454545456</v>
      </c>
      <c r="L93" s="114">
        <v>11</v>
      </c>
      <c r="M93" s="98">
        <f>F93/V93*60</f>
        <v>2801.1834319526592</v>
      </c>
      <c r="N93" s="99">
        <f>M93/L93</f>
        <v>254.65303926842356</v>
      </c>
      <c r="O93" s="101">
        <f>L93-I93</f>
        <v>0</v>
      </c>
      <c r="P93" s="102">
        <f>N93-K93</f>
        <v>-42.892415277031006</v>
      </c>
      <c r="Q93" s="103">
        <f>N93/K93</f>
        <v>0.8558458392767061</v>
      </c>
      <c r="R93" s="276"/>
      <c r="S93" s="1">
        <v>0.4055555555555555</v>
      </c>
      <c r="T93" s="2">
        <v>0.44467592592592592</v>
      </c>
      <c r="U93" s="104">
        <v>6.5166666666665929</v>
      </c>
      <c r="V93" s="105">
        <v>56.3333333333334</v>
      </c>
      <c r="W93" s="106"/>
      <c r="X93" s="107"/>
      <c r="Y93" s="261"/>
      <c r="Z93" s="262"/>
      <c r="AA93" s="111">
        <f>M93-J93</f>
        <v>-471.81656804734075</v>
      </c>
      <c r="AB93" s="103">
        <f>M93/J93</f>
        <v>0.85584583927670621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115"/>
      <c r="H94" s="116"/>
      <c r="I94" s="97"/>
      <c r="J94" s="98"/>
      <c r="K94" s="99"/>
      <c r="L94" s="100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50">AVERAGE(I90:I105)</f>
        <v>12.5</v>
      </c>
      <c r="J106" s="138">
        <f t="shared" si="50"/>
        <v>3136.5</v>
      </c>
      <c r="K106" s="139">
        <f t="shared" ref="K106" si="51">J106/I106</f>
        <v>250.92</v>
      </c>
      <c r="L106" s="137">
        <f t="shared" ref="L106:M106" si="52">AVERAGE(L90:L105)</f>
        <v>12.5</v>
      </c>
      <c r="M106" s="138">
        <f t="shared" si="52"/>
        <v>2670.9946781395097</v>
      </c>
      <c r="N106" s="139">
        <f>M106/L106</f>
        <v>213.67957425116077</v>
      </c>
      <c r="O106" s="140">
        <f>L106-I106</f>
        <v>0</v>
      </c>
      <c r="P106" s="141">
        <f>N106-K106</f>
        <v>-37.240425748839215</v>
      </c>
      <c r="Q106" s="142">
        <f>N106/K106</f>
        <v>0.85158446616914074</v>
      </c>
      <c r="R106" s="277"/>
      <c r="S106" s="143">
        <f>S90</f>
        <v>0.25026620370370373</v>
      </c>
      <c r="T106" s="144">
        <f>INDEX(T90:T105,COUNTA(T90:T105))</f>
        <v>0.44467592592592592</v>
      </c>
      <c r="U106" s="145"/>
      <c r="V106" s="156"/>
      <c r="W106" s="135"/>
      <c r="X106" s="139"/>
      <c r="Y106" s="264"/>
      <c r="Z106" s="265"/>
      <c r="AA106" s="157">
        <f>M106-J106</f>
        <v>-465.50532186049031</v>
      </c>
      <c r="AB106" s="142">
        <f>M106/J106</f>
        <v>0.85158446616914063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807</v>
      </c>
      <c r="G107" s="159">
        <f t="shared" ref="G107:G109" si="53">E107*F107</f>
        <v>21490.41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2096.1038961038948</v>
      </c>
      <c r="N107" s="163">
        <f>M107/L107</f>
        <v>349.35064935064912</v>
      </c>
      <c r="O107" s="165">
        <f>L107-I107</f>
        <v>0</v>
      </c>
      <c r="P107" s="166">
        <f>N107-K107</f>
        <v>-83.982683982684193</v>
      </c>
      <c r="Q107" s="152">
        <f>N107/K107</f>
        <v>0.80619380619380565</v>
      </c>
      <c r="R107" s="275">
        <f>Q123</f>
        <v>0.82689507941963847</v>
      </c>
      <c r="S107" s="193">
        <v>0.32152777777777775</v>
      </c>
      <c r="T107" s="194">
        <v>0.33756944444444442</v>
      </c>
      <c r="U107" s="169"/>
      <c r="V107" s="170">
        <v>23.100000000000016</v>
      </c>
      <c r="W107" s="168"/>
      <c r="X107" s="171"/>
      <c r="Y107" s="278"/>
      <c r="Z107" s="279"/>
      <c r="AA107" s="109">
        <f>M107-J107</f>
        <v>-503.89610389610516</v>
      </c>
      <c r="AB107" s="152">
        <f>M107/J107</f>
        <v>0.80619380619380576</v>
      </c>
      <c r="AC107" s="266">
        <f>AB123</f>
        <v>0.82689507941963836</v>
      </c>
    </row>
    <row r="108" spans="1:29" ht="15.75" customHeight="1">
      <c r="A108" s="270"/>
      <c r="B108" s="92" t="s">
        <v>173</v>
      </c>
      <c r="C108" s="259" t="s">
        <v>216</v>
      </c>
      <c r="D108" s="260"/>
      <c r="E108" s="93">
        <v>24.94</v>
      </c>
      <c r="F108" s="94">
        <v>1083</v>
      </c>
      <c r="G108" s="95">
        <f t="shared" si="53"/>
        <v>27010.02</v>
      </c>
      <c r="H108" s="96"/>
      <c r="I108" s="97">
        <v>6</v>
      </c>
      <c r="J108" s="98">
        <v>2600</v>
      </c>
      <c r="K108" s="99">
        <f t="shared" si="45"/>
        <v>433.33333333333331</v>
      </c>
      <c r="L108" s="100">
        <v>6</v>
      </c>
      <c r="M108" s="98">
        <f>F108/V108*60</f>
        <v>2169.6160267111877</v>
      </c>
      <c r="N108" s="99">
        <f>M108/L108</f>
        <v>361.6026711185313</v>
      </c>
      <c r="O108" s="101">
        <f>L108-I108</f>
        <v>0</v>
      </c>
      <c r="P108" s="102">
        <f>N108-K108</f>
        <v>-71.73066221480201</v>
      </c>
      <c r="Q108" s="103">
        <f>N108/K108</f>
        <v>0.83446770258122616</v>
      </c>
      <c r="R108" s="276"/>
      <c r="S108" s="1">
        <v>0.3417013888888889</v>
      </c>
      <c r="T108" s="2">
        <v>0.36249999999999999</v>
      </c>
      <c r="U108" s="104">
        <v>5.9500000000000508</v>
      </c>
      <c r="V108" s="105">
        <v>29.949999999999967</v>
      </c>
      <c r="W108" s="106"/>
      <c r="X108" s="113"/>
      <c r="Y108" s="261"/>
      <c r="Z108" s="262"/>
      <c r="AA108" s="111">
        <f>M108-J108</f>
        <v>-430.38397328881229</v>
      </c>
      <c r="AB108" s="103">
        <f>M108/J108</f>
        <v>0.83446770258122605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1416</v>
      </c>
      <c r="G109" s="95">
        <f t="shared" si="53"/>
        <v>35017.68</v>
      </c>
      <c r="H109" s="96"/>
      <c r="I109" s="97">
        <v>6</v>
      </c>
      <c r="J109" s="98">
        <v>2600</v>
      </c>
      <c r="K109" s="99">
        <f t="shared" si="45"/>
        <v>433.33333333333331</v>
      </c>
      <c r="L109" s="100">
        <v>6</v>
      </c>
      <c r="M109" s="98">
        <f>F109/V109*60</f>
        <v>2184.0616966580974</v>
      </c>
      <c r="N109" s="99">
        <f>M109/L109</f>
        <v>364.01028277634958</v>
      </c>
      <c r="O109" s="101">
        <f>L109-I109</f>
        <v>0</v>
      </c>
      <c r="P109" s="102">
        <f>N109-K109</f>
        <v>-69.323050556983731</v>
      </c>
      <c r="Q109" s="103">
        <f>N109/K109</f>
        <v>0.84002372948388371</v>
      </c>
      <c r="R109" s="276"/>
      <c r="S109" s="1">
        <v>0.3667361111111111</v>
      </c>
      <c r="T109" s="2">
        <v>0.39374999999999999</v>
      </c>
      <c r="U109" s="104">
        <v>6.0999999999999943</v>
      </c>
      <c r="V109" s="105">
        <v>38.900000000000006</v>
      </c>
      <c r="W109" s="106"/>
      <c r="X109" s="107"/>
      <c r="Y109" s="261"/>
      <c r="Z109" s="262"/>
      <c r="AA109" s="111">
        <f>M109-J109</f>
        <v>-415.93830334190261</v>
      </c>
      <c r="AB109" s="103">
        <f>M109/J109</f>
        <v>0.8400237294838836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13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2600</v>
      </c>
      <c r="K123" s="139">
        <f t="shared" ref="K123" si="55">J123/I123</f>
        <v>433.33333333333331</v>
      </c>
      <c r="L123" s="137">
        <f t="shared" ref="L123:M123" si="56">AVERAGE(L107:L122)</f>
        <v>6</v>
      </c>
      <c r="M123" s="138">
        <f t="shared" si="56"/>
        <v>2149.9272064910597</v>
      </c>
      <c r="N123" s="139">
        <f>M123/L123</f>
        <v>358.3212010818433</v>
      </c>
      <c r="O123" s="140">
        <f>L123-I123</f>
        <v>0</v>
      </c>
      <c r="P123" s="141">
        <f>N123-K123</f>
        <v>-75.012132251490016</v>
      </c>
      <c r="Q123" s="142">
        <f>N123/K123</f>
        <v>0.82689507941963847</v>
      </c>
      <c r="R123" s="277"/>
      <c r="S123" s="143">
        <f>S107</f>
        <v>0.32152777777777775</v>
      </c>
      <c r="T123" s="144">
        <f>INDEX(T107:T122,COUNTA(T107:T122))</f>
        <v>0.39374999999999999</v>
      </c>
      <c r="U123" s="145"/>
      <c r="V123" s="156"/>
      <c r="W123" s="135"/>
      <c r="X123" s="139"/>
      <c r="Y123" s="264"/>
      <c r="Z123" s="265"/>
      <c r="AA123" s="157">
        <f>M123-J123</f>
        <v>-450.07279350894032</v>
      </c>
      <c r="AB123" s="142">
        <f>M123/J123</f>
        <v>0.82689507941963836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219</v>
      </c>
      <c r="D124" s="349"/>
      <c r="E124" s="158">
        <v>50.67</v>
      </c>
      <c r="F124" s="87">
        <v>1291</v>
      </c>
      <c r="G124" s="159">
        <f t="shared" ref="G124:G126" si="57">E124*F124</f>
        <v>65414.97</v>
      </c>
      <c r="H124" s="160"/>
      <c r="I124" s="161">
        <v>22</v>
      </c>
      <c r="J124" s="162">
        <v>2000</v>
      </c>
      <c r="K124" s="163">
        <f>J124/I124</f>
        <v>90.909090909090907</v>
      </c>
      <c r="L124" s="164">
        <v>22</v>
      </c>
      <c r="M124" s="162">
        <f>F124/V124*60</f>
        <v>1695.585552717986</v>
      </c>
      <c r="N124" s="163">
        <f>M124/L124</f>
        <v>77.072070578090276</v>
      </c>
      <c r="O124" s="179">
        <f>L124-I124</f>
        <v>0</v>
      </c>
      <c r="P124" s="180">
        <f>N124-K124</f>
        <v>-13.83702033100063</v>
      </c>
      <c r="Q124" s="132">
        <f>N124/K124</f>
        <v>0.84779277635899308</v>
      </c>
      <c r="R124" s="276">
        <f>Q140</f>
        <v>0.85225271510853329</v>
      </c>
      <c r="S124" s="167">
        <v>0.70855324074074078</v>
      </c>
      <c r="T124" s="168">
        <v>0.74027777777777781</v>
      </c>
      <c r="U124" s="169"/>
      <c r="V124" s="170">
        <v>45.683333333333337</v>
      </c>
      <c r="W124" s="87"/>
      <c r="X124" s="88"/>
      <c r="Y124" s="278"/>
      <c r="Z124" s="279"/>
      <c r="AA124" s="109">
        <f>M124-J124</f>
        <v>-304.41444728201395</v>
      </c>
      <c r="AB124" s="110">
        <f>M124/J124</f>
        <v>0.84779277635899297</v>
      </c>
      <c r="AC124" s="291">
        <f>AB140</f>
        <v>0.8522527151085334</v>
      </c>
    </row>
    <row r="125" spans="1:29" ht="15.75" customHeight="1">
      <c r="A125" s="281"/>
      <c r="B125" s="92" t="s">
        <v>176</v>
      </c>
      <c r="C125" s="283" t="s">
        <v>220</v>
      </c>
      <c r="D125" s="284"/>
      <c r="E125" s="93">
        <v>56.87</v>
      </c>
      <c r="F125" s="94">
        <v>1767</v>
      </c>
      <c r="G125" s="95">
        <f t="shared" si="57"/>
        <v>100489.29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1705.4155495978575</v>
      </c>
      <c r="N125" s="99">
        <f>M125/L125</f>
        <v>74.148502156428592</v>
      </c>
      <c r="O125" s="101">
        <f>L125-I125</f>
        <v>0</v>
      </c>
      <c r="P125" s="102">
        <f>N125-K125</f>
        <v>-12.808019582701846</v>
      </c>
      <c r="Q125" s="103">
        <f>N125/K125</f>
        <v>0.85270777479892879</v>
      </c>
      <c r="R125" s="276"/>
      <c r="S125" s="1">
        <v>0.74444444444444446</v>
      </c>
      <c r="T125" s="2">
        <v>0.7876157407407407</v>
      </c>
      <c r="U125" s="104">
        <v>5.9999999999999787</v>
      </c>
      <c r="V125" s="105">
        <v>62.166666666666579</v>
      </c>
      <c r="W125" s="106"/>
      <c r="X125" s="107"/>
      <c r="Y125" s="261"/>
      <c r="Z125" s="262"/>
      <c r="AA125" s="111">
        <f>M125-J125</f>
        <v>-294.58445040214247</v>
      </c>
      <c r="AB125" s="112">
        <f>M125/J125</f>
        <v>0.85270777479892879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2349</v>
      </c>
      <c r="G126" s="95">
        <f t="shared" si="57"/>
        <v>111812.40000000001</v>
      </c>
      <c r="H126" s="96"/>
      <c r="I126" s="97">
        <v>23</v>
      </c>
      <c r="J126" s="98">
        <v>2000</v>
      </c>
      <c r="K126" s="99">
        <f t="shared" si="58"/>
        <v>86.956521739130437</v>
      </c>
      <c r="L126" s="100">
        <v>23</v>
      </c>
      <c r="M126" s="98">
        <f>F126/V126*60</f>
        <v>1712.5151883353572</v>
      </c>
      <c r="N126" s="99">
        <f>M126/L126</f>
        <v>74.457182101537271</v>
      </c>
      <c r="O126" s="101">
        <f>L126-I126</f>
        <v>0</v>
      </c>
      <c r="P126" s="102">
        <f>N126-K126</f>
        <v>-12.499339637593167</v>
      </c>
      <c r="Q126" s="103">
        <f>N126/K126</f>
        <v>0.85625759416767855</v>
      </c>
      <c r="R126" s="276"/>
      <c r="S126" s="1">
        <v>0.79166666666666663</v>
      </c>
      <c r="T126" s="2">
        <v>0.84881944444444446</v>
      </c>
      <c r="U126" s="104">
        <v>5.8333333333333393</v>
      </c>
      <c r="V126" s="105">
        <v>82.300000000000068</v>
      </c>
      <c r="W126" s="106"/>
      <c r="X126" s="107"/>
      <c r="Y126" s="261"/>
      <c r="Z126" s="262"/>
      <c r="AA126" s="111">
        <f>M126-J126</f>
        <v>-287.48481166464285</v>
      </c>
      <c r="AB126" s="112">
        <f>M126/J126</f>
        <v>0.85625759416767855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59">AVERAGE(I124:I139)</f>
        <v>22.666666666666668</v>
      </c>
      <c r="J140" s="138">
        <f t="shared" si="59"/>
        <v>2000</v>
      </c>
      <c r="K140" s="139">
        <f t="shared" ref="K140" si="60">J140/I140</f>
        <v>88.235294117647058</v>
      </c>
      <c r="L140" s="137">
        <f t="shared" ref="L140:M140" si="61">AVERAGE(L124:L139)</f>
        <v>22.666666666666668</v>
      </c>
      <c r="M140" s="138">
        <f t="shared" si="61"/>
        <v>1704.5054302170668</v>
      </c>
      <c r="N140" s="139">
        <f>M140/L140</f>
        <v>75.198768980164701</v>
      </c>
      <c r="O140" s="140">
        <f>L140-I140</f>
        <v>0</v>
      </c>
      <c r="P140" s="141">
        <f>N140-K140</f>
        <v>-13.036525137482357</v>
      </c>
      <c r="Q140" s="142">
        <f>N140/K140</f>
        <v>0.85225271510853329</v>
      </c>
      <c r="R140" s="277"/>
      <c r="S140" s="143">
        <f>S124</f>
        <v>0.70855324074074078</v>
      </c>
      <c r="T140" s="144">
        <f>INDEX(T124:T139,COUNTA(T124:T139))</f>
        <v>0.84881944444444446</v>
      </c>
      <c r="U140" s="145"/>
      <c r="V140" s="145"/>
      <c r="W140" s="146"/>
      <c r="X140" s="147"/>
      <c r="Y140" s="264"/>
      <c r="Z140" s="265"/>
      <c r="AA140" s="148">
        <f>M140-J140</f>
        <v>-295.49456978293324</v>
      </c>
      <c r="AB140" s="149">
        <f>M140/J140</f>
        <v>0.8522527151085334</v>
      </c>
      <c r="AC140" s="294"/>
    </row>
    <row r="141" spans="1:29" ht="15.75" customHeight="1">
      <c r="A141" s="269" t="s">
        <v>222</v>
      </c>
      <c r="B141" s="183" t="s">
        <v>176</v>
      </c>
      <c r="C141" s="273" t="s">
        <v>223</v>
      </c>
      <c r="D141" s="274"/>
      <c r="E141" s="158">
        <v>49.91</v>
      </c>
      <c r="F141" s="87">
        <v>1613</v>
      </c>
      <c r="G141" s="159">
        <f t="shared" ref="G141:G143" si="62">E141*F141</f>
        <v>80504.83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1698.3913424978061</v>
      </c>
      <c r="N141" s="163">
        <f>M141/L141</f>
        <v>65.322743942223312</v>
      </c>
      <c r="O141" s="165">
        <f>L141-I141</f>
        <v>0</v>
      </c>
      <c r="P141" s="166">
        <f>N141-K141</f>
        <v>-11.600332980853608</v>
      </c>
      <c r="Q141" s="152">
        <f>N141/K141</f>
        <v>0.84919567124890305</v>
      </c>
      <c r="R141" s="275">
        <f>Q157</f>
        <v>0.85334857953422705</v>
      </c>
      <c r="S141" s="167">
        <v>0.7083680555555556</v>
      </c>
      <c r="T141" s="168">
        <v>0.74793981481481486</v>
      </c>
      <c r="U141" s="169"/>
      <c r="V141" s="170">
        <v>56.983333333333341</v>
      </c>
      <c r="W141" s="168"/>
      <c r="X141" s="171"/>
      <c r="Y141" s="278"/>
      <c r="Z141" s="279"/>
      <c r="AA141" s="109">
        <f>M141-J141</f>
        <v>-301.60865750219386</v>
      </c>
      <c r="AB141" s="152">
        <f>M141/J141</f>
        <v>0.84919567124890305</v>
      </c>
      <c r="AC141" s="266">
        <f>AB157</f>
        <v>0.85334857953422705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2214</v>
      </c>
      <c r="G142" s="95">
        <f t="shared" si="62"/>
        <v>125733.06</v>
      </c>
      <c r="H142" s="96"/>
      <c r="I142" s="97">
        <v>23</v>
      </c>
      <c r="J142" s="98">
        <v>2000</v>
      </c>
      <c r="K142" s="99">
        <f t="shared" ref="K142:K143" si="63">J142/I142</f>
        <v>86.956521739130437</v>
      </c>
      <c r="L142" s="100">
        <v>23</v>
      </c>
      <c r="M142" s="98">
        <f>F142/V142*60</f>
        <v>1710.3862660944183</v>
      </c>
      <c r="N142" s="99">
        <f>M142/L142</f>
        <v>74.364620264974704</v>
      </c>
      <c r="O142" s="101">
        <f>L142-I142</f>
        <v>0</v>
      </c>
      <c r="P142" s="102">
        <f>N142-K142</f>
        <v>-12.591901474155733</v>
      </c>
      <c r="Q142" s="103">
        <f>N142/K142</f>
        <v>0.85519313304720912</v>
      </c>
      <c r="R142" s="276"/>
      <c r="S142" s="1">
        <v>0.75092592592592589</v>
      </c>
      <c r="T142" s="2">
        <v>0.80486111111111114</v>
      </c>
      <c r="U142" s="104">
        <v>4.2999999999998728</v>
      </c>
      <c r="V142" s="105">
        <v>77.666666666666771</v>
      </c>
      <c r="W142" s="106"/>
      <c r="X142" s="107"/>
      <c r="Y142" s="261"/>
      <c r="Z142" s="262"/>
      <c r="AA142" s="111">
        <f>M142-J142</f>
        <v>-289.61373390558174</v>
      </c>
      <c r="AB142" s="103">
        <f>M142/J142</f>
        <v>0.85519313304720912</v>
      </c>
      <c r="AC142" s="267"/>
    </row>
    <row r="143" spans="1:29" ht="15.75" customHeight="1">
      <c r="A143" s="270"/>
      <c r="B143" s="153" t="s">
        <v>176</v>
      </c>
      <c r="C143" s="259" t="s">
        <v>225</v>
      </c>
      <c r="D143" s="260"/>
      <c r="E143" s="93">
        <v>44.3</v>
      </c>
      <c r="F143" s="94">
        <v>2084</v>
      </c>
      <c r="G143" s="95">
        <f t="shared" si="62"/>
        <v>92321.2</v>
      </c>
      <c r="H143" s="96"/>
      <c r="I143" s="97">
        <v>17</v>
      </c>
      <c r="J143" s="98">
        <v>2000</v>
      </c>
      <c r="K143" s="99">
        <f t="shared" si="63"/>
        <v>117.64705882352941</v>
      </c>
      <c r="L143" s="100">
        <v>17</v>
      </c>
      <c r="M143" s="98">
        <f>F143/V143*60</f>
        <v>1711.3138686131383</v>
      </c>
      <c r="N143" s="99">
        <f>M143/L143</f>
        <v>100.66552168312579</v>
      </c>
      <c r="O143" s="101">
        <f>L143-I143</f>
        <v>0</v>
      </c>
      <c r="P143" s="102">
        <f>N143-K143</f>
        <v>-16.981537140403617</v>
      </c>
      <c r="Q143" s="103">
        <f>N143/K143</f>
        <v>0.85565693430656919</v>
      </c>
      <c r="R143" s="276"/>
      <c r="S143" s="1">
        <v>0.80833333333333335</v>
      </c>
      <c r="T143" s="2">
        <v>0.8590740740740741</v>
      </c>
      <c r="U143" s="104">
        <v>4.9999999999999822</v>
      </c>
      <c r="V143" s="105">
        <v>73.066666666666691</v>
      </c>
      <c r="W143" s="106"/>
      <c r="X143" s="107"/>
      <c r="Y143" s="261"/>
      <c r="Z143" s="262"/>
      <c r="AA143" s="111">
        <f>M143-J143</f>
        <v>-288.68613138686169</v>
      </c>
      <c r="AB143" s="103">
        <f>M143/J143</f>
        <v>0.85565693430656919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64">AVERAGE(I141:I156)</f>
        <v>22</v>
      </c>
      <c r="J157" s="138">
        <f t="shared" si="64"/>
        <v>2000</v>
      </c>
      <c r="K157" s="139">
        <f t="shared" ref="K157" si="65">J157/I157</f>
        <v>90.909090909090907</v>
      </c>
      <c r="L157" s="137">
        <f t="shared" ref="L157:M157" si="66">AVERAGE(L141:L156)</f>
        <v>22</v>
      </c>
      <c r="M157" s="138">
        <f t="shared" si="66"/>
        <v>1706.6971590684541</v>
      </c>
      <c r="N157" s="139">
        <f>M157/L157</f>
        <v>77.57714359402064</v>
      </c>
      <c r="O157" s="140">
        <f>L157-I157</f>
        <v>0</v>
      </c>
      <c r="P157" s="141">
        <f>N157-K157</f>
        <v>-13.331947315070266</v>
      </c>
      <c r="Q157" s="142">
        <f>N157/K157</f>
        <v>0.85334857953422705</v>
      </c>
      <c r="R157" s="277"/>
      <c r="S157" s="143">
        <f>S141</f>
        <v>0.7083680555555556</v>
      </c>
      <c r="T157" s="144">
        <f>INDEX(T141:T156,COUNTA(T141:T156))</f>
        <v>0.8590740740740741</v>
      </c>
      <c r="U157" s="145"/>
      <c r="V157" s="156"/>
      <c r="W157" s="135"/>
      <c r="X157" s="139"/>
      <c r="Y157" s="264"/>
      <c r="Z157" s="265"/>
      <c r="AA157" s="157">
        <f>M157-J157</f>
        <v>-293.30284093154592</v>
      </c>
      <c r="AB157" s="142">
        <f>M157/J157</f>
        <v>0.85334857953422705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7" priority="2" operator="greaterThan">
      <formula>0</formula>
    </cfRule>
  </conditionalFormatting>
  <conditionalFormatting sqref="P5:P157 AA5:AA157">
    <cfRule type="cellIs" dxfId="66" priority="5" operator="lessThan">
      <formula>0</formula>
    </cfRule>
  </conditionalFormatting>
  <conditionalFormatting sqref="Q5:Q157 AB5:AB157">
    <cfRule type="cellIs" dxfId="65" priority="3" operator="greaterThan">
      <formula>1</formula>
    </cfRule>
    <cfRule type="cellIs" dxfId="64" priority="4" operator="lessThan">
      <formula>0.8</formula>
    </cfRule>
  </conditionalFormatting>
  <conditionalFormatting sqref="R5:R157">
    <cfRule type="cellIs" dxfId="63" priority="6" operator="lessThan">
      <formula>0.8</formula>
    </cfRule>
  </conditionalFormatting>
  <conditionalFormatting sqref="AC5:AC22 AC56:AC91">
    <cfRule type="cellIs" dxfId="62" priority="8" operator="lessThan">
      <formula>0.8</formula>
    </cfRule>
  </conditionalFormatting>
  <conditionalFormatting sqref="AC39">
    <cfRule type="cellIs" dxfId="61" priority="11" operator="lessThan">
      <formula>0.8</formula>
    </cfRule>
  </conditionalFormatting>
  <conditionalFormatting sqref="AC54">
    <cfRule type="cellIs" dxfId="60" priority="10" operator="lessThan">
      <formula>0.8</formula>
    </cfRule>
  </conditionalFormatting>
  <conditionalFormatting sqref="AC97:AC105">
    <cfRule type="cellIs" dxfId="59" priority="9" operator="lessThan">
      <formula>0.8</formula>
    </cfRule>
  </conditionalFormatting>
  <conditionalFormatting sqref="AC107:AC112">
    <cfRule type="cellIs" dxfId="58" priority="7" operator="lessThan">
      <formula>0.8</formula>
    </cfRule>
  </conditionalFormatting>
  <conditionalFormatting sqref="AC124:AC157">
    <cfRule type="cellIs" dxfId="57" priority="1" operator="lessThan">
      <formula>0.8</formula>
    </cfRule>
  </conditionalFormatting>
  <dataValidations count="1">
    <dataValidation type="list" allowBlank="1" showInputMessage="1" showErrorMessage="1" sqref="Y5:Z157" xr:uid="{16A91C5B-5043-4A91-B96D-0CEC7AAA1DA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3456-5F8A-41E4-9AD9-4BE715FABBCC}">
  <sheetPr>
    <tabColor theme="9" tint="0.59999389629810485"/>
  </sheetPr>
  <dimension ref="B1:AR36"/>
  <sheetViews>
    <sheetView zoomScale="70" zoomScaleNormal="70" workbookViewId="0">
      <selection activeCell="C5" sqref="C5:D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5"/>
      <c r="L1" s="5"/>
      <c r="M1" s="5"/>
      <c r="N1" s="5"/>
      <c r="O1" s="5"/>
      <c r="P1" s="5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7" t="s">
        <v>226</v>
      </c>
      <c r="D3" s="248"/>
      <c r="E3" s="7" t="s">
        <v>2</v>
      </c>
      <c r="F3" s="249">
        <f>'0801(18度C)'!D1+'0801(4度C)'!D1</f>
        <v>183531</v>
      </c>
      <c r="G3" s="250"/>
      <c r="H3" s="7" t="s">
        <v>3</v>
      </c>
      <c r="I3" s="251">
        <f>'0801(18度C)'!F1+'0801(4度C)'!F1</f>
        <v>5795364.71</v>
      </c>
      <c r="J3" s="252"/>
      <c r="K3" s="8"/>
      <c r="L3" s="9"/>
      <c r="M3" s="5"/>
      <c r="N3" s="5"/>
      <c r="O3" s="5"/>
      <c r="P3" s="5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9"/>
      <c r="Q4" s="5"/>
      <c r="R4" s="5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9"/>
      <c r="P5" s="9"/>
      <c r="Q5" s="9"/>
      <c r="R5" s="9"/>
    </row>
    <row r="6" spans="2:44" ht="28.5" customHeight="1">
      <c r="B6" s="254"/>
      <c r="C6" s="233" t="s">
        <v>17</v>
      </c>
      <c r="D6" s="234"/>
      <c r="E6" s="225">
        <f>AVERAGE(D13:O13,D27:X27)</f>
        <v>493.24635891560882</v>
      </c>
      <c r="F6" s="226" t="e">
        <f>AVERAGE(#REF!,D13:K13)</f>
        <v>#REF!</v>
      </c>
      <c r="G6" s="227">
        <f>AVERAGE(D13:K13)</f>
        <v>176.17607568935418</v>
      </c>
      <c r="H6" s="228"/>
      <c r="I6" s="227">
        <f>AVERAGE(L13:O13)</f>
        <v>89.572192513368975</v>
      </c>
      <c r="J6" s="228"/>
      <c r="K6" s="227">
        <f>AVERAGE(D27:O27)</f>
        <v>688.59363344988344</v>
      </c>
      <c r="L6" s="228"/>
      <c r="M6" s="227">
        <f>AVERAGE(P27:X27)</f>
        <v>737.2567121012861</v>
      </c>
      <c r="N6" s="228"/>
      <c r="O6" s="9"/>
      <c r="P6" s="9"/>
      <c r="Q6" s="9"/>
      <c r="R6" s="9"/>
    </row>
    <row r="7" spans="2:44" ht="28.5" customHeight="1">
      <c r="B7" s="254"/>
      <c r="C7" s="219" t="s">
        <v>18</v>
      </c>
      <c r="D7" s="220"/>
      <c r="E7" s="229">
        <f>AVERAGE(D14:O14,D28:X28)</f>
        <v>415.52742373697407</v>
      </c>
      <c r="F7" s="230" t="e">
        <f>AVERAGE(#REF!,D14:K14)</f>
        <v>#REF!</v>
      </c>
      <c r="G7" s="217">
        <f>AVERAGE(D14:K14)</f>
        <v>148.27566759881441</v>
      </c>
      <c r="H7" s="218"/>
      <c r="I7" s="217">
        <f>AVERAGE(L14:O14)</f>
        <v>76.468547090982128</v>
      </c>
      <c r="J7" s="218"/>
      <c r="K7" s="217">
        <f>AVERAGE(D28:O28)</f>
        <v>580.00356915612758</v>
      </c>
      <c r="L7" s="218"/>
      <c r="M7" s="217">
        <f>AVERAGE(P28:X28)</f>
        <v>621.03923755461983</v>
      </c>
      <c r="N7" s="218"/>
      <c r="O7" s="9"/>
      <c r="P7" s="9"/>
      <c r="Q7" s="9"/>
      <c r="R7" s="9"/>
    </row>
    <row r="8" spans="2:44" ht="28.5" customHeight="1">
      <c r="B8" s="255"/>
      <c r="C8" s="219" t="s">
        <v>19</v>
      </c>
      <c r="D8" s="220"/>
      <c r="E8" s="221">
        <f>AVERAGE(D15:O15,D29:X29)</f>
        <v>0.84550413505164501</v>
      </c>
      <c r="F8" s="222" t="e">
        <f>AVERAGE(D15:K15,#REF!)</f>
        <v>#REF!</v>
      </c>
      <c r="G8" s="223">
        <f>AVERAGE(D15:K15)</f>
        <v>0.84541447725768404</v>
      </c>
      <c r="H8" s="224"/>
      <c r="I8" s="223">
        <f>AVERAGE(L15:O15)</f>
        <v>0.85369746987615658</v>
      </c>
      <c r="J8" s="224"/>
      <c r="K8" s="223">
        <f>AVERAGE(D29:O29)</f>
        <v>0.84380964130316694</v>
      </c>
      <c r="L8" s="224"/>
      <c r="M8" s="223">
        <f>AVERAGE(P29:X29)</f>
        <v>0.8451369492010663</v>
      </c>
      <c r="N8" s="224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23</v>
      </c>
      <c r="M10" s="215"/>
      <c r="N10" s="215"/>
      <c r="O10" s="216"/>
    </row>
    <row r="11" spans="2:44" ht="17.25" customHeight="1">
      <c r="B11" s="203" t="s">
        <v>24</v>
      </c>
      <c r="C11" s="204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3"/>
      <c r="C12" s="204"/>
      <c r="D12" s="19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53" t="s">
        <v>32</v>
      </c>
      <c r="L12" s="60" t="s">
        <v>33</v>
      </c>
      <c r="M12" s="65" t="s">
        <v>26</v>
      </c>
      <c r="N12" s="20" t="s">
        <v>34</v>
      </c>
      <c r="O12" s="21" t="s">
        <v>28</v>
      </c>
    </row>
    <row r="13" spans="2:44" ht="40.15" customHeight="1">
      <c r="B13" s="205" t="s">
        <v>35</v>
      </c>
      <c r="C13" s="22" t="s">
        <v>36</v>
      </c>
      <c r="D13" s="23">
        <v>113.26530612244899</v>
      </c>
      <c r="E13" s="24">
        <v>78.740157480314963</v>
      </c>
      <c r="F13" s="24">
        <v>92.452830188679243</v>
      </c>
      <c r="G13" s="24">
        <v>88.050314465408803</v>
      </c>
      <c r="H13" s="24">
        <v>176.47058823529412</v>
      </c>
      <c r="I13" s="24">
        <v>250.92</v>
      </c>
      <c r="J13" s="24" t="s">
        <v>37</v>
      </c>
      <c r="K13" s="54">
        <v>433.33333333333331</v>
      </c>
      <c r="L13" s="23">
        <v>88.235294117647058</v>
      </c>
      <c r="M13" s="66">
        <v>90.909090909090907</v>
      </c>
      <c r="N13" s="24" t="s">
        <v>37</v>
      </c>
      <c r="O13" s="25" t="s">
        <v>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5"/>
      <c r="C14" s="26" t="s">
        <v>38</v>
      </c>
      <c r="D14" s="27">
        <v>96.840837035363649</v>
      </c>
      <c r="E14" s="28">
        <v>66.608134536131359</v>
      </c>
      <c r="F14" s="28">
        <v>78.6362338676729</v>
      </c>
      <c r="G14" s="28">
        <v>73.990625184968934</v>
      </c>
      <c r="H14" s="28">
        <v>149.30788320882294</v>
      </c>
      <c r="I14" s="28">
        <v>213.85476540731034</v>
      </c>
      <c r="J14" s="28" t="s">
        <v>37</v>
      </c>
      <c r="K14" s="55">
        <v>358.69119395143076</v>
      </c>
      <c r="L14" s="27">
        <v>75.260711252119421</v>
      </c>
      <c r="M14" s="67">
        <v>77.67638292984482</v>
      </c>
      <c r="N14" s="28" t="s">
        <v>37</v>
      </c>
      <c r="O14" s="29" t="s">
        <v>37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5"/>
      <c r="C15" s="30" t="s">
        <v>39</v>
      </c>
      <c r="D15" s="31">
        <f t="shared" ref="D15:I15" si="0">D14/D13</f>
        <v>0.85499117382573309</v>
      </c>
      <c r="E15" s="32">
        <f t="shared" si="0"/>
        <v>0.84592330860886822</v>
      </c>
      <c r="F15" s="32">
        <f t="shared" si="0"/>
        <v>0.85055518265033958</v>
      </c>
      <c r="G15" s="32">
        <f t="shared" si="0"/>
        <v>0.84032210031500432</v>
      </c>
      <c r="H15" s="32">
        <f t="shared" si="0"/>
        <v>0.84607800484999673</v>
      </c>
      <c r="I15" s="32">
        <f t="shared" si="0"/>
        <v>0.85228266143515996</v>
      </c>
      <c r="J15" s="32" t="s">
        <v>37</v>
      </c>
      <c r="K15" s="56">
        <f t="shared" ref="K15:M15" si="1">K14/K13</f>
        <v>0.82774890911868637</v>
      </c>
      <c r="L15" s="31">
        <f t="shared" si="1"/>
        <v>0.85295472752402013</v>
      </c>
      <c r="M15" s="68">
        <f t="shared" si="1"/>
        <v>0.85444021222829303</v>
      </c>
      <c r="N15" s="32" t="s">
        <v>37</v>
      </c>
      <c r="O15" s="33" t="s">
        <v>37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6" t="s">
        <v>40</v>
      </c>
      <c r="C16" s="15" t="s">
        <v>41</v>
      </c>
      <c r="D16" s="1">
        <v>0.25</v>
      </c>
      <c r="E16" s="2">
        <v>0.25</v>
      </c>
      <c r="F16" s="2">
        <v>0.29200231481481481</v>
      </c>
      <c r="G16" s="2">
        <v>0.25016203703703704</v>
      </c>
      <c r="H16" s="2">
        <v>0.16666666666666666</v>
      </c>
      <c r="I16" s="2">
        <v>0.25</v>
      </c>
      <c r="J16" s="2" t="s">
        <v>37</v>
      </c>
      <c r="K16" s="3">
        <v>0.31944444444444442</v>
      </c>
      <c r="L16" s="1">
        <v>0.70833333333333337</v>
      </c>
      <c r="M16" s="69">
        <v>0.70833333333333337</v>
      </c>
      <c r="N16" s="2" t="s">
        <v>37</v>
      </c>
      <c r="O16" s="4" t="s">
        <v>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3"/>
      <c r="C17" s="15" t="s">
        <v>42</v>
      </c>
      <c r="D17" s="1">
        <v>0.56336805555555558</v>
      </c>
      <c r="E17" s="2">
        <v>0.59111111111111114</v>
      </c>
      <c r="F17" s="2">
        <v>0.56975694444444447</v>
      </c>
      <c r="G17" s="2">
        <v>0.56805555555555554</v>
      </c>
      <c r="H17" s="2">
        <v>0.63194444444444442</v>
      </c>
      <c r="I17" s="2">
        <v>0.44039351851851855</v>
      </c>
      <c r="J17" s="2" t="s">
        <v>37</v>
      </c>
      <c r="K17" s="3">
        <v>0.38819444444444445</v>
      </c>
      <c r="L17" s="1">
        <v>0.82638888888888884</v>
      </c>
      <c r="M17" s="69">
        <v>0.82777777777777772</v>
      </c>
      <c r="N17" s="2" t="s">
        <v>37</v>
      </c>
      <c r="O17" s="4" t="s">
        <v>37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3" t="s">
        <v>43</v>
      </c>
      <c r="C18" s="204"/>
      <c r="D18" s="34">
        <v>16.333333333333332</v>
      </c>
      <c r="E18" s="35">
        <v>25.4</v>
      </c>
      <c r="F18" s="35">
        <v>21.2</v>
      </c>
      <c r="G18" s="35">
        <v>22.714285714285715</v>
      </c>
      <c r="H18" s="35">
        <v>20.399999999999999</v>
      </c>
      <c r="I18" s="35">
        <v>12.5</v>
      </c>
      <c r="J18" s="35" t="s">
        <v>37</v>
      </c>
      <c r="K18" s="57">
        <v>6</v>
      </c>
      <c r="L18" s="34">
        <v>22.666666666666668</v>
      </c>
      <c r="M18" s="70">
        <v>22</v>
      </c>
      <c r="N18" s="35" t="s">
        <v>37</v>
      </c>
      <c r="O18" s="36" t="s">
        <v>37</v>
      </c>
    </row>
    <row r="19" spans="2:44" ht="17.25" customHeight="1">
      <c r="B19" s="196" t="s">
        <v>44</v>
      </c>
      <c r="C19" s="197"/>
      <c r="D19" s="37" t="s">
        <v>45</v>
      </c>
      <c r="E19" s="38" t="s">
        <v>46</v>
      </c>
      <c r="F19" s="38" t="s">
        <v>46</v>
      </c>
      <c r="G19" s="38" t="s">
        <v>46</v>
      </c>
      <c r="H19" s="38" t="s">
        <v>47</v>
      </c>
      <c r="I19" s="38" t="s">
        <v>48</v>
      </c>
      <c r="J19" s="38" t="s">
        <v>48</v>
      </c>
      <c r="K19" s="58" t="s">
        <v>48</v>
      </c>
      <c r="L19" s="37" t="s">
        <v>45</v>
      </c>
      <c r="M19" s="71" t="s">
        <v>46</v>
      </c>
      <c r="N19" s="38" t="s">
        <v>46</v>
      </c>
      <c r="O19" s="39" t="s">
        <v>46</v>
      </c>
    </row>
    <row r="20" spans="2:44" ht="17.25" customHeight="1">
      <c r="B20" s="196" t="s">
        <v>49</v>
      </c>
      <c r="C20" s="197"/>
      <c r="D20" s="37" t="s">
        <v>48</v>
      </c>
      <c r="E20" s="38"/>
      <c r="F20" s="38"/>
      <c r="G20" s="38"/>
      <c r="H20" s="38" t="s">
        <v>48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8" t="s">
        <v>50</v>
      </c>
      <c r="C21" s="199"/>
      <c r="D21" s="41"/>
      <c r="E21" s="42"/>
      <c r="F21" s="43"/>
      <c r="G21" s="43"/>
      <c r="H21" s="42" t="s">
        <v>51</v>
      </c>
      <c r="I21" s="42" t="s">
        <v>52</v>
      </c>
      <c r="J21" s="42"/>
      <c r="K21" s="59" t="s">
        <v>53</v>
      </c>
      <c r="L21" s="61"/>
      <c r="M21" s="72"/>
      <c r="N21" s="42"/>
      <c r="O21" s="44"/>
    </row>
    <row r="23" spans="2:44" ht="16.5" thickBot="1"/>
    <row r="24" spans="2:44" ht="30" customHeight="1">
      <c r="B24" s="207" t="s">
        <v>21</v>
      </c>
      <c r="C24" s="208"/>
      <c r="D24" s="209" t="s">
        <v>54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55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24</v>
      </c>
      <c r="C25" s="204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3"/>
      <c r="C26" s="204"/>
      <c r="D26" s="46" t="s">
        <v>25</v>
      </c>
      <c r="E26" s="47" t="s">
        <v>34</v>
      </c>
      <c r="F26" s="20" t="s">
        <v>29</v>
      </c>
      <c r="G26" s="20" t="s">
        <v>30</v>
      </c>
      <c r="H26" s="20" t="s">
        <v>56</v>
      </c>
      <c r="I26" s="20" t="s">
        <v>32</v>
      </c>
      <c r="J26" s="20" t="s">
        <v>57</v>
      </c>
      <c r="K26" s="20" t="s">
        <v>58</v>
      </c>
      <c r="L26" s="20" t="s">
        <v>59</v>
      </c>
      <c r="M26" s="20" t="s">
        <v>60</v>
      </c>
      <c r="N26" s="48" t="s">
        <v>61</v>
      </c>
      <c r="O26" s="49" t="s">
        <v>62</v>
      </c>
      <c r="P26" s="19" t="s">
        <v>63</v>
      </c>
      <c r="Q26" s="20" t="s">
        <v>31</v>
      </c>
      <c r="R26" s="20" t="s">
        <v>64</v>
      </c>
      <c r="S26" s="20" t="s">
        <v>65</v>
      </c>
      <c r="T26" s="20" t="s">
        <v>66</v>
      </c>
      <c r="U26" s="20" t="s">
        <v>59</v>
      </c>
      <c r="V26" s="20" t="s">
        <v>67</v>
      </c>
      <c r="W26" s="48" t="s">
        <v>61</v>
      </c>
      <c r="X26" s="49" t="s">
        <v>68</v>
      </c>
    </row>
    <row r="27" spans="2:44" ht="40.15" customHeight="1">
      <c r="B27" s="205" t="s">
        <v>35</v>
      </c>
      <c r="C27" s="22" t="s">
        <v>36</v>
      </c>
      <c r="D27" s="24">
        <v>226.15</v>
      </c>
      <c r="E27" s="24" t="s">
        <v>37</v>
      </c>
      <c r="F27" s="24" t="s">
        <v>37</v>
      </c>
      <c r="G27" s="24">
        <v>272.72727272727275</v>
      </c>
      <c r="H27" s="24">
        <v>433.33333333333331</v>
      </c>
      <c r="I27" s="24" t="s">
        <v>37</v>
      </c>
      <c r="J27" s="24">
        <v>675</v>
      </c>
      <c r="K27" s="24">
        <v>1100</v>
      </c>
      <c r="L27" s="24" t="s">
        <v>37</v>
      </c>
      <c r="M27" s="24">
        <v>761.53846153846155</v>
      </c>
      <c r="N27" s="24">
        <v>1200</v>
      </c>
      <c r="O27" s="24">
        <v>840</v>
      </c>
      <c r="P27" s="23">
        <v>226.65517241379311</v>
      </c>
      <c r="Q27" s="24" t="s">
        <v>37</v>
      </c>
      <c r="R27" s="24" t="s">
        <v>37</v>
      </c>
      <c r="S27" s="24">
        <v>675</v>
      </c>
      <c r="T27" s="24">
        <v>768.75</v>
      </c>
      <c r="U27" s="24" t="s">
        <v>37</v>
      </c>
      <c r="V27" s="24">
        <v>761.53846153846155</v>
      </c>
      <c r="W27" s="24">
        <v>985.71428571428567</v>
      </c>
      <c r="X27" s="25">
        <v>1005.8823529411765</v>
      </c>
    </row>
    <row r="28" spans="2:44" ht="39.6" customHeight="1">
      <c r="B28" s="205"/>
      <c r="C28" s="26" t="s">
        <v>38</v>
      </c>
      <c r="D28" s="28">
        <v>192.70035610447428</v>
      </c>
      <c r="E28" s="28" t="s">
        <v>37</v>
      </c>
      <c r="F28" s="28" t="s">
        <v>37</v>
      </c>
      <c r="G28" s="28">
        <v>232.58667937567026</v>
      </c>
      <c r="H28" s="28">
        <v>355.66542411689846</v>
      </c>
      <c r="I28" s="28" t="s">
        <v>37</v>
      </c>
      <c r="J28" s="28">
        <v>589.30827798477242</v>
      </c>
      <c r="K28" s="28">
        <v>934.54215775158593</v>
      </c>
      <c r="L28" s="28" t="s">
        <v>37</v>
      </c>
      <c r="M28" s="28">
        <v>640.02669573428079</v>
      </c>
      <c r="N28" s="28">
        <v>997.81956870961324</v>
      </c>
      <c r="O28" s="28">
        <v>697.37939347172528</v>
      </c>
      <c r="P28" s="27">
        <v>191.95999971377623</v>
      </c>
      <c r="Q28" s="28" t="s">
        <v>37</v>
      </c>
      <c r="R28" s="28" t="s">
        <v>37</v>
      </c>
      <c r="S28" s="28">
        <v>599.04949477650302</v>
      </c>
      <c r="T28" s="28">
        <v>641.90918598113217</v>
      </c>
      <c r="U28" s="28" t="s">
        <v>37</v>
      </c>
      <c r="V28" s="28">
        <v>642.2381304423692</v>
      </c>
      <c r="W28" s="28">
        <v>818.34227655548159</v>
      </c>
      <c r="X28" s="29">
        <v>832.73633785845675</v>
      </c>
    </row>
    <row r="29" spans="2:44" ht="40.15" customHeight="1">
      <c r="B29" s="205"/>
      <c r="C29" s="30" t="s">
        <v>39</v>
      </c>
      <c r="D29" s="32">
        <f>D28/D27</f>
        <v>0.85209089588536047</v>
      </c>
      <c r="E29" s="32" t="s">
        <v>37</v>
      </c>
      <c r="F29" s="32" t="s">
        <v>37</v>
      </c>
      <c r="G29" s="32">
        <f>G28/G27</f>
        <v>0.85281782437745757</v>
      </c>
      <c r="H29" s="32">
        <f>H28/H27</f>
        <v>0.82076636334668884</v>
      </c>
      <c r="I29" s="32" t="s">
        <v>37</v>
      </c>
      <c r="J29" s="32">
        <f>J28/J27</f>
        <v>0.87304930071818132</v>
      </c>
      <c r="K29" s="32">
        <f>K28/K27</f>
        <v>0.84958377977416899</v>
      </c>
      <c r="L29" s="32" t="s">
        <v>37</v>
      </c>
      <c r="M29" s="32">
        <f>M28/M27</f>
        <v>0.84043909540865158</v>
      </c>
      <c r="N29" s="32">
        <f>N28/N27</f>
        <v>0.83151630725801107</v>
      </c>
      <c r="O29" s="32">
        <f>O28/O27</f>
        <v>0.83021356365681576</v>
      </c>
      <c r="P29" s="31">
        <f>P28/P27</f>
        <v>0.84692529920881032</v>
      </c>
      <c r="Q29" s="32" t="s">
        <v>37</v>
      </c>
      <c r="R29" s="32" t="s">
        <v>37</v>
      </c>
      <c r="S29" s="32">
        <f>S28/S27</f>
        <v>0.88748073300222674</v>
      </c>
      <c r="T29" s="32">
        <f>T28/T27</f>
        <v>0.83500381916244837</v>
      </c>
      <c r="U29" s="32" t="s">
        <v>37</v>
      </c>
      <c r="V29" s="32">
        <f>V28/V27</f>
        <v>0.84334299957078784</v>
      </c>
      <c r="W29" s="32">
        <f>W28/W27</f>
        <v>0.83020230954903929</v>
      </c>
      <c r="X29" s="33">
        <f>X28/X27</f>
        <v>0.82786653471308569</v>
      </c>
    </row>
    <row r="30" spans="2:44" ht="17.25" customHeight="1">
      <c r="B30" s="206" t="s">
        <v>40</v>
      </c>
      <c r="C30" s="15" t="s">
        <v>41</v>
      </c>
      <c r="D30" s="2">
        <v>0.37777777777777777</v>
      </c>
      <c r="E30" s="2" t="s">
        <v>37</v>
      </c>
      <c r="F30" s="2" t="s">
        <v>37</v>
      </c>
      <c r="G30" s="2">
        <v>0.30564814814814817</v>
      </c>
      <c r="H30" s="2">
        <v>0.25</v>
      </c>
      <c r="I30" s="2" t="s">
        <v>37</v>
      </c>
      <c r="J30" s="2">
        <v>0.33341435185185186</v>
      </c>
      <c r="K30" s="2">
        <v>0.40988425925925925</v>
      </c>
      <c r="L30" s="2" t="s">
        <v>37</v>
      </c>
      <c r="M30" s="2">
        <v>0.29166666666666669</v>
      </c>
      <c r="N30" s="2">
        <v>0.25</v>
      </c>
      <c r="O30" s="2">
        <v>0.25</v>
      </c>
      <c r="P30" s="1">
        <v>0.70854166666666663</v>
      </c>
      <c r="Q30" s="2" t="s">
        <v>37</v>
      </c>
      <c r="R30" s="2" t="s">
        <v>37</v>
      </c>
      <c r="S30" s="2">
        <v>0.708587962962963</v>
      </c>
      <c r="T30" s="2">
        <v>0.70833333333333337</v>
      </c>
      <c r="U30" s="2" t="s">
        <v>37</v>
      </c>
      <c r="V30" s="2">
        <v>0.70841435185185186</v>
      </c>
      <c r="W30" s="2">
        <v>0.70841435185185186</v>
      </c>
      <c r="X30" s="4">
        <v>0.70833333333333337</v>
      </c>
    </row>
    <row r="31" spans="2:44" ht="17.25" customHeight="1">
      <c r="B31" s="203"/>
      <c r="C31" s="15" t="s">
        <v>42</v>
      </c>
      <c r="D31" s="2">
        <v>0.46319444444444446</v>
      </c>
      <c r="E31" s="2" t="s">
        <v>37</v>
      </c>
      <c r="F31" s="2" t="s">
        <v>37</v>
      </c>
      <c r="G31" s="2">
        <v>0.34097222222222223</v>
      </c>
      <c r="H31" s="2">
        <v>0.30208333333333331</v>
      </c>
      <c r="I31" s="2" t="s">
        <v>37</v>
      </c>
      <c r="J31" s="2">
        <v>0.40486111111111112</v>
      </c>
      <c r="K31" s="2">
        <v>0.43541666666666667</v>
      </c>
      <c r="L31" s="2" t="s">
        <v>37</v>
      </c>
      <c r="M31" s="2">
        <v>0.41210648148148149</v>
      </c>
      <c r="N31" s="2">
        <v>0.41828703703703701</v>
      </c>
      <c r="O31" s="2">
        <v>0.41319444444444442</v>
      </c>
      <c r="P31" s="1">
        <v>0.84375</v>
      </c>
      <c r="Q31" s="2" t="s">
        <v>37</v>
      </c>
      <c r="R31" s="2" t="s">
        <v>37</v>
      </c>
      <c r="S31" s="2">
        <v>0.84375</v>
      </c>
      <c r="T31" s="2">
        <v>0.84791666666666665</v>
      </c>
      <c r="U31" s="2" t="s">
        <v>37</v>
      </c>
      <c r="V31" s="2">
        <v>0.88194444444444442</v>
      </c>
      <c r="W31" s="2">
        <v>0.8833333333333333</v>
      </c>
      <c r="X31" s="4">
        <v>0.94398148148148153</v>
      </c>
    </row>
    <row r="32" spans="2:44" ht="17.25" customHeight="1">
      <c r="B32" s="203" t="s">
        <v>43</v>
      </c>
      <c r="C32" s="204"/>
      <c r="D32" s="35">
        <v>13.333333333333334</v>
      </c>
      <c r="E32" s="35" t="s">
        <v>37</v>
      </c>
      <c r="F32" s="35" t="s">
        <v>37</v>
      </c>
      <c r="G32" s="35">
        <v>11</v>
      </c>
      <c r="H32" s="35">
        <v>6</v>
      </c>
      <c r="I32" s="35" t="s">
        <v>37</v>
      </c>
      <c r="J32" s="35">
        <v>4</v>
      </c>
      <c r="K32" s="35">
        <v>3</v>
      </c>
      <c r="L32" s="35" t="s">
        <v>37</v>
      </c>
      <c r="M32" s="35">
        <v>4.333333333333333</v>
      </c>
      <c r="N32" s="35">
        <v>3</v>
      </c>
      <c r="O32" s="35">
        <v>3.75</v>
      </c>
      <c r="P32" s="34">
        <v>14.5</v>
      </c>
      <c r="Q32" s="35" t="s">
        <v>37</v>
      </c>
      <c r="R32" s="35" t="s">
        <v>37</v>
      </c>
      <c r="S32" s="35">
        <v>4</v>
      </c>
      <c r="T32" s="35">
        <v>4</v>
      </c>
      <c r="U32" s="2" t="s">
        <v>37</v>
      </c>
      <c r="V32" s="35">
        <v>4.333333333333333</v>
      </c>
      <c r="W32" s="35">
        <v>3.5</v>
      </c>
      <c r="X32" s="36">
        <v>3.4</v>
      </c>
    </row>
    <row r="33" spans="2:24" ht="17.25" customHeight="1">
      <c r="B33" s="196" t="s">
        <v>44</v>
      </c>
      <c r="C33" s="197"/>
      <c r="D33" s="14" t="s">
        <v>48</v>
      </c>
      <c r="E33" s="38" t="s">
        <v>46</v>
      </c>
      <c r="F33" s="38" t="s">
        <v>47</v>
      </c>
      <c r="G33" s="38" t="s">
        <v>69</v>
      </c>
      <c r="H33" s="38" t="s">
        <v>48</v>
      </c>
      <c r="I33" s="38" t="s">
        <v>48</v>
      </c>
      <c r="J33" s="38" t="s">
        <v>69</v>
      </c>
      <c r="K33" s="38" t="s">
        <v>70</v>
      </c>
      <c r="L33" s="38" t="s">
        <v>70</v>
      </c>
      <c r="M33" s="38" t="s">
        <v>70</v>
      </c>
      <c r="N33" s="38" t="s">
        <v>71</v>
      </c>
      <c r="O33" s="39" t="s">
        <v>71</v>
      </c>
      <c r="P33" s="37" t="s">
        <v>69</v>
      </c>
      <c r="Q33" s="38" t="s">
        <v>48</v>
      </c>
      <c r="R33" s="38" t="s">
        <v>48</v>
      </c>
      <c r="S33" s="38" t="s">
        <v>69</v>
      </c>
      <c r="T33" s="38" t="s">
        <v>70</v>
      </c>
      <c r="U33" s="38" t="s">
        <v>70</v>
      </c>
      <c r="V33" s="38" t="s">
        <v>70</v>
      </c>
      <c r="W33" s="38" t="s">
        <v>71</v>
      </c>
      <c r="X33" s="39" t="s">
        <v>71</v>
      </c>
    </row>
    <row r="34" spans="2:24" ht="17.25" customHeight="1">
      <c r="B34" s="196" t="s">
        <v>49</v>
      </c>
      <c r="C34" s="197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8" t="s">
        <v>50</v>
      </c>
      <c r="C35" s="199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93F8-1395-43D0-B1DD-ACB2C99E7073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E7" sqref="E7:F7"/>
      <selection pane="bottomLeft" activeCell="U23" sqref="U2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SUM(F5:F242)</f>
        <v>97040</v>
      </c>
      <c r="E1" s="77" t="s">
        <v>3</v>
      </c>
      <c r="F1" s="78">
        <f>SUM(G5:G242)</f>
        <v>1922941.7099999997</v>
      </c>
      <c r="G1" s="79" t="s">
        <v>74</v>
      </c>
      <c r="H1" s="80">
        <f>L21+L38+L55+L72+L89+L106+L123+L140+L157+L174+L191+L208+L225+L242</f>
        <v>82.15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45870</v>
      </c>
      <c r="B2" s="325"/>
      <c r="C2" s="82" t="s">
        <v>35</v>
      </c>
      <c r="D2" s="83">
        <f>AVERAGE(N21,N38,N55,N72,N89,N106,N123,N140,N157,N174,N191,N208,N225,N242)</f>
        <v>597.59028418405273</v>
      </c>
      <c r="E2" s="83" t="s">
        <v>81</v>
      </c>
      <c r="F2" s="84">
        <f>F1/D1</f>
        <v>19.815969806265453</v>
      </c>
      <c r="G2" s="85" t="s">
        <v>82</v>
      </c>
      <c r="H2" s="86">
        <f>COUNT(H5:H242)</f>
        <v>1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92" t="s">
        <v>105</v>
      </c>
      <c r="C5" s="285" t="s">
        <v>106</v>
      </c>
      <c r="D5" s="285"/>
      <c r="E5" s="93">
        <v>29.85</v>
      </c>
      <c r="F5" s="94">
        <v>1647</v>
      </c>
      <c r="G5" s="95">
        <f t="shared" ref="G5:G7" si="0">E5*F5</f>
        <v>49162.950000000004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2788.8993414863598</v>
      </c>
      <c r="N5" s="99">
        <f t="shared" ref="N5:N7" si="2">M5/L5</f>
        <v>164.05290244037411</v>
      </c>
      <c r="O5" s="101">
        <f t="shared" ref="O5:O7" si="3">L5-I5</f>
        <v>0</v>
      </c>
      <c r="P5" s="102">
        <f t="shared" ref="P5:P7" si="4">N5-K5</f>
        <v>-28.476509324331772</v>
      </c>
      <c r="Q5" s="103">
        <f t="shared" ref="Q5:Q7" si="5">N5/K5</f>
        <v>0.85209267995305837</v>
      </c>
      <c r="R5" s="276">
        <f>Q21</f>
        <v>0.85209089588536047</v>
      </c>
      <c r="S5" s="1">
        <v>0.37777777777777777</v>
      </c>
      <c r="T5" s="2">
        <v>0.40238425925925925</v>
      </c>
      <c r="U5" s="104">
        <v>4.7500000000000231</v>
      </c>
      <c r="V5" s="105">
        <v>35.43333333333333</v>
      </c>
      <c r="W5" s="106"/>
      <c r="X5" s="107"/>
      <c r="Y5" s="278"/>
      <c r="Z5" s="279"/>
      <c r="AA5" s="109">
        <f t="shared" ref="AA5:AA7" si="6">M5-J5</f>
        <v>-484.10065851364016</v>
      </c>
      <c r="AB5" s="110">
        <f t="shared" ref="AB5:AB7" si="7">M5/J5</f>
        <v>0.85209267995305826</v>
      </c>
      <c r="AC5" s="291">
        <f>AB21</f>
        <v>0.85209089588536058</v>
      </c>
    </row>
    <row r="6" spans="1:29" ht="15.75" customHeight="1">
      <c r="A6" s="270"/>
      <c r="B6" s="92" t="s">
        <v>105</v>
      </c>
      <c r="C6" s="285" t="s">
        <v>107</v>
      </c>
      <c r="D6" s="285"/>
      <c r="E6" s="93">
        <v>29.52</v>
      </c>
      <c r="F6" s="94">
        <v>1688</v>
      </c>
      <c r="G6" s="95">
        <f t="shared" si="0"/>
        <v>49829.760000000002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2790.0826446280994</v>
      </c>
      <c r="N6" s="99">
        <f t="shared" si="2"/>
        <v>164.12250850753526</v>
      </c>
      <c r="O6" s="101">
        <f t="shared" si="3"/>
        <v>0</v>
      </c>
      <c r="P6" s="102">
        <f t="shared" si="4"/>
        <v>-28.406903257170626</v>
      </c>
      <c r="Q6" s="103">
        <f t="shared" si="5"/>
        <v>0.85245421467402971</v>
      </c>
      <c r="R6" s="276"/>
      <c r="S6" s="1">
        <v>0.40694444444444444</v>
      </c>
      <c r="T6" s="2">
        <v>0.43215277777777777</v>
      </c>
      <c r="U6" s="104">
        <v>6.5666666666666806</v>
      </c>
      <c r="V6" s="105">
        <v>36.299999999999997</v>
      </c>
      <c r="W6" s="106"/>
      <c r="X6" s="107"/>
      <c r="Y6" s="261"/>
      <c r="Z6" s="262"/>
      <c r="AA6" s="111">
        <f t="shared" si="6"/>
        <v>-482.91735537190061</v>
      </c>
      <c r="AB6" s="112">
        <f t="shared" si="7"/>
        <v>0.85245421467402971</v>
      </c>
      <c r="AC6" s="292"/>
    </row>
    <row r="7" spans="1:29" ht="15.75" customHeight="1">
      <c r="A7" s="270"/>
      <c r="B7" s="92" t="s">
        <v>105</v>
      </c>
      <c r="C7" s="285" t="s">
        <v>108</v>
      </c>
      <c r="D7" s="285"/>
      <c r="E7" s="93">
        <v>21.61</v>
      </c>
      <c r="F7" s="94">
        <v>1375</v>
      </c>
      <c r="G7" s="95">
        <f t="shared" si="0"/>
        <v>29713.75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2129.0322580645129</v>
      </c>
      <c r="N7" s="99">
        <f t="shared" si="2"/>
        <v>354.83870967741882</v>
      </c>
      <c r="O7" s="101">
        <f t="shared" si="3"/>
        <v>0</v>
      </c>
      <c r="P7" s="102">
        <f t="shared" si="4"/>
        <v>-61.827956989247866</v>
      </c>
      <c r="Q7" s="103">
        <f t="shared" si="5"/>
        <v>0.85161290322580507</v>
      </c>
      <c r="R7" s="276"/>
      <c r="S7" s="1">
        <v>0.4362847222222222</v>
      </c>
      <c r="T7" s="2">
        <v>0.46319444444444446</v>
      </c>
      <c r="U7" s="104">
        <v>5.9499999999999709</v>
      </c>
      <c r="V7" s="105">
        <v>38.750000000000064</v>
      </c>
      <c r="W7" s="106">
        <v>0.46319444444444446</v>
      </c>
      <c r="X7" s="107">
        <v>0.50208333333333333</v>
      </c>
      <c r="Y7" s="261"/>
      <c r="Z7" s="262"/>
      <c r="AA7" s="111">
        <f t="shared" si="6"/>
        <v>-370.96774193548708</v>
      </c>
      <c r="AB7" s="112">
        <f t="shared" si="7"/>
        <v>0.85161290322580518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6"/>
      <c r="S8" s="1"/>
      <c r="T8" s="2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5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5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5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8">AVERAGE(I5:I20)</f>
        <v>13.333333333333334</v>
      </c>
      <c r="J21" s="138">
        <f t="shared" si="8"/>
        <v>3015.3333333333335</v>
      </c>
      <c r="K21" s="139">
        <f t="shared" ref="K21:K22" si="9">J21/I21</f>
        <v>226.15</v>
      </c>
      <c r="L21" s="137">
        <f t="shared" ref="L21:M21" si="10">AVERAGE(L5:L20)</f>
        <v>13.333333333333334</v>
      </c>
      <c r="M21" s="138">
        <f t="shared" si="10"/>
        <v>2569.3380813929907</v>
      </c>
      <c r="N21" s="139">
        <f t="shared" ref="N21:N22" si="11">M21/L21</f>
        <v>192.70035610447428</v>
      </c>
      <c r="O21" s="140">
        <f t="shared" ref="O21:O22" si="12">L21-I21</f>
        <v>0</v>
      </c>
      <c r="P21" s="141">
        <f t="shared" ref="P21:P22" si="13">N21-K21</f>
        <v>-33.449643895525725</v>
      </c>
      <c r="Q21" s="142">
        <f t="shared" ref="Q21:Q22" si="14">N21/K21</f>
        <v>0.85209089588536047</v>
      </c>
      <c r="R21" s="277"/>
      <c r="S21" s="143">
        <f>S5</f>
        <v>0.37777777777777777</v>
      </c>
      <c r="T21" s="144">
        <f>INDEX(T5:T20,COUNTA(T5:T20))</f>
        <v>0.46319444444444446</v>
      </c>
      <c r="U21" s="145"/>
      <c r="V21" s="145"/>
      <c r="W21" s="146"/>
      <c r="X21" s="147"/>
      <c r="Y21" s="264"/>
      <c r="Z21" s="265"/>
      <c r="AA21" s="148">
        <f t="shared" ref="AA21:AA22" si="15">M21-J21</f>
        <v>-445.99525194034277</v>
      </c>
      <c r="AB21" s="149">
        <f t="shared" ref="AB21:AB22" si="16">M21/J21</f>
        <v>0.85209089588536058</v>
      </c>
      <c r="AC21" s="294"/>
    </row>
    <row r="22" spans="1:29" ht="15.75" customHeight="1">
      <c r="A22" s="280" t="s">
        <v>110</v>
      </c>
      <c r="B22" s="92" t="s">
        <v>105</v>
      </c>
      <c r="C22" s="259" t="s">
        <v>111</v>
      </c>
      <c r="D22" s="260"/>
      <c r="E22" s="93">
        <v>25.64</v>
      </c>
      <c r="F22" s="94">
        <v>2169</v>
      </c>
      <c r="G22" s="95">
        <f t="shared" ref="G22" si="17">E22*F22</f>
        <v>55613.16</v>
      </c>
      <c r="H22" s="96"/>
      <c r="I22" s="97">
        <v>11</v>
      </c>
      <c r="J22" s="98">
        <v>3000</v>
      </c>
      <c r="K22" s="99">
        <f t="shared" si="9"/>
        <v>272.72727272727275</v>
      </c>
      <c r="L22" s="100">
        <v>11</v>
      </c>
      <c r="M22" s="98">
        <f>F22/V22*60</f>
        <v>2558.4534731323729</v>
      </c>
      <c r="N22" s="99">
        <f t="shared" si="11"/>
        <v>232.58667937567026</v>
      </c>
      <c r="O22" s="101">
        <f t="shared" si="12"/>
        <v>0</v>
      </c>
      <c r="P22" s="102">
        <f t="shared" si="13"/>
        <v>-40.14059335160249</v>
      </c>
      <c r="Q22" s="103">
        <f t="shared" si="14"/>
        <v>0.85281782437745757</v>
      </c>
      <c r="R22" s="275">
        <f>Q38</f>
        <v>0.85281782437745757</v>
      </c>
      <c r="S22" s="1">
        <v>0.30564814814814817</v>
      </c>
      <c r="T22" s="2">
        <v>0.34097222222222223</v>
      </c>
      <c r="U22" s="104">
        <v>7.1333333333333826</v>
      </c>
      <c r="V22" s="105">
        <v>50.866666666666653</v>
      </c>
      <c r="W22" s="106"/>
      <c r="X22" s="151"/>
      <c r="Y22" s="278"/>
      <c r="Z22" s="279"/>
      <c r="AA22" s="109">
        <f t="shared" si="15"/>
        <v>-441.54652686762711</v>
      </c>
      <c r="AB22" s="152">
        <f t="shared" si="16"/>
        <v>0.85281782437745768</v>
      </c>
      <c r="AC22" s="266">
        <f>AB38</f>
        <v>0.85281782437745768</v>
      </c>
    </row>
    <row r="23" spans="1:29" ht="15.75" customHeight="1">
      <c r="A23" s="281"/>
      <c r="B23" s="92"/>
      <c r="C23" s="259"/>
      <c r="D23" s="260"/>
      <c r="E23" s="93"/>
      <c r="F23" s="94"/>
      <c r="G23" s="95"/>
      <c r="H23" s="96"/>
      <c r="I23" s="97"/>
      <c r="J23" s="98"/>
      <c r="K23" s="99"/>
      <c r="L23" s="100"/>
      <c r="M23" s="98"/>
      <c r="N23" s="99"/>
      <c r="O23" s="101"/>
      <c r="P23" s="102"/>
      <c r="Q23" s="103"/>
      <c r="R23" s="276"/>
      <c r="S23" s="1"/>
      <c r="T23" s="2"/>
      <c r="U23" s="104"/>
      <c r="V23" s="105"/>
      <c r="W23" s="106"/>
      <c r="X23" s="107"/>
      <c r="Y23" s="261"/>
      <c r="Z23" s="262"/>
      <c r="AA23" s="111"/>
      <c r="AB23" s="103"/>
      <c r="AC23" s="267"/>
    </row>
    <row r="24" spans="1:29" ht="15.75" customHeight="1">
      <c r="A24" s="281"/>
      <c r="B24" s="92"/>
      <c r="C24" s="259"/>
      <c r="D24" s="260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6"/>
      <c r="S24" s="1"/>
      <c r="T24" s="2"/>
      <c r="U24" s="104"/>
      <c r="V24" s="105"/>
      <c r="W24" s="106"/>
      <c r="X24" s="107"/>
      <c r="Y24" s="261"/>
      <c r="Z24" s="262"/>
      <c r="AA24" s="111"/>
      <c r="AB24" s="103"/>
      <c r="AC24" s="267"/>
    </row>
    <row r="25" spans="1:29" ht="15.75" customHeight="1">
      <c r="A25" s="281"/>
      <c r="B25" s="92"/>
      <c r="C25" s="259"/>
      <c r="D25" s="260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6"/>
      <c r="S25" s="1"/>
      <c r="T25" s="2"/>
      <c r="U25" s="104"/>
      <c r="V25" s="105"/>
      <c r="W25" s="106"/>
      <c r="X25" s="107"/>
      <c r="Y25" s="261"/>
      <c r="Z25" s="262"/>
      <c r="AA25" s="111"/>
      <c r="AB25" s="103"/>
      <c r="AC25" s="267"/>
    </row>
    <row r="26" spans="1:29" ht="15.75" customHeight="1">
      <c r="A26" s="281"/>
      <c r="B26" s="92"/>
      <c r="C26" s="259"/>
      <c r="D26" s="260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6"/>
      <c r="S26" s="1"/>
      <c r="T26" s="2"/>
      <c r="U26" s="104"/>
      <c r="V26" s="105"/>
      <c r="W26" s="106"/>
      <c r="X26" s="107"/>
      <c r="Y26" s="261"/>
      <c r="Z26" s="262"/>
      <c r="AA26" s="111"/>
      <c r="AB26" s="103"/>
      <c r="AC26" s="267"/>
    </row>
    <row r="27" spans="1:29" ht="15.75" customHeight="1">
      <c r="A27" s="281"/>
      <c r="B27" s="92"/>
      <c r="C27" s="259"/>
      <c r="D27" s="260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67"/>
    </row>
    <row r="28" spans="1:29" ht="15.75" customHeight="1">
      <c r="A28" s="281"/>
      <c r="B28" s="92"/>
      <c r="C28" s="259"/>
      <c r="D28" s="260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67"/>
    </row>
    <row r="29" spans="1:29" ht="15.75" customHeight="1">
      <c r="A29" s="281"/>
      <c r="B29" s="92"/>
      <c r="C29" s="259"/>
      <c r="D29" s="260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67"/>
    </row>
    <row r="30" spans="1:29" ht="15.75" customHeight="1">
      <c r="A30" s="281"/>
      <c r="B30" s="92"/>
      <c r="C30" s="259"/>
      <c r="D30" s="260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24"/>
      <c r="Y30" s="261"/>
      <c r="Z30" s="262"/>
      <c r="AA30" s="111"/>
      <c r="AB30" s="103"/>
      <c r="AC30" s="267"/>
    </row>
    <row r="31" spans="1:29" ht="15.75" customHeight="1">
      <c r="A31" s="281"/>
      <c r="B31" s="92"/>
      <c r="C31" s="259"/>
      <c r="D31" s="260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24"/>
      <c r="Y31" s="261"/>
      <c r="Z31" s="262"/>
      <c r="AA31" s="111"/>
      <c r="AB31" s="103"/>
      <c r="AC31" s="267"/>
    </row>
    <row r="32" spans="1:29" ht="15.75" customHeight="1">
      <c r="A32" s="281"/>
      <c r="B32" s="92"/>
      <c r="C32" s="259"/>
      <c r="D32" s="260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24"/>
      <c r="Y32" s="261"/>
      <c r="Z32" s="262"/>
      <c r="AA32" s="111"/>
      <c r="AB32" s="103"/>
      <c r="AC32" s="267"/>
    </row>
    <row r="33" spans="1:29" ht="15.75" customHeight="1">
      <c r="A33" s="281"/>
      <c r="B33" s="92"/>
      <c r="C33" s="259"/>
      <c r="D33" s="260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24"/>
      <c r="Y33" s="261"/>
      <c r="Z33" s="262"/>
      <c r="AA33" s="111"/>
      <c r="AB33" s="103"/>
      <c r="AC33" s="267"/>
    </row>
    <row r="34" spans="1:29" ht="15.75" customHeight="1">
      <c r="A34" s="281"/>
      <c r="B34" s="92"/>
      <c r="C34" s="259"/>
      <c r="D34" s="260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24"/>
      <c r="Y34" s="261"/>
      <c r="Z34" s="262"/>
      <c r="AA34" s="111"/>
      <c r="AB34" s="103"/>
      <c r="AC34" s="267"/>
    </row>
    <row r="35" spans="1:29" ht="15.75" customHeight="1">
      <c r="A35" s="281"/>
      <c r="B35" s="92"/>
      <c r="C35" s="259"/>
      <c r="D35" s="260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24"/>
      <c r="Y35" s="261"/>
      <c r="Z35" s="262"/>
      <c r="AA35" s="111"/>
      <c r="AB35" s="103"/>
      <c r="AC35" s="267"/>
    </row>
    <row r="36" spans="1:29" ht="15.75" customHeight="1">
      <c r="A36" s="281"/>
      <c r="B36" s="92"/>
      <c r="C36" s="259"/>
      <c r="D36" s="260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24"/>
      <c r="Y36" s="261"/>
      <c r="Z36" s="262"/>
      <c r="AA36" s="111"/>
      <c r="AB36" s="103"/>
      <c r="AC36" s="267"/>
    </row>
    <row r="37" spans="1:29" ht="15.75" customHeight="1">
      <c r="A37" s="281"/>
      <c r="B37" s="153"/>
      <c r="C37" s="259"/>
      <c r="D37" s="260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17"/>
      <c r="T37" s="118"/>
      <c r="U37" s="129"/>
      <c r="V37" s="130"/>
      <c r="W37" s="123"/>
      <c r="X37" s="124"/>
      <c r="Y37" s="261"/>
      <c r="Z37" s="262"/>
      <c r="AA37" s="155"/>
      <c r="AB37" s="122"/>
      <c r="AC37" s="267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8">AVERAGE(I22:I37)</f>
        <v>11</v>
      </c>
      <c r="J38" s="138">
        <f t="shared" si="18"/>
        <v>3000</v>
      </c>
      <c r="K38" s="139">
        <f t="shared" ref="K38" si="19">J38/I38</f>
        <v>272.72727272727275</v>
      </c>
      <c r="L38" s="137">
        <f t="shared" ref="L38:M38" si="20">AVERAGE(L22:L37)</f>
        <v>11</v>
      </c>
      <c r="M38" s="138">
        <f t="shared" si="20"/>
        <v>2558.4534731323729</v>
      </c>
      <c r="N38" s="139">
        <f>M38/L38</f>
        <v>232.58667937567026</v>
      </c>
      <c r="O38" s="140">
        <f>L38-I38</f>
        <v>0</v>
      </c>
      <c r="P38" s="141">
        <f>N38-K38</f>
        <v>-40.14059335160249</v>
      </c>
      <c r="Q38" s="142">
        <f>N38/K38</f>
        <v>0.85281782437745757</v>
      </c>
      <c r="R38" s="277"/>
      <c r="S38" s="143">
        <f>S22</f>
        <v>0.30564814814814817</v>
      </c>
      <c r="T38" s="144">
        <f>INDEX(T22:T37,COUNTA(T22:T37))</f>
        <v>0.34097222222222223</v>
      </c>
      <c r="U38" s="145"/>
      <c r="V38" s="156"/>
      <c r="W38" s="135"/>
      <c r="X38" s="139"/>
      <c r="Y38" s="264"/>
      <c r="Z38" s="265"/>
      <c r="AA38" s="157">
        <f>M38-J38</f>
        <v>-441.54652686762711</v>
      </c>
      <c r="AB38" s="142">
        <f>M38/J38</f>
        <v>0.85281782437745768</v>
      </c>
      <c r="AC38" s="268"/>
    </row>
    <row r="39" spans="1:29" ht="15.75" customHeight="1">
      <c r="A39" s="269" t="s">
        <v>112</v>
      </c>
      <c r="B39" s="108" t="s">
        <v>105</v>
      </c>
      <c r="C39" s="273" t="s">
        <v>113</v>
      </c>
      <c r="D39" s="274"/>
      <c r="E39" s="158">
        <v>14.06</v>
      </c>
      <c r="F39" s="87">
        <v>841</v>
      </c>
      <c r="G39" s="159">
        <f t="shared" ref="G39:G41" si="21">E39*F39</f>
        <v>11824.460000000001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2148.7579843860926</v>
      </c>
      <c r="N39" s="163">
        <f>M39/L39</f>
        <v>358.12633073101546</v>
      </c>
      <c r="O39" s="165">
        <f>L39-I39</f>
        <v>0</v>
      </c>
      <c r="P39" s="166">
        <f>N39-K39</f>
        <v>-75.207002602317857</v>
      </c>
      <c r="Q39" s="152">
        <f>N39/K39</f>
        <v>0.82644537861003575</v>
      </c>
      <c r="R39" s="275">
        <f>Q55</f>
        <v>0.82076636334668884</v>
      </c>
      <c r="S39" s="167">
        <v>0.25</v>
      </c>
      <c r="T39" s="168">
        <v>0.26630787037037035</v>
      </c>
      <c r="U39" s="169"/>
      <c r="V39" s="170">
        <v>23.483333333333299</v>
      </c>
      <c r="W39" s="168"/>
      <c r="X39" s="171"/>
      <c r="Y39" s="278"/>
      <c r="Z39" s="279"/>
      <c r="AA39" s="109">
        <f>M39-J39</f>
        <v>-451.24201561390737</v>
      </c>
      <c r="AB39" s="152">
        <f>M39/J39</f>
        <v>0.82644537861003564</v>
      </c>
      <c r="AC39" s="266">
        <f>AB55</f>
        <v>0.82076636334668873</v>
      </c>
    </row>
    <row r="40" spans="1:29" ht="15.75" customHeight="1">
      <c r="A40" s="270"/>
      <c r="B40" s="92" t="s">
        <v>105</v>
      </c>
      <c r="C40" s="259" t="s">
        <v>114</v>
      </c>
      <c r="D40" s="260"/>
      <c r="E40" s="93">
        <v>14.81</v>
      </c>
      <c r="F40" s="94">
        <v>942</v>
      </c>
      <c r="G40" s="95">
        <f t="shared" si="21"/>
        <v>13951.02</v>
      </c>
      <c r="H40" s="96"/>
      <c r="I40" s="97">
        <v>6</v>
      </c>
      <c r="J40" s="98">
        <v>2600</v>
      </c>
      <c r="K40" s="99">
        <f t="shared" ref="K40:K41" si="22">J40/I40</f>
        <v>433.33333333333331</v>
      </c>
      <c r="L40" s="100">
        <v>6</v>
      </c>
      <c r="M40" s="98">
        <f>F40/V40*60</f>
        <v>2162.7551020408109</v>
      </c>
      <c r="N40" s="99">
        <f>M40/L40</f>
        <v>360.45918367346849</v>
      </c>
      <c r="O40" s="101">
        <f>L40-I40</f>
        <v>0</v>
      </c>
      <c r="P40" s="102">
        <f>N40-K40</f>
        <v>-72.874149659864827</v>
      </c>
      <c r="Q40" s="103">
        <f>N40/K40</f>
        <v>0.83182888540031197</v>
      </c>
      <c r="R40" s="276"/>
      <c r="S40" s="1">
        <v>0.27083333333333331</v>
      </c>
      <c r="T40" s="2">
        <v>0.28898148148148151</v>
      </c>
      <c r="U40" s="104">
        <v>6.5166666666666728</v>
      </c>
      <c r="V40" s="105">
        <v>26.133333333333397</v>
      </c>
      <c r="W40" s="106"/>
      <c r="X40" s="113"/>
      <c r="Y40" s="261"/>
      <c r="Z40" s="262"/>
      <c r="AA40" s="111">
        <f>M40-J40</f>
        <v>-437.24489795918907</v>
      </c>
      <c r="AB40" s="103">
        <f>M40/J40</f>
        <v>0.83182888540031186</v>
      </c>
      <c r="AC40" s="267"/>
    </row>
    <row r="41" spans="1:29" ht="15.75" customHeight="1">
      <c r="A41" s="270"/>
      <c r="B41" s="92" t="s">
        <v>105</v>
      </c>
      <c r="C41" s="259" t="s">
        <v>115</v>
      </c>
      <c r="D41" s="260"/>
      <c r="E41" s="93">
        <v>17.87</v>
      </c>
      <c r="F41" s="94">
        <v>475</v>
      </c>
      <c r="G41" s="95">
        <f t="shared" si="21"/>
        <v>8488.25</v>
      </c>
      <c r="H41" s="96"/>
      <c r="I41" s="97">
        <v>6</v>
      </c>
      <c r="J41" s="98">
        <v>2600</v>
      </c>
      <c r="K41" s="99">
        <f t="shared" si="22"/>
        <v>433.33333333333331</v>
      </c>
      <c r="L41" s="100">
        <v>6</v>
      </c>
      <c r="M41" s="98">
        <f>F41/V41*60</f>
        <v>2090.4645476772698</v>
      </c>
      <c r="N41" s="99">
        <f>M41/L41</f>
        <v>348.41075794621162</v>
      </c>
      <c r="O41" s="101">
        <f>L41-I41</f>
        <v>0</v>
      </c>
      <c r="P41" s="102">
        <f>N41-K41</f>
        <v>-84.922575387121697</v>
      </c>
      <c r="Q41" s="103">
        <f>N41/K41</f>
        <v>0.80402482602971914</v>
      </c>
      <c r="R41" s="276"/>
      <c r="S41" s="1">
        <v>0.29261574074074076</v>
      </c>
      <c r="T41" s="2">
        <v>0.30208333333333331</v>
      </c>
      <c r="U41" s="104">
        <v>5.2333333333333254</v>
      </c>
      <c r="V41" s="105">
        <v>13.63333333333328</v>
      </c>
      <c r="W41" s="106"/>
      <c r="X41" s="113"/>
      <c r="Y41" s="261"/>
      <c r="Z41" s="262"/>
      <c r="AA41" s="111">
        <f>M41-J41</f>
        <v>-509.53545232273018</v>
      </c>
      <c r="AB41" s="103">
        <f>M41/J41</f>
        <v>0.80402482602971914</v>
      </c>
      <c r="AC41" s="267"/>
    </row>
    <row r="42" spans="1:29" ht="15.75" customHeight="1">
      <c r="A42" s="270"/>
      <c r="B42" s="92"/>
      <c r="C42" s="259"/>
      <c r="D42" s="260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6"/>
      <c r="S42" s="1"/>
      <c r="T42" s="2"/>
      <c r="U42" s="104"/>
      <c r="V42" s="105"/>
      <c r="W42" s="106"/>
      <c r="X42" s="107"/>
      <c r="Y42" s="261"/>
      <c r="Z42" s="262"/>
      <c r="AA42" s="111"/>
      <c r="AB42" s="103"/>
      <c r="AC42" s="267"/>
    </row>
    <row r="43" spans="1:29" ht="15.75" customHeight="1">
      <c r="A43" s="271"/>
      <c r="B43" s="92"/>
      <c r="C43" s="259"/>
      <c r="D43" s="260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6"/>
      <c r="S43" s="1"/>
      <c r="T43" s="2"/>
      <c r="U43" s="104"/>
      <c r="V43" s="105"/>
      <c r="W43" s="106"/>
      <c r="X43" s="113"/>
      <c r="Y43" s="261"/>
      <c r="Z43" s="262"/>
      <c r="AA43" s="111"/>
      <c r="AB43" s="103"/>
      <c r="AC43" s="267"/>
    </row>
    <row r="44" spans="1:29" ht="15.75" customHeight="1">
      <c r="A44" s="271"/>
      <c r="B44" s="92"/>
      <c r="C44" s="259"/>
      <c r="D44" s="260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4"/>
      <c r="Y44" s="261"/>
      <c r="Z44" s="262"/>
      <c r="AA44" s="111"/>
      <c r="AB44" s="103"/>
      <c r="AC44" s="267"/>
    </row>
    <row r="45" spans="1:29" ht="15.75" customHeight="1">
      <c r="A45" s="271"/>
      <c r="B45" s="92"/>
      <c r="C45" s="259"/>
      <c r="D45" s="260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67"/>
    </row>
    <row r="46" spans="1:29" ht="15.75" customHeight="1">
      <c r="A46" s="271"/>
      <c r="B46" s="92"/>
      <c r="C46" s="259"/>
      <c r="D46" s="260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67"/>
    </row>
    <row r="47" spans="1:29" ht="15.75" customHeight="1">
      <c r="A47" s="271"/>
      <c r="B47" s="92"/>
      <c r="C47" s="259"/>
      <c r="D47" s="260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6"/>
      <c r="S47" s="117"/>
      <c r="T47" s="118"/>
      <c r="U47" s="104"/>
      <c r="V47" s="130"/>
      <c r="W47" s="106"/>
      <c r="X47" s="107"/>
      <c r="Y47" s="261"/>
      <c r="Z47" s="262"/>
      <c r="AA47" s="111"/>
      <c r="AB47" s="103"/>
      <c r="AC47" s="267"/>
    </row>
    <row r="48" spans="1:29" ht="15.75" customHeight="1">
      <c r="A48" s="271"/>
      <c r="B48" s="92"/>
      <c r="C48" s="259"/>
      <c r="D48" s="260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6"/>
      <c r="S48" s="117"/>
      <c r="T48" s="118"/>
      <c r="U48" s="104"/>
      <c r="V48" s="130"/>
      <c r="W48" s="123"/>
      <c r="X48" s="124"/>
      <c r="Y48" s="261"/>
      <c r="Z48" s="262"/>
      <c r="AA48" s="111"/>
      <c r="AB48" s="103"/>
      <c r="AC48" s="267"/>
    </row>
    <row r="49" spans="1:29" ht="15.75" customHeight="1">
      <c r="A49" s="271"/>
      <c r="B49" s="92"/>
      <c r="C49" s="259"/>
      <c r="D49" s="260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6"/>
      <c r="S49" s="117"/>
      <c r="T49" s="118"/>
      <c r="U49" s="104"/>
      <c r="V49" s="130"/>
      <c r="W49" s="123"/>
      <c r="X49" s="124"/>
      <c r="Y49" s="261"/>
      <c r="Z49" s="262"/>
      <c r="AA49" s="111"/>
      <c r="AB49" s="103"/>
      <c r="AC49" s="267"/>
    </row>
    <row r="50" spans="1:29" ht="15.75" customHeight="1">
      <c r="A50" s="271"/>
      <c r="B50" s="92"/>
      <c r="C50" s="259"/>
      <c r="D50" s="260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6"/>
      <c r="S50" s="117"/>
      <c r="T50" s="118"/>
      <c r="U50" s="104"/>
      <c r="V50" s="130"/>
      <c r="W50" s="123"/>
      <c r="X50" s="124"/>
      <c r="Y50" s="261"/>
      <c r="Z50" s="262"/>
      <c r="AA50" s="111"/>
      <c r="AB50" s="103"/>
      <c r="AC50" s="267"/>
    </row>
    <row r="51" spans="1:29" ht="15.75" customHeight="1">
      <c r="A51" s="271"/>
      <c r="B51" s="92"/>
      <c r="C51" s="259"/>
      <c r="D51" s="260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6"/>
      <c r="S51" s="117"/>
      <c r="T51" s="118"/>
      <c r="U51" s="104"/>
      <c r="V51" s="130"/>
      <c r="W51" s="123"/>
      <c r="X51" s="124"/>
      <c r="Y51" s="261"/>
      <c r="Z51" s="262"/>
      <c r="AA51" s="111"/>
      <c r="AB51" s="103"/>
      <c r="AC51" s="267"/>
    </row>
    <row r="52" spans="1:29" ht="15.75" customHeight="1">
      <c r="A52" s="271"/>
      <c r="B52" s="92"/>
      <c r="C52" s="259"/>
      <c r="D52" s="260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6"/>
      <c r="S52" s="117"/>
      <c r="T52" s="118"/>
      <c r="U52" s="104"/>
      <c r="V52" s="130"/>
      <c r="W52" s="123"/>
      <c r="X52" s="124"/>
      <c r="Y52" s="261"/>
      <c r="Z52" s="262"/>
      <c r="AA52" s="111"/>
      <c r="AB52" s="103"/>
      <c r="AC52" s="267"/>
    </row>
    <row r="53" spans="1:29" ht="15.75" customHeight="1">
      <c r="A53" s="271"/>
      <c r="B53" s="92"/>
      <c r="C53" s="259"/>
      <c r="D53" s="260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6"/>
      <c r="S53" s="117"/>
      <c r="T53" s="118"/>
      <c r="U53" s="104"/>
      <c r="V53" s="130"/>
      <c r="W53" s="123"/>
      <c r="X53" s="124"/>
      <c r="Y53" s="261"/>
      <c r="Z53" s="262"/>
      <c r="AA53" s="111"/>
      <c r="AB53" s="103"/>
      <c r="AC53" s="267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6"/>
      <c r="S54" s="117"/>
      <c r="T54" s="118"/>
      <c r="U54" s="129"/>
      <c r="V54" s="130"/>
      <c r="W54" s="123"/>
      <c r="X54" s="124"/>
      <c r="Y54" s="261"/>
      <c r="Z54" s="262"/>
      <c r="AA54" s="155"/>
      <c r="AB54" s="122"/>
      <c r="AC54" s="267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3">AVERAGE(I39:I54)</f>
        <v>6</v>
      </c>
      <c r="J55" s="138">
        <f t="shared" si="23"/>
        <v>2600</v>
      </c>
      <c r="K55" s="139">
        <f t="shared" ref="K55" si="24">J55/I55</f>
        <v>433.33333333333331</v>
      </c>
      <c r="L55" s="137">
        <f t="shared" ref="L55:M55" si="25">AVERAGE(L39:L54)</f>
        <v>6</v>
      </c>
      <c r="M55" s="138">
        <f t="shared" si="25"/>
        <v>2133.9925447013907</v>
      </c>
      <c r="N55" s="139">
        <f>M55/L55</f>
        <v>355.66542411689846</v>
      </c>
      <c r="O55" s="140">
        <f>L55-I55</f>
        <v>0</v>
      </c>
      <c r="P55" s="141">
        <f>N55-K55</f>
        <v>-77.66790921643485</v>
      </c>
      <c r="Q55" s="142">
        <f>N55/K55</f>
        <v>0.82076636334668884</v>
      </c>
      <c r="R55" s="277"/>
      <c r="S55" s="143">
        <f>S39</f>
        <v>0.25</v>
      </c>
      <c r="T55" s="144">
        <f>INDEX(T39:T54,COUNTA(T39:T54))</f>
        <v>0.30208333333333331</v>
      </c>
      <c r="U55" s="145"/>
      <c r="V55" s="156"/>
      <c r="W55" s="135"/>
      <c r="X55" s="139"/>
      <c r="Y55" s="264"/>
      <c r="Z55" s="265"/>
      <c r="AA55" s="157">
        <f>M55-J55</f>
        <v>-466.00745529860933</v>
      </c>
      <c r="AB55" s="142">
        <f>M55/J55</f>
        <v>0.82076636334668873</v>
      </c>
      <c r="AC55" s="268"/>
    </row>
    <row r="56" spans="1:29" ht="15.75" customHeight="1">
      <c r="A56" s="269" t="s">
        <v>116</v>
      </c>
      <c r="B56" s="108" t="s">
        <v>117</v>
      </c>
      <c r="C56" s="273" t="s">
        <v>118</v>
      </c>
      <c r="D56" s="274"/>
      <c r="E56" s="158">
        <v>14.03</v>
      </c>
      <c r="F56" s="87">
        <v>4042</v>
      </c>
      <c r="G56" s="159">
        <f t="shared" ref="G56" si="26">E56*F56</f>
        <v>56709.259999999995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2357.2331119390897</v>
      </c>
      <c r="N56" s="163">
        <f>M56/L56</f>
        <v>589.30827798477242</v>
      </c>
      <c r="O56" s="165">
        <f>L56-I56</f>
        <v>0</v>
      </c>
      <c r="P56" s="166">
        <f>N56-K56</f>
        <v>-85.691722015227583</v>
      </c>
      <c r="Q56" s="152">
        <f>N56/K56</f>
        <v>0.87304930071818132</v>
      </c>
      <c r="R56" s="275">
        <f>Q72</f>
        <v>0.87304930071818132</v>
      </c>
      <c r="S56" s="167">
        <v>0.33341435185185186</v>
      </c>
      <c r="T56" s="168">
        <v>0.40486111111111112</v>
      </c>
      <c r="U56" s="169"/>
      <c r="V56" s="170">
        <v>102.88333333333333</v>
      </c>
      <c r="W56" s="173"/>
      <c r="X56" s="151"/>
      <c r="Y56" s="278"/>
      <c r="Z56" s="279"/>
      <c r="AA56" s="109">
        <f>M56-J56</f>
        <v>-342.76688806091033</v>
      </c>
      <c r="AB56" s="152">
        <f>M56/J56</f>
        <v>0.87304930071818132</v>
      </c>
      <c r="AC56" s="266">
        <f>AB72</f>
        <v>0.87304930071818132</v>
      </c>
    </row>
    <row r="57" spans="1:29" ht="15.75" customHeight="1">
      <c r="A57" s="270"/>
      <c r="B57" s="92"/>
      <c r="C57" s="259"/>
      <c r="D57" s="260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6"/>
      <c r="S57" s="1"/>
      <c r="T57" s="2"/>
      <c r="U57" s="104"/>
      <c r="V57" s="105"/>
      <c r="W57" s="106"/>
      <c r="X57" s="107"/>
      <c r="Y57" s="261"/>
      <c r="Z57" s="262"/>
      <c r="AA57" s="111"/>
      <c r="AB57" s="103"/>
      <c r="AC57" s="267"/>
    </row>
    <row r="58" spans="1:29" ht="15.75" customHeight="1">
      <c r="A58" s="270"/>
      <c r="B58" s="92"/>
      <c r="C58" s="259"/>
      <c r="D58" s="260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6"/>
      <c r="S58" s="1"/>
      <c r="T58" s="2"/>
      <c r="U58" s="104"/>
      <c r="V58" s="105"/>
      <c r="W58" s="106"/>
      <c r="X58" s="107"/>
      <c r="Y58" s="261"/>
      <c r="Z58" s="262"/>
      <c r="AA58" s="111"/>
      <c r="AB58" s="103"/>
      <c r="AC58" s="267"/>
    </row>
    <row r="59" spans="1:29" ht="15.75" customHeight="1">
      <c r="A59" s="270"/>
      <c r="B59" s="92"/>
      <c r="C59" s="259"/>
      <c r="D59" s="260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6"/>
      <c r="S59" s="1"/>
      <c r="T59" s="2"/>
      <c r="U59" s="104"/>
      <c r="V59" s="105"/>
      <c r="W59" s="106"/>
      <c r="X59" s="107"/>
      <c r="Y59" s="261"/>
      <c r="Z59" s="262"/>
      <c r="AA59" s="111"/>
      <c r="AB59" s="103"/>
      <c r="AC59" s="267"/>
    </row>
    <row r="60" spans="1:29" ht="15.75" customHeight="1">
      <c r="A60" s="271"/>
      <c r="B60" s="92"/>
      <c r="C60" s="259"/>
      <c r="D60" s="260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6"/>
      <c r="S60" s="1"/>
      <c r="T60" s="2"/>
      <c r="U60" s="104"/>
      <c r="V60" s="105"/>
      <c r="W60" s="106"/>
      <c r="X60" s="107"/>
      <c r="Y60" s="261"/>
      <c r="Z60" s="262"/>
      <c r="AA60" s="111"/>
      <c r="AB60" s="103"/>
      <c r="AC60" s="267"/>
    </row>
    <row r="61" spans="1:29" ht="15.75" customHeight="1">
      <c r="A61" s="271"/>
      <c r="B61" s="92"/>
      <c r="C61" s="259"/>
      <c r="D61" s="260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6"/>
      <c r="S61" s="1"/>
      <c r="T61" s="2"/>
      <c r="U61" s="104"/>
      <c r="V61" s="105"/>
      <c r="W61" s="106"/>
      <c r="X61" s="107"/>
      <c r="Y61" s="261"/>
      <c r="Z61" s="262"/>
      <c r="AA61" s="111"/>
      <c r="AB61" s="103"/>
      <c r="AC61" s="267"/>
    </row>
    <row r="62" spans="1:29" ht="15.75" customHeight="1">
      <c r="A62" s="271"/>
      <c r="B62" s="92"/>
      <c r="C62" s="259"/>
      <c r="D62" s="260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6"/>
      <c r="S62" s="1"/>
      <c r="T62" s="2"/>
      <c r="U62" s="104"/>
      <c r="V62" s="105"/>
      <c r="W62" s="106"/>
      <c r="X62" s="107"/>
      <c r="Y62" s="261"/>
      <c r="Z62" s="262"/>
      <c r="AA62" s="111"/>
      <c r="AB62" s="103"/>
      <c r="AC62" s="267"/>
    </row>
    <row r="63" spans="1:29" ht="15.75" customHeight="1">
      <c r="A63" s="271"/>
      <c r="B63" s="92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"/>
      <c r="T63" s="2"/>
      <c r="U63" s="104"/>
      <c r="V63" s="105"/>
      <c r="W63" s="106"/>
      <c r="X63" s="107"/>
      <c r="Y63" s="261"/>
      <c r="Z63" s="262"/>
      <c r="AA63" s="111"/>
      <c r="AB63" s="103"/>
      <c r="AC63" s="267"/>
    </row>
    <row r="64" spans="1:29" ht="15.75" customHeight="1">
      <c r="A64" s="271"/>
      <c r="B64" s="92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"/>
      <c r="T64" s="2"/>
      <c r="U64" s="104"/>
      <c r="V64" s="105"/>
      <c r="W64" s="106"/>
      <c r="X64" s="107"/>
      <c r="Y64" s="261"/>
      <c r="Z64" s="262"/>
      <c r="AA64" s="111"/>
      <c r="AB64" s="103"/>
      <c r="AC64" s="267"/>
    </row>
    <row r="65" spans="1:29" ht="15.75" customHeight="1">
      <c r="A65" s="271"/>
      <c r="B65" s="92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"/>
      <c r="T65" s="2"/>
      <c r="U65" s="104"/>
      <c r="V65" s="105"/>
      <c r="W65" s="106"/>
      <c r="X65" s="107"/>
      <c r="Y65" s="261"/>
      <c r="Z65" s="262"/>
      <c r="AA65" s="111"/>
      <c r="AB65" s="103"/>
      <c r="AC65" s="267"/>
    </row>
    <row r="66" spans="1:29" ht="15.75" customHeight="1">
      <c r="A66" s="271"/>
      <c r="B66" s="92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"/>
      <c r="T66" s="2"/>
      <c r="U66" s="104"/>
      <c r="V66" s="105"/>
      <c r="W66" s="106"/>
      <c r="X66" s="107"/>
      <c r="Y66" s="261"/>
      <c r="Z66" s="262"/>
      <c r="AA66" s="111"/>
      <c r="AB66" s="103"/>
      <c r="AC66" s="267"/>
    </row>
    <row r="67" spans="1:29" ht="15.75" customHeight="1">
      <c r="A67" s="271"/>
      <c r="B67" s="92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"/>
      <c r="T67" s="2"/>
      <c r="U67" s="104"/>
      <c r="V67" s="105"/>
      <c r="W67" s="106"/>
      <c r="X67" s="107"/>
      <c r="Y67" s="261"/>
      <c r="Z67" s="262"/>
      <c r="AA67" s="111"/>
      <c r="AB67" s="103"/>
      <c r="AC67" s="267"/>
    </row>
    <row r="68" spans="1:29" ht="15.75" customHeight="1">
      <c r="A68" s="271"/>
      <c r="B68" s="92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"/>
      <c r="T68" s="2"/>
      <c r="U68" s="104"/>
      <c r="V68" s="105"/>
      <c r="W68" s="106"/>
      <c r="X68" s="107"/>
      <c r="Y68" s="261"/>
      <c r="Z68" s="262"/>
      <c r="AA68" s="111"/>
      <c r="AB68" s="103"/>
      <c r="AC68" s="267"/>
    </row>
    <row r="69" spans="1:29" ht="15.75" customHeight="1">
      <c r="A69" s="271"/>
      <c r="B69" s="92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"/>
      <c r="T69" s="2"/>
      <c r="U69" s="104"/>
      <c r="V69" s="105"/>
      <c r="W69" s="106"/>
      <c r="X69" s="107"/>
      <c r="Y69" s="261"/>
      <c r="Z69" s="262"/>
      <c r="AA69" s="111"/>
      <c r="AB69" s="103"/>
      <c r="AC69" s="267"/>
    </row>
    <row r="70" spans="1:29" ht="15.75" customHeight="1">
      <c r="A70" s="271"/>
      <c r="B70" s="92"/>
      <c r="C70" s="259"/>
      <c r="D70" s="260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"/>
      <c r="T70" s="2"/>
      <c r="U70" s="104"/>
      <c r="V70" s="105"/>
      <c r="W70" s="106"/>
      <c r="X70" s="107"/>
      <c r="Y70" s="261"/>
      <c r="Z70" s="262"/>
      <c r="AA70" s="111"/>
      <c r="AB70" s="103"/>
      <c r="AC70" s="267"/>
    </row>
    <row r="71" spans="1:29" ht="15.75" customHeight="1">
      <c r="A71" s="271"/>
      <c r="B71" s="92"/>
      <c r="C71" s="259"/>
      <c r="D71" s="260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72"/>
      <c r="B72" s="133" t="s">
        <v>109</v>
      </c>
      <c r="C72" s="263"/>
      <c r="D72" s="263"/>
      <c r="E72" s="134"/>
      <c r="F72" s="89"/>
      <c r="G72" s="136"/>
      <c r="H72" s="91"/>
      <c r="I72" s="137">
        <f t="shared" ref="I72:J72" si="27">AVERAGE(I56:I71)</f>
        <v>4</v>
      </c>
      <c r="J72" s="138">
        <f t="shared" si="27"/>
        <v>2700</v>
      </c>
      <c r="K72" s="139">
        <f t="shared" ref="K72" si="28">J72/I72</f>
        <v>675</v>
      </c>
      <c r="L72" s="137">
        <f t="shared" ref="L72:M72" si="29">AVERAGE(L56:L71)</f>
        <v>4</v>
      </c>
      <c r="M72" s="138">
        <f t="shared" si="29"/>
        <v>2357.2331119390897</v>
      </c>
      <c r="N72" s="139">
        <f>M72/L72</f>
        <v>589.30827798477242</v>
      </c>
      <c r="O72" s="140">
        <f>L72-I72</f>
        <v>0</v>
      </c>
      <c r="P72" s="141">
        <f>N72-K72</f>
        <v>-85.691722015227583</v>
      </c>
      <c r="Q72" s="142">
        <f>N72/K72</f>
        <v>0.87304930071818132</v>
      </c>
      <c r="R72" s="277"/>
      <c r="S72" s="143">
        <f>S56</f>
        <v>0.33341435185185186</v>
      </c>
      <c r="T72" s="144">
        <f>INDEX(T56:T71,COUNTA(T56:T71))</f>
        <v>0.40486111111111112</v>
      </c>
      <c r="U72" s="145"/>
      <c r="V72" s="156"/>
      <c r="W72" s="89"/>
      <c r="X72" s="91"/>
      <c r="Y72" s="264"/>
      <c r="Z72" s="265"/>
      <c r="AA72" s="157">
        <f>M72-J72</f>
        <v>-342.76688806091033</v>
      </c>
      <c r="AB72" s="142">
        <f>M72/J72</f>
        <v>0.87304930071818132</v>
      </c>
      <c r="AC72" s="268"/>
    </row>
    <row r="73" spans="1:29" ht="15.75" customHeight="1">
      <c r="A73" s="280" t="s">
        <v>119</v>
      </c>
      <c r="B73" s="108" t="s">
        <v>117</v>
      </c>
      <c r="C73" s="273" t="s">
        <v>120</v>
      </c>
      <c r="D73" s="274"/>
      <c r="E73" s="158">
        <v>21.45</v>
      </c>
      <c r="F73" s="87">
        <v>1718</v>
      </c>
      <c r="G73" s="159">
        <f t="shared" ref="G73" si="30">E73*F73</f>
        <v>36851.1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2803.6264732547579</v>
      </c>
      <c r="N73" s="163">
        <f>M73/L73</f>
        <v>934.54215775158593</v>
      </c>
      <c r="O73" s="165">
        <f>L73-I73</f>
        <v>0</v>
      </c>
      <c r="P73" s="166">
        <f>N73-K73</f>
        <v>-165.45784224841407</v>
      </c>
      <c r="Q73" s="152">
        <f>N73/K73</f>
        <v>0.84958377977416899</v>
      </c>
      <c r="R73" s="275">
        <f>Q89</f>
        <v>0.84958377977416899</v>
      </c>
      <c r="S73" s="167">
        <v>0.40988425925925925</v>
      </c>
      <c r="T73" s="168">
        <v>0.43541666666666667</v>
      </c>
      <c r="U73" s="169"/>
      <c r="V73" s="170">
        <v>36.766666666666687</v>
      </c>
      <c r="W73" s="168"/>
      <c r="X73" s="171"/>
      <c r="Y73" s="278"/>
      <c r="Z73" s="279"/>
      <c r="AA73" s="109">
        <f>M73-J73</f>
        <v>-496.37352674524209</v>
      </c>
      <c r="AB73" s="152">
        <f>M73/J73</f>
        <v>0.8495837797741691</v>
      </c>
      <c r="AC73" s="266">
        <f>AB89</f>
        <v>0.8495837797741691</v>
      </c>
    </row>
    <row r="74" spans="1:29" ht="15.75" customHeight="1">
      <c r="A74" s="281"/>
      <c r="B74" s="92"/>
      <c r="C74" s="259"/>
      <c r="D74" s="260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6"/>
      <c r="S74" s="1"/>
      <c r="T74" s="2"/>
      <c r="U74" s="104"/>
      <c r="V74" s="105"/>
      <c r="W74" s="106"/>
      <c r="X74" s="107"/>
      <c r="Y74" s="261"/>
      <c r="Z74" s="262"/>
      <c r="AA74" s="111"/>
      <c r="AB74" s="103"/>
      <c r="AC74" s="267"/>
    </row>
    <row r="75" spans="1:29" ht="15.75" customHeight="1">
      <c r="A75" s="281"/>
      <c r="B75" s="92"/>
      <c r="C75" s="259"/>
      <c r="D75" s="260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6"/>
      <c r="S75" s="1"/>
      <c r="T75" s="2"/>
      <c r="U75" s="104"/>
      <c r="V75" s="105"/>
      <c r="W75" s="106"/>
      <c r="X75" s="113"/>
      <c r="Y75" s="261"/>
      <c r="Z75" s="262"/>
      <c r="AA75" s="111"/>
      <c r="AB75" s="103"/>
      <c r="AC75" s="267"/>
    </row>
    <row r="76" spans="1:29" ht="15.75" customHeight="1">
      <c r="A76" s="281"/>
      <c r="B76" s="92"/>
      <c r="C76" s="259"/>
      <c r="D76" s="260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6"/>
      <c r="S76" s="1"/>
      <c r="T76" s="2"/>
      <c r="U76" s="104"/>
      <c r="V76" s="105"/>
      <c r="W76" s="106"/>
      <c r="X76" s="113"/>
      <c r="Y76" s="261"/>
      <c r="Z76" s="262"/>
      <c r="AA76" s="111"/>
      <c r="AB76" s="103"/>
      <c r="AC76" s="267"/>
    </row>
    <row r="77" spans="1:29" ht="15.75" customHeight="1">
      <c r="A77" s="281"/>
      <c r="B77" s="92"/>
      <c r="C77" s="259"/>
      <c r="D77" s="260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6"/>
      <c r="S77" s="1"/>
      <c r="T77" s="2"/>
      <c r="U77" s="104"/>
      <c r="V77" s="105"/>
      <c r="W77" s="106"/>
      <c r="X77" s="113"/>
      <c r="Y77" s="261"/>
      <c r="Z77" s="262"/>
      <c r="AA77" s="111"/>
      <c r="AB77" s="103"/>
      <c r="AC77" s="267"/>
    </row>
    <row r="78" spans="1:29" ht="15.75" customHeight="1">
      <c r="A78" s="281"/>
      <c r="B78" s="92"/>
      <c r="C78" s="259"/>
      <c r="D78" s="260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6"/>
      <c r="S78" s="1"/>
      <c r="T78" s="2"/>
      <c r="U78" s="104"/>
      <c r="V78" s="105"/>
      <c r="W78" s="106"/>
      <c r="X78" s="107"/>
      <c r="Y78" s="261"/>
      <c r="Z78" s="262"/>
      <c r="AA78" s="111"/>
      <c r="AB78" s="103"/>
      <c r="AC78" s="267"/>
    </row>
    <row r="79" spans="1:29" ht="15.75" customHeight="1">
      <c r="A79" s="281"/>
      <c r="B79" s="92"/>
      <c r="C79" s="259"/>
      <c r="D79" s="260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6"/>
      <c r="S79" s="1"/>
      <c r="T79" s="2"/>
      <c r="U79" s="104"/>
      <c r="V79" s="105"/>
      <c r="W79" s="106"/>
      <c r="X79" s="107"/>
      <c r="Y79" s="261"/>
      <c r="Z79" s="262"/>
      <c r="AA79" s="111"/>
      <c r="AB79" s="103"/>
      <c r="AC79" s="267"/>
    </row>
    <row r="80" spans="1:29" ht="15.75" customHeight="1">
      <c r="A80" s="281"/>
      <c r="B80" s="92"/>
      <c r="C80" s="259"/>
      <c r="D80" s="260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6"/>
      <c r="S80" s="1"/>
      <c r="T80" s="2"/>
      <c r="U80" s="104"/>
      <c r="V80" s="105"/>
      <c r="W80" s="106"/>
      <c r="X80" s="107"/>
      <c r="Y80" s="261"/>
      <c r="Z80" s="262"/>
      <c r="AA80" s="111"/>
      <c r="AB80" s="103"/>
      <c r="AC80" s="267"/>
    </row>
    <row r="81" spans="1:29" ht="15.75" customHeight="1">
      <c r="A81" s="281"/>
      <c r="B81" s="92"/>
      <c r="C81" s="259"/>
      <c r="D81" s="260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6"/>
      <c r="S81" s="1"/>
      <c r="T81" s="2"/>
      <c r="U81" s="104"/>
      <c r="V81" s="105"/>
      <c r="W81" s="106"/>
      <c r="X81" s="107"/>
      <c r="Y81" s="261"/>
      <c r="Z81" s="262"/>
      <c r="AA81" s="111"/>
      <c r="AB81" s="103"/>
      <c r="AC81" s="267"/>
    </row>
    <row r="82" spans="1:29" ht="15.75" customHeight="1">
      <c r="A82" s="281"/>
      <c r="B82" s="92"/>
      <c r="C82" s="259"/>
      <c r="D82" s="260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6"/>
      <c r="S82" s="1"/>
      <c r="T82" s="2"/>
      <c r="U82" s="104"/>
      <c r="V82" s="105"/>
      <c r="W82" s="106"/>
      <c r="X82" s="107"/>
      <c r="Y82" s="261"/>
      <c r="Z82" s="262"/>
      <c r="AA82" s="111"/>
      <c r="AB82" s="103"/>
      <c r="AC82" s="267"/>
    </row>
    <row r="83" spans="1:29" ht="15.75" customHeight="1">
      <c r="A83" s="281"/>
      <c r="B83" s="92"/>
      <c r="C83" s="259"/>
      <c r="D83" s="260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11"/>
      <c r="AB83" s="103"/>
      <c r="AC83" s="267"/>
    </row>
    <row r="84" spans="1:29" ht="15.75" customHeight="1">
      <c r="A84" s="281"/>
      <c r="B84" s="92"/>
      <c r="C84" s="259"/>
      <c r="D84" s="260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11"/>
      <c r="AB84" s="103"/>
      <c r="AC84" s="267"/>
    </row>
    <row r="85" spans="1:29" ht="15.75" customHeight="1">
      <c r="A85" s="281"/>
      <c r="B85" s="92"/>
      <c r="C85" s="259"/>
      <c r="D85" s="260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11"/>
      <c r="AB85" s="103"/>
      <c r="AC85" s="267"/>
    </row>
    <row r="86" spans="1:29" ht="15.75" customHeight="1">
      <c r="A86" s="281"/>
      <c r="B86" s="92"/>
      <c r="C86" s="259"/>
      <c r="D86" s="260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11"/>
      <c r="AB86" s="103"/>
      <c r="AC86" s="267"/>
    </row>
    <row r="87" spans="1:29" ht="15.75" customHeight="1">
      <c r="A87" s="281"/>
      <c r="B87" s="92"/>
      <c r="C87" s="259"/>
      <c r="D87" s="260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11"/>
      <c r="AB87" s="103"/>
      <c r="AC87" s="267"/>
    </row>
    <row r="88" spans="1:29" ht="15.75" customHeight="1">
      <c r="A88" s="281"/>
      <c r="B88" s="92"/>
      <c r="C88" s="259"/>
      <c r="D88" s="260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8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31">AVERAGE(I73:I88)</f>
        <v>3</v>
      </c>
      <c r="J89" s="138">
        <f t="shared" si="31"/>
        <v>3300</v>
      </c>
      <c r="K89" s="139">
        <f t="shared" ref="K89" si="32">J89/I89</f>
        <v>1100</v>
      </c>
      <c r="L89" s="137">
        <f t="shared" ref="L89:M89" si="33">AVERAGE(L73:L88)</f>
        <v>3</v>
      </c>
      <c r="M89" s="138">
        <f t="shared" si="33"/>
        <v>2803.6264732547579</v>
      </c>
      <c r="N89" s="139">
        <f>M89/L89</f>
        <v>934.54215775158593</v>
      </c>
      <c r="O89" s="140">
        <f>L89-I89</f>
        <v>0</v>
      </c>
      <c r="P89" s="141">
        <f>N89-K89</f>
        <v>-165.45784224841407</v>
      </c>
      <c r="Q89" s="142">
        <f>N89/K89</f>
        <v>0.84958377977416899</v>
      </c>
      <c r="R89" s="277"/>
      <c r="S89" s="143">
        <f>S73</f>
        <v>0.40988425925925925</v>
      </c>
      <c r="T89" s="144">
        <f>INDEX(T73:T88,COUNTA(T73:T88))</f>
        <v>0.43541666666666667</v>
      </c>
      <c r="U89" s="145"/>
      <c r="V89" s="156"/>
      <c r="W89" s="135"/>
      <c r="X89" s="139"/>
      <c r="Y89" s="264"/>
      <c r="Z89" s="265"/>
      <c r="AA89" s="157">
        <f>M89-J89</f>
        <v>-496.37352674524209</v>
      </c>
      <c r="AB89" s="142">
        <f>M89/J89</f>
        <v>0.8495837797741691</v>
      </c>
      <c r="AC89" s="268"/>
    </row>
    <row r="90" spans="1:29" ht="15.75" customHeight="1">
      <c r="A90" s="280" t="s">
        <v>121</v>
      </c>
      <c r="B90" s="108" t="s">
        <v>117</v>
      </c>
      <c r="C90" s="273" t="s">
        <v>122</v>
      </c>
      <c r="D90" s="274"/>
      <c r="E90" s="158">
        <v>22.28</v>
      </c>
      <c r="F90" s="87">
        <v>1153</v>
      </c>
      <c r="G90" s="159">
        <f t="shared" ref="G90:G92" si="34">E90*F90</f>
        <v>25688.84</v>
      </c>
      <c r="H90" s="160"/>
      <c r="I90" s="161">
        <v>5</v>
      </c>
      <c r="J90" s="162">
        <v>3300</v>
      </c>
      <c r="K90" s="163">
        <f>J90/I90</f>
        <v>660</v>
      </c>
      <c r="L90" s="164">
        <v>5</v>
      </c>
      <c r="M90" s="162">
        <f>F90/V90*60</f>
        <v>2732.5872284397642</v>
      </c>
      <c r="N90" s="163">
        <f>M90/L90</f>
        <v>546.51744568795289</v>
      </c>
      <c r="O90" s="165">
        <f>L90-I90</f>
        <v>0</v>
      </c>
      <c r="P90" s="166">
        <f>N90-K90</f>
        <v>-113.48255431204711</v>
      </c>
      <c r="Q90" s="152">
        <f>N90/K90</f>
        <v>0.82805673589083773</v>
      </c>
      <c r="R90" s="275">
        <f>Q106</f>
        <v>0.84043909540865158</v>
      </c>
      <c r="S90" s="167">
        <v>0.29166666666666669</v>
      </c>
      <c r="T90" s="168">
        <v>0.30924768518518519</v>
      </c>
      <c r="U90" s="169"/>
      <c r="V90" s="170">
        <v>25.316666666666656</v>
      </c>
      <c r="W90" s="173"/>
      <c r="X90" s="151"/>
      <c r="Y90" s="278"/>
      <c r="Z90" s="279"/>
      <c r="AA90" s="109">
        <f>M90-J90</f>
        <v>-567.4127715602358</v>
      </c>
      <c r="AB90" s="152">
        <f>M90/J90</f>
        <v>0.82805673589083761</v>
      </c>
      <c r="AC90" s="266">
        <f>AB106</f>
        <v>0.84043909540865147</v>
      </c>
    </row>
    <row r="91" spans="1:29" ht="15.75" customHeight="1">
      <c r="A91" s="281"/>
      <c r="B91" s="92" t="s">
        <v>117</v>
      </c>
      <c r="C91" s="259" t="s">
        <v>123</v>
      </c>
      <c r="D91" s="260"/>
      <c r="E91" s="93">
        <v>17.89</v>
      </c>
      <c r="F91" s="94">
        <v>2467</v>
      </c>
      <c r="G91" s="95">
        <f t="shared" si="34"/>
        <v>44134.630000000005</v>
      </c>
      <c r="H91" s="96"/>
      <c r="I91" s="97">
        <v>4</v>
      </c>
      <c r="J91" s="98">
        <v>3300</v>
      </c>
      <c r="K91" s="99">
        <f t="shared" ref="K91:K92" si="35">J91/I91</f>
        <v>825</v>
      </c>
      <c r="L91" s="100">
        <v>4</v>
      </c>
      <c r="M91" s="98">
        <f>F91/V91*60</f>
        <v>2770.1809107922641</v>
      </c>
      <c r="N91" s="99">
        <f>M91/L91</f>
        <v>692.54522769806601</v>
      </c>
      <c r="O91" s="101">
        <f>L91-I91</f>
        <v>0</v>
      </c>
      <c r="P91" s="102">
        <f>N91-K91</f>
        <v>-132.45477230193399</v>
      </c>
      <c r="Q91" s="103">
        <f>N91/K91</f>
        <v>0.83944876084614062</v>
      </c>
      <c r="R91" s="276"/>
      <c r="S91" s="1">
        <v>0.3125</v>
      </c>
      <c r="T91" s="2">
        <v>0.34960648148148149</v>
      </c>
      <c r="U91" s="104">
        <v>4.6833333333333194</v>
      </c>
      <c r="V91" s="105">
        <v>53.433333333333344</v>
      </c>
      <c r="W91" s="106"/>
      <c r="X91" s="107"/>
      <c r="Y91" s="261"/>
      <c r="Z91" s="262"/>
      <c r="AA91" s="111">
        <f>M91-J91</f>
        <v>-529.81908920773594</v>
      </c>
      <c r="AB91" s="103">
        <f>M91/J91</f>
        <v>0.83944876084614062</v>
      </c>
      <c r="AC91" s="267"/>
    </row>
    <row r="92" spans="1:29" ht="15.75" customHeight="1">
      <c r="A92" s="281"/>
      <c r="B92" s="92" t="s">
        <v>117</v>
      </c>
      <c r="C92" s="259" t="s">
        <v>124</v>
      </c>
      <c r="D92" s="260"/>
      <c r="E92" s="93">
        <v>16.66</v>
      </c>
      <c r="F92" s="94">
        <v>3918</v>
      </c>
      <c r="G92" s="95">
        <f t="shared" si="34"/>
        <v>65273.88</v>
      </c>
      <c r="H92" s="96"/>
      <c r="I92" s="97">
        <v>4</v>
      </c>
      <c r="J92" s="98">
        <v>3300</v>
      </c>
      <c r="K92" s="99">
        <f t="shared" si="35"/>
        <v>825</v>
      </c>
      <c r="L92" s="100">
        <v>4</v>
      </c>
      <c r="M92" s="98">
        <f>F92/V92*60</f>
        <v>2817.5789053136218</v>
      </c>
      <c r="N92" s="99">
        <f>M92/L92</f>
        <v>704.39472632840545</v>
      </c>
      <c r="O92" s="101">
        <f>L92-I92</f>
        <v>0</v>
      </c>
      <c r="P92" s="102">
        <f>N92-K92</f>
        <v>-120.60527367159455</v>
      </c>
      <c r="Q92" s="103">
        <f>N92/K92</f>
        <v>0.85381178948897629</v>
      </c>
      <c r="R92" s="276"/>
      <c r="S92" s="1">
        <v>0.35416666666666663</v>
      </c>
      <c r="T92" s="2">
        <v>0.41210648148148149</v>
      </c>
      <c r="U92" s="104">
        <v>6.5666666666666007</v>
      </c>
      <c r="V92" s="105">
        <v>83.433333333333394</v>
      </c>
      <c r="W92" s="106"/>
      <c r="X92" s="107"/>
      <c r="Y92" s="261"/>
      <c r="Z92" s="262"/>
      <c r="AA92" s="111">
        <f>M92-J92</f>
        <v>-482.42109468637818</v>
      </c>
      <c r="AB92" s="103">
        <f>M92/J92</f>
        <v>0.85381178948897629</v>
      </c>
      <c r="AC92" s="267"/>
    </row>
    <row r="93" spans="1:29" ht="15.75" customHeight="1">
      <c r="A93" s="281"/>
      <c r="B93" s="92"/>
      <c r="C93" s="259"/>
      <c r="D93" s="260"/>
      <c r="E93" s="93"/>
      <c r="F93" s="94"/>
      <c r="G93" s="95"/>
      <c r="H93" s="96"/>
      <c r="I93" s="97"/>
      <c r="J93" s="98"/>
      <c r="K93" s="99"/>
      <c r="L93" s="100"/>
      <c r="M93" s="98"/>
      <c r="N93" s="99"/>
      <c r="O93" s="101"/>
      <c r="P93" s="102"/>
      <c r="Q93" s="103"/>
      <c r="R93" s="276"/>
      <c r="S93" s="1"/>
      <c r="T93" s="2"/>
      <c r="U93" s="104"/>
      <c r="V93" s="105"/>
      <c r="W93" s="106"/>
      <c r="X93" s="107"/>
      <c r="Y93" s="261"/>
      <c r="Z93" s="262"/>
      <c r="AA93" s="111"/>
      <c r="AB93" s="103"/>
      <c r="AC93" s="267"/>
    </row>
    <row r="94" spans="1:29" ht="15.75" customHeight="1">
      <c r="A94" s="281"/>
      <c r="B94" s="92"/>
      <c r="C94" s="259"/>
      <c r="D94" s="260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07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07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07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07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07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07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07"/>
      <c r="Y104" s="261"/>
      <c r="Z104" s="262"/>
      <c r="AA104" s="111"/>
      <c r="AB104" s="103"/>
      <c r="AC104" s="267"/>
    </row>
    <row r="105" spans="1:29" ht="15.75" customHeight="1">
      <c r="A105" s="281"/>
      <c r="B105" s="92"/>
      <c r="C105" s="259"/>
      <c r="D105" s="260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89"/>
      <c r="G106" s="136"/>
      <c r="H106" s="91"/>
      <c r="I106" s="137">
        <f t="shared" ref="I106:J106" si="36">AVERAGE(I90:I105)</f>
        <v>4.333333333333333</v>
      </c>
      <c r="J106" s="138">
        <f t="shared" si="36"/>
        <v>3300</v>
      </c>
      <c r="K106" s="139">
        <f t="shared" ref="K106" si="37">J106/I106</f>
        <v>761.53846153846155</v>
      </c>
      <c r="L106" s="137">
        <f t="shared" ref="L106:M106" si="38">AVERAGE(L90:L105)</f>
        <v>4.333333333333333</v>
      </c>
      <c r="M106" s="138">
        <f t="shared" si="38"/>
        <v>2773.4490148485497</v>
      </c>
      <c r="N106" s="139">
        <f>M106/L106</f>
        <v>640.02669573428079</v>
      </c>
      <c r="O106" s="140">
        <f>L106-I106</f>
        <v>0</v>
      </c>
      <c r="P106" s="141">
        <f>N106-K106</f>
        <v>-121.51176580418075</v>
      </c>
      <c r="Q106" s="142">
        <f>N106/K106</f>
        <v>0.84043909540865158</v>
      </c>
      <c r="R106" s="277"/>
      <c r="S106" s="143">
        <f>S90</f>
        <v>0.29166666666666669</v>
      </c>
      <c r="T106" s="144">
        <f>INDEX(T90:T105,COUNTA(T90:T105))</f>
        <v>0.41210648148148149</v>
      </c>
      <c r="U106" s="145"/>
      <c r="V106" s="156"/>
      <c r="W106" s="89"/>
      <c r="X106" s="91"/>
      <c r="Y106" s="264"/>
      <c r="Z106" s="265"/>
      <c r="AA106" s="157">
        <f>M106-J106</f>
        <v>-526.55098515145028</v>
      </c>
      <c r="AB106" s="142">
        <f>M106/J106</f>
        <v>0.84043909540865147</v>
      </c>
      <c r="AC106" s="268"/>
    </row>
    <row r="107" spans="1:29" ht="15.75" customHeight="1">
      <c r="A107" s="269" t="s">
        <v>61</v>
      </c>
      <c r="B107" s="108" t="s">
        <v>117</v>
      </c>
      <c r="C107" s="273" t="s">
        <v>125</v>
      </c>
      <c r="D107" s="274"/>
      <c r="E107" s="158">
        <v>18.18</v>
      </c>
      <c r="F107" s="87">
        <v>2255</v>
      </c>
      <c r="G107" s="159">
        <f t="shared" ref="G107:G109" si="39">E107*F107</f>
        <v>40995.9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2990.0552486187817</v>
      </c>
      <c r="N107" s="163">
        <f>M107/L107</f>
        <v>996.68508287292718</v>
      </c>
      <c r="O107" s="165">
        <f>L107-I107</f>
        <v>0</v>
      </c>
      <c r="P107" s="166">
        <f>N107-K107</f>
        <v>-203.31491712707282</v>
      </c>
      <c r="Q107" s="152">
        <f>N107/K107</f>
        <v>0.83057090239410603</v>
      </c>
      <c r="R107" s="275">
        <f>Q123</f>
        <v>0.83151630725801107</v>
      </c>
      <c r="S107" s="167">
        <v>0.25</v>
      </c>
      <c r="T107" s="168">
        <v>0.28142361111111114</v>
      </c>
      <c r="U107" s="169"/>
      <c r="V107" s="170">
        <v>45.250000000000043</v>
      </c>
      <c r="W107" s="173"/>
      <c r="X107" s="151"/>
      <c r="Y107" s="278"/>
      <c r="Z107" s="279"/>
      <c r="AA107" s="109">
        <f>M107-J107</f>
        <v>-609.94475138121834</v>
      </c>
      <c r="AB107" s="152">
        <f>M107/J107</f>
        <v>0.83057090239410603</v>
      </c>
      <c r="AC107" s="266">
        <f>AB123</f>
        <v>0.83151630725801107</v>
      </c>
    </row>
    <row r="108" spans="1:29" ht="15.75" customHeight="1">
      <c r="A108" s="270"/>
      <c r="B108" s="92" t="s">
        <v>117</v>
      </c>
      <c r="C108" s="259" t="s">
        <v>126</v>
      </c>
      <c r="D108" s="260"/>
      <c r="E108" s="93">
        <v>18.18</v>
      </c>
      <c r="F108" s="94">
        <v>3227</v>
      </c>
      <c r="G108" s="95">
        <f t="shared" si="39"/>
        <v>58666.86</v>
      </c>
      <c r="H108" s="96"/>
      <c r="I108" s="97">
        <v>3</v>
      </c>
      <c r="J108" s="98">
        <v>3600</v>
      </c>
      <c r="K108" s="99">
        <f t="shared" ref="K108:K144" si="40">J108/I108</f>
        <v>1200</v>
      </c>
      <c r="L108" s="100">
        <v>3</v>
      </c>
      <c r="M108" s="98">
        <f>F108/V108*60</f>
        <v>2992.5811437403381</v>
      </c>
      <c r="N108" s="99">
        <f>M108/L108</f>
        <v>997.52704791344604</v>
      </c>
      <c r="O108" s="101">
        <f>L108-I108</f>
        <v>0</v>
      </c>
      <c r="P108" s="102">
        <f>N108-K108</f>
        <v>-202.47295208655396</v>
      </c>
      <c r="Q108" s="103">
        <f>N108/K108</f>
        <v>0.83127253992787165</v>
      </c>
      <c r="R108" s="276"/>
      <c r="S108" s="1">
        <v>0.29326388888888888</v>
      </c>
      <c r="T108" s="2">
        <v>0.33819444444444446</v>
      </c>
      <c r="U108" s="104">
        <v>17.049999999999947</v>
      </c>
      <c r="V108" s="105">
        <v>64.700000000000045</v>
      </c>
      <c r="W108" s="106"/>
      <c r="X108" s="107"/>
      <c r="Y108" s="261"/>
      <c r="Z108" s="262"/>
      <c r="AA108" s="111">
        <f>M108-J108</f>
        <v>-607.41885625966188</v>
      </c>
      <c r="AB108" s="103">
        <f>M108/J108</f>
        <v>0.83127253992787165</v>
      </c>
      <c r="AC108" s="267"/>
    </row>
    <row r="109" spans="1:29" ht="15.75" customHeight="1">
      <c r="A109" s="270"/>
      <c r="B109" s="92" t="s">
        <v>117</v>
      </c>
      <c r="C109" s="259" t="s">
        <v>127</v>
      </c>
      <c r="D109" s="260"/>
      <c r="E109" s="93">
        <v>14.28</v>
      </c>
      <c r="F109" s="94">
        <v>4863</v>
      </c>
      <c r="G109" s="95">
        <f t="shared" si="39"/>
        <v>69443.64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2997.7397260273992</v>
      </c>
      <c r="N109" s="99">
        <f>M109/L109</f>
        <v>999.24657534246637</v>
      </c>
      <c r="O109" s="101">
        <f>L109-I109</f>
        <v>0</v>
      </c>
      <c r="P109" s="102">
        <f>N109-K109</f>
        <v>-200.75342465753363</v>
      </c>
      <c r="Q109" s="103">
        <f>N109/K109</f>
        <v>0.83270547945205531</v>
      </c>
      <c r="R109" s="276"/>
      <c r="S109" s="1">
        <v>0.35069444444444448</v>
      </c>
      <c r="T109" s="2">
        <v>0.41828703703703701</v>
      </c>
      <c r="U109" s="104">
        <v>18.000000000000014</v>
      </c>
      <c r="V109" s="105">
        <v>97.333333333333258</v>
      </c>
      <c r="W109" s="106"/>
      <c r="X109" s="107"/>
      <c r="Y109" s="261"/>
      <c r="Z109" s="262"/>
      <c r="AA109" s="111">
        <f>M109-J109</f>
        <v>-602.26027397260077</v>
      </c>
      <c r="AB109" s="103">
        <f>M109/J109</f>
        <v>0.83270547945205531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07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07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07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07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07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07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23"/>
      <c r="X117" s="124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23"/>
      <c r="X118" s="124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23"/>
      <c r="X119" s="124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23"/>
      <c r="X120" s="124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23"/>
      <c r="X121" s="124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89"/>
      <c r="G123" s="136"/>
      <c r="H123" s="91"/>
      <c r="I123" s="137">
        <f t="shared" ref="I123:J123" si="41">AVERAGE(I107:I122)</f>
        <v>3</v>
      </c>
      <c r="J123" s="138">
        <f t="shared" si="41"/>
        <v>3600</v>
      </c>
      <c r="K123" s="139">
        <f t="shared" ref="K123" si="42">J123/I123</f>
        <v>1200</v>
      </c>
      <c r="L123" s="137">
        <f t="shared" ref="L123:M123" si="43">AVERAGE(L107:L122)</f>
        <v>3</v>
      </c>
      <c r="M123" s="138">
        <f t="shared" si="43"/>
        <v>2993.4587061288398</v>
      </c>
      <c r="N123" s="139">
        <f>M123/L123</f>
        <v>997.81956870961324</v>
      </c>
      <c r="O123" s="140">
        <f>L123-I123</f>
        <v>0</v>
      </c>
      <c r="P123" s="141">
        <f>N123-K123</f>
        <v>-202.18043129038676</v>
      </c>
      <c r="Q123" s="142">
        <f>N123/K123</f>
        <v>0.83151630725801107</v>
      </c>
      <c r="R123" s="277"/>
      <c r="S123" s="143">
        <f>S107</f>
        <v>0.25</v>
      </c>
      <c r="T123" s="144">
        <f>INDEX(T107:T122,COUNTA(T107:T122))</f>
        <v>0.41828703703703701</v>
      </c>
      <c r="U123" s="145"/>
      <c r="V123" s="156"/>
      <c r="W123" s="89"/>
      <c r="X123" s="91"/>
      <c r="Y123" s="264"/>
      <c r="Z123" s="265"/>
      <c r="AA123" s="157">
        <f>M123-J123</f>
        <v>-606.54129387116018</v>
      </c>
      <c r="AB123" s="142">
        <f>M123/J123</f>
        <v>0.83151630725801107</v>
      </c>
      <c r="AC123" s="268"/>
    </row>
    <row r="124" spans="1:29" ht="15.75" customHeight="1">
      <c r="A124" s="280" t="s">
        <v>68</v>
      </c>
      <c r="B124" s="108" t="s">
        <v>117</v>
      </c>
      <c r="C124" s="273" t="s">
        <v>128</v>
      </c>
      <c r="D124" s="274"/>
      <c r="E124" s="158">
        <v>24.83</v>
      </c>
      <c r="F124" s="87">
        <v>1877</v>
      </c>
      <c r="G124" s="159">
        <f t="shared" ref="G124:G127" si="44">E124*F124</f>
        <v>46605.909999999996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2735.7085020242921</v>
      </c>
      <c r="N124" s="163">
        <f>M124/L124</f>
        <v>683.92712550607303</v>
      </c>
      <c r="O124" s="165">
        <f>L124-I124</f>
        <v>0</v>
      </c>
      <c r="P124" s="166">
        <f>N124-K124</f>
        <v>-141.07287449392697</v>
      </c>
      <c r="Q124" s="152">
        <f>N124/K124</f>
        <v>0.82900257637099761</v>
      </c>
      <c r="R124" s="275">
        <f>Q140</f>
        <v>0.83021356365681576</v>
      </c>
      <c r="S124" s="167">
        <v>0.25</v>
      </c>
      <c r="T124" s="168">
        <v>0.27858796296296295</v>
      </c>
      <c r="U124" s="169"/>
      <c r="V124" s="170">
        <v>41.166666666666657</v>
      </c>
      <c r="W124" s="168"/>
      <c r="X124" s="171"/>
      <c r="Y124" s="278"/>
      <c r="Z124" s="279"/>
      <c r="AA124" s="109">
        <f>M124-J124</f>
        <v>-564.2914979757079</v>
      </c>
      <c r="AB124" s="152">
        <f>M124/J124</f>
        <v>0.82900257637099761</v>
      </c>
      <c r="AC124" s="266">
        <f>AB140</f>
        <v>0.83021356365681587</v>
      </c>
    </row>
    <row r="125" spans="1:29" ht="15.75" customHeight="1">
      <c r="A125" s="281"/>
      <c r="B125" s="92" t="s">
        <v>117</v>
      </c>
      <c r="C125" s="259" t="s">
        <v>129</v>
      </c>
      <c r="D125" s="260"/>
      <c r="E125" s="93">
        <v>25.03</v>
      </c>
      <c r="F125" s="94">
        <v>1523</v>
      </c>
      <c r="G125" s="95">
        <f t="shared" si="44"/>
        <v>38120.69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2729.1189646590401</v>
      </c>
      <c r="N125" s="99">
        <f>M125/L125</f>
        <v>682.27974116476003</v>
      </c>
      <c r="O125" s="101">
        <f>L125-I125</f>
        <v>0</v>
      </c>
      <c r="P125" s="102">
        <f>N125-K125</f>
        <v>-142.72025883523997</v>
      </c>
      <c r="Q125" s="103">
        <f>N125/K125</f>
        <v>0.82700574686637573</v>
      </c>
      <c r="R125" s="276"/>
      <c r="S125" s="1">
        <v>0.28958333333333336</v>
      </c>
      <c r="T125" s="2">
        <v>0.31283564814814813</v>
      </c>
      <c r="U125" s="104">
        <v>15.833333333333384</v>
      </c>
      <c r="V125" s="105">
        <v>33.483333333333263</v>
      </c>
      <c r="W125" s="106"/>
      <c r="X125" s="113"/>
      <c r="Y125" s="261"/>
      <c r="Z125" s="262"/>
      <c r="AA125" s="111">
        <f>M125-J125</f>
        <v>-570.8810353409599</v>
      </c>
      <c r="AB125" s="103">
        <f>M125/J125</f>
        <v>0.82700574686637573</v>
      </c>
      <c r="AC125" s="267"/>
    </row>
    <row r="126" spans="1:29" ht="15.75" customHeight="1">
      <c r="A126" s="281"/>
      <c r="B126" s="92" t="s">
        <v>117</v>
      </c>
      <c r="C126" s="259" t="s">
        <v>130</v>
      </c>
      <c r="D126" s="260"/>
      <c r="E126" s="93">
        <v>30</v>
      </c>
      <c r="F126" s="94">
        <v>3023</v>
      </c>
      <c r="G126" s="95">
        <f t="shared" si="44"/>
        <v>90690</v>
      </c>
      <c r="H126" s="96"/>
      <c r="I126" s="97">
        <v>3</v>
      </c>
      <c r="J126" s="98">
        <v>3000</v>
      </c>
      <c r="K126" s="99">
        <f t="shared" si="40"/>
        <v>1000</v>
      </c>
      <c r="L126" s="100">
        <v>3</v>
      </c>
      <c r="M126" s="98">
        <f>F126/V126*60</f>
        <v>2497.7736974982777</v>
      </c>
      <c r="N126" s="99">
        <f>M126/L126</f>
        <v>832.59123249942593</v>
      </c>
      <c r="O126" s="101">
        <f>L126-I126</f>
        <v>0</v>
      </c>
      <c r="P126" s="102">
        <f>N126-K126</f>
        <v>-167.40876750057407</v>
      </c>
      <c r="Q126" s="103">
        <f>N126/K126</f>
        <v>0.8325912324994259</v>
      </c>
      <c r="R126" s="276"/>
      <c r="S126" s="1">
        <v>0.3238773148148148</v>
      </c>
      <c r="T126" s="2">
        <v>0.37430555555555556</v>
      </c>
      <c r="U126" s="104">
        <v>15.900000000000007</v>
      </c>
      <c r="V126" s="105">
        <v>72.616666666666688</v>
      </c>
      <c r="W126" s="106"/>
      <c r="X126" s="113"/>
      <c r="Y126" s="261"/>
      <c r="Z126" s="262"/>
      <c r="AA126" s="111">
        <f>M126-J126</f>
        <v>-502.22630250172233</v>
      </c>
      <c r="AB126" s="103">
        <f>M126/J126</f>
        <v>0.8325912324994259</v>
      </c>
      <c r="AC126" s="267"/>
    </row>
    <row r="127" spans="1:29" ht="15.75" customHeight="1">
      <c r="A127" s="281"/>
      <c r="B127" s="92" t="s">
        <v>117</v>
      </c>
      <c r="C127" s="259" t="s">
        <v>131</v>
      </c>
      <c r="D127" s="260"/>
      <c r="E127" s="93">
        <v>27.91</v>
      </c>
      <c r="F127" s="94">
        <v>1562</v>
      </c>
      <c r="G127" s="95">
        <f t="shared" si="44"/>
        <v>43595.42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2498.0897378942709</v>
      </c>
      <c r="N127" s="99">
        <f>M127/L127</f>
        <v>624.52243447356773</v>
      </c>
      <c r="O127" s="101">
        <f>L127-I127</f>
        <v>0</v>
      </c>
      <c r="P127" s="102">
        <f>N127-K127</f>
        <v>-125.47756552643227</v>
      </c>
      <c r="Q127" s="103">
        <f>N127/K127</f>
        <v>0.83269657929809027</v>
      </c>
      <c r="R127" s="276"/>
      <c r="S127" s="1">
        <v>0.3871412037037037</v>
      </c>
      <c r="T127" s="2">
        <v>0.41319444444444442</v>
      </c>
      <c r="U127" s="104">
        <v>18.48333333333332</v>
      </c>
      <c r="V127" s="105">
        <v>37.516666666666644</v>
      </c>
      <c r="W127" s="106"/>
      <c r="X127" s="107"/>
      <c r="Y127" s="261"/>
      <c r="Z127" s="262"/>
      <c r="AA127" s="111">
        <f>M127-J127</f>
        <v>-501.91026210572909</v>
      </c>
      <c r="AB127" s="103">
        <f>M127/J127</f>
        <v>0.83269657929809027</v>
      </c>
      <c r="AC127" s="267"/>
    </row>
    <row r="128" spans="1:29" ht="15.75" customHeight="1">
      <c r="A128" s="281"/>
      <c r="B128" s="92"/>
      <c r="C128" s="259"/>
      <c r="D128" s="260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03"/>
      <c r="AC128" s="267"/>
    </row>
    <row r="129" spans="1:29" ht="15.75" customHeight="1">
      <c r="A129" s="281"/>
      <c r="B129" s="92"/>
      <c r="C129" s="259"/>
      <c r="D129" s="260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"/>
      <c r="T129" s="2"/>
      <c r="U129" s="104"/>
      <c r="V129" s="105"/>
      <c r="W129" s="106"/>
      <c r="X129" s="4"/>
      <c r="Y129" s="261"/>
      <c r="Z129" s="262"/>
      <c r="AA129" s="111"/>
      <c r="AB129" s="103"/>
      <c r="AC129" s="267"/>
    </row>
    <row r="130" spans="1:29" ht="15.75" customHeight="1">
      <c r="A130" s="281"/>
      <c r="B130" s="92"/>
      <c r="C130" s="259"/>
      <c r="D130" s="260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"/>
      <c r="T130" s="2"/>
      <c r="U130" s="104"/>
      <c r="V130" s="105"/>
      <c r="W130" s="106"/>
      <c r="X130" s="107"/>
      <c r="Y130" s="261"/>
      <c r="Z130" s="262"/>
      <c r="AA130" s="111"/>
      <c r="AB130" s="103"/>
      <c r="AC130" s="267"/>
    </row>
    <row r="131" spans="1:29" ht="15.75" customHeight="1">
      <c r="A131" s="281"/>
      <c r="B131" s="92"/>
      <c r="C131" s="259"/>
      <c r="D131" s="260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"/>
      <c r="T131" s="2"/>
      <c r="U131" s="104"/>
      <c r="V131" s="105"/>
      <c r="W131" s="106"/>
      <c r="X131" s="107"/>
      <c r="Y131" s="261"/>
      <c r="Z131" s="262"/>
      <c r="AA131" s="111"/>
      <c r="AB131" s="103"/>
      <c r="AC131" s="267"/>
    </row>
    <row r="132" spans="1:29" ht="15.75" customHeight="1">
      <c r="A132" s="281"/>
      <c r="B132" s="92"/>
      <c r="C132" s="259"/>
      <c r="D132" s="260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"/>
      <c r="T132" s="2"/>
      <c r="U132" s="104"/>
      <c r="V132" s="105"/>
      <c r="W132" s="123"/>
      <c r="X132" s="124"/>
      <c r="Y132" s="261"/>
      <c r="Z132" s="262"/>
      <c r="AA132" s="111"/>
      <c r="AB132" s="103"/>
      <c r="AC132" s="267"/>
    </row>
    <row r="133" spans="1:29" ht="15.75" customHeight="1">
      <c r="A133" s="281"/>
      <c r="B133" s="92"/>
      <c r="C133" s="259"/>
      <c r="D133" s="260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"/>
      <c r="T133" s="2"/>
      <c r="U133" s="104"/>
      <c r="V133" s="105"/>
      <c r="W133" s="123"/>
      <c r="X133" s="124"/>
      <c r="Y133" s="261"/>
      <c r="Z133" s="262"/>
      <c r="AA133" s="111"/>
      <c r="AB133" s="103"/>
      <c r="AC133" s="267"/>
    </row>
    <row r="134" spans="1:29" ht="15.75" customHeight="1">
      <c r="A134" s="281"/>
      <c r="B134" s="92"/>
      <c r="C134" s="259"/>
      <c r="D134" s="260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"/>
      <c r="T134" s="2"/>
      <c r="U134" s="104"/>
      <c r="V134" s="105"/>
      <c r="W134" s="123"/>
      <c r="X134" s="124"/>
      <c r="Y134" s="261"/>
      <c r="Z134" s="262"/>
      <c r="AA134" s="111"/>
      <c r="AB134" s="103"/>
      <c r="AC134" s="267"/>
    </row>
    <row r="135" spans="1:29" ht="15.75" customHeight="1">
      <c r="A135" s="281"/>
      <c r="B135" s="92"/>
      <c r="C135" s="259"/>
      <c r="D135" s="260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"/>
      <c r="T135" s="2"/>
      <c r="U135" s="104"/>
      <c r="V135" s="105"/>
      <c r="W135" s="123"/>
      <c r="X135" s="124"/>
      <c r="Y135" s="261"/>
      <c r="Z135" s="262"/>
      <c r="AA135" s="111"/>
      <c r="AB135" s="103"/>
      <c r="AC135" s="267"/>
    </row>
    <row r="136" spans="1:29" ht="15.75" customHeight="1">
      <c r="A136" s="281"/>
      <c r="B136" s="92"/>
      <c r="C136" s="259"/>
      <c r="D136" s="260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"/>
      <c r="T136" s="2"/>
      <c r="U136" s="104"/>
      <c r="V136" s="105"/>
      <c r="W136" s="123"/>
      <c r="X136" s="124"/>
      <c r="Y136" s="261"/>
      <c r="Z136" s="262"/>
      <c r="AA136" s="111"/>
      <c r="AB136" s="103"/>
      <c r="AC136" s="267"/>
    </row>
    <row r="137" spans="1:29" ht="15.75" customHeight="1">
      <c r="A137" s="281"/>
      <c r="B137" s="92"/>
      <c r="C137" s="259"/>
      <c r="D137" s="260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"/>
      <c r="T137" s="2"/>
      <c r="U137" s="104"/>
      <c r="V137" s="105"/>
      <c r="W137" s="123"/>
      <c r="X137" s="124"/>
      <c r="Y137" s="261"/>
      <c r="Z137" s="262"/>
      <c r="AA137" s="111"/>
      <c r="AB137" s="103"/>
      <c r="AC137" s="267"/>
    </row>
    <row r="138" spans="1:29" ht="15.75" customHeight="1">
      <c r="A138" s="281"/>
      <c r="B138" s="92"/>
      <c r="C138" s="259"/>
      <c r="D138" s="260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"/>
      <c r="T138" s="2"/>
      <c r="U138" s="104"/>
      <c r="V138" s="105"/>
      <c r="W138" s="123"/>
      <c r="X138" s="124"/>
      <c r="Y138" s="261"/>
      <c r="Z138" s="262"/>
      <c r="AA138" s="111"/>
      <c r="AB138" s="103"/>
      <c r="AC138" s="267"/>
    </row>
    <row r="139" spans="1:29" ht="15.75" customHeight="1">
      <c r="A139" s="281"/>
      <c r="B139" s="92"/>
      <c r="C139" s="259"/>
      <c r="D139" s="260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55"/>
      <c r="AB139" s="122"/>
      <c r="AC139" s="267"/>
    </row>
    <row r="140" spans="1:29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45">AVERAGE(I124:I139)</f>
        <v>3.75</v>
      </c>
      <c r="J140" s="138">
        <f t="shared" si="45"/>
        <v>3150</v>
      </c>
      <c r="K140" s="139">
        <f t="shared" ref="K140" si="46">J140/I140</f>
        <v>840</v>
      </c>
      <c r="L140" s="137">
        <f t="shared" ref="L140:M140" si="47">AVERAGE(L124:L139)</f>
        <v>3.75</v>
      </c>
      <c r="M140" s="138">
        <f t="shared" si="47"/>
        <v>2615.1727255189699</v>
      </c>
      <c r="N140" s="139">
        <f>M140/L140</f>
        <v>697.37939347172528</v>
      </c>
      <c r="O140" s="140">
        <f>L140-I140</f>
        <v>0</v>
      </c>
      <c r="P140" s="141">
        <f>N140-K140</f>
        <v>-142.62060652827472</v>
      </c>
      <c r="Q140" s="142">
        <f>N140/K140</f>
        <v>0.83021356365681576</v>
      </c>
      <c r="R140" s="277"/>
      <c r="S140" s="143">
        <f>S124</f>
        <v>0.25</v>
      </c>
      <c r="T140" s="144">
        <f>INDEX(T124:T139,COUNTA(T124:T139))</f>
        <v>0.41319444444444442</v>
      </c>
      <c r="U140" s="145"/>
      <c r="V140" s="156"/>
      <c r="W140" s="135"/>
      <c r="X140" s="139"/>
      <c r="Y140" s="264"/>
      <c r="Z140" s="265"/>
      <c r="AA140" s="157">
        <f>M140-J140</f>
        <v>-534.82727448103014</v>
      </c>
      <c r="AB140" s="142">
        <f>M140/J140</f>
        <v>0.83021356365681587</v>
      </c>
      <c r="AC140" s="268"/>
    </row>
    <row r="141" spans="1:29" ht="15.75" customHeight="1">
      <c r="A141" s="269" t="s">
        <v>132</v>
      </c>
      <c r="B141" s="108" t="s">
        <v>105</v>
      </c>
      <c r="C141" s="273" t="s">
        <v>133</v>
      </c>
      <c r="D141" s="274"/>
      <c r="E141" s="158">
        <v>25.64</v>
      </c>
      <c r="F141" s="87">
        <v>2247</v>
      </c>
      <c r="G141" s="159">
        <f t="shared" ref="G141:G144" si="48">E141*F141</f>
        <v>57613.08</v>
      </c>
      <c r="H141" s="160"/>
      <c r="I141" s="161">
        <v>11</v>
      </c>
      <c r="J141" s="162">
        <v>3000</v>
      </c>
      <c r="K141" s="163">
        <f>J141/I141</f>
        <v>272.72727272727275</v>
      </c>
      <c r="L141" s="164">
        <v>11</v>
      </c>
      <c r="M141" s="162">
        <f>F141/V141*60</f>
        <v>2558.2542694497115</v>
      </c>
      <c r="N141" s="163">
        <f>M141/L141</f>
        <v>232.56856994997378</v>
      </c>
      <c r="O141" s="165">
        <f>L141-I141</f>
        <v>0</v>
      </c>
      <c r="P141" s="166">
        <f>N141-K141</f>
        <v>-40.15870277729897</v>
      </c>
      <c r="Q141" s="152">
        <f>N141/K141</f>
        <v>0.85275142314990382</v>
      </c>
      <c r="R141" s="275">
        <f>Q157</f>
        <v>0.84692529920881032</v>
      </c>
      <c r="S141" s="167">
        <v>0.70854166666666663</v>
      </c>
      <c r="T141" s="168">
        <v>0.74513888888888891</v>
      </c>
      <c r="U141" s="169"/>
      <c r="V141" s="170">
        <v>52.700000000000088</v>
      </c>
      <c r="W141" s="168"/>
      <c r="X141" s="171"/>
      <c r="Y141" s="278"/>
      <c r="Z141" s="279"/>
      <c r="AA141" s="109">
        <f>M141-J141</f>
        <v>-441.7457305502885</v>
      </c>
      <c r="AB141" s="152">
        <f>M141/J141</f>
        <v>0.85275142314990382</v>
      </c>
      <c r="AC141" s="266">
        <f>AB157</f>
        <v>0.84692529920881032</v>
      </c>
    </row>
    <row r="142" spans="1:29" ht="15.75" customHeight="1">
      <c r="A142" s="270"/>
      <c r="B142" s="92" t="s">
        <v>105</v>
      </c>
      <c r="C142" s="259" t="s">
        <v>134</v>
      </c>
      <c r="D142" s="260"/>
      <c r="E142" s="93">
        <v>29.52</v>
      </c>
      <c r="F142" s="94">
        <v>1958</v>
      </c>
      <c r="G142" s="95">
        <f t="shared" si="48"/>
        <v>57800.159999999996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>F142/V142*60</f>
        <v>2790.4988123515423</v>
      </c>
      <c r="N142" s="99">
        <f>M142/L142</f>
        <v>164.14698896185541</v>
      </c>
      <c r="O142" s="101">
        <f>L142-I142</f>
        <v>0</v>
      </c>
      <c r="P142" s="102">
        <f>N142-K142</f>
        <v>-28.382422802850471</v>
      </c>
      <c r="Q142" s="103">
        <f>N142/K142</f>
        <v>0.85258136643799021</v>
      </c>
      <c r="R142" s="276"/>
      <c r="S142" s="1">
        <v>0.74930555555555556</v>
      </c>
      <c r="T142" s="2">
        <v>0.77854166666666669</v>
      </c>
      <c r="U142" s="104">
        <v>5.9999999999999787</v>
      </c>
      <c r="V142" s="105">
        <v>42.100000000000023</v>
      </c>
      <c r="W142" s="106"/>
      <c r="X142" s="113"/>
      <c r="Y142" s="261"/>
      <c r="Z142" s="262"/>
      <c r="AA142" s="111">
        <f>M142-J142</f>
        <v>-482.50118764845774</v>
      </c>
      <c r="AB142" s="103">
        <f>M142/J142</f>
        <v>0.85258136643799032</v>
      </c>
      <c r="AC142" s="267"/>
    </row>
    <row r="143" spans="1:29" ht="15.75" customHeight="1">
      <c r="A143" s="270"/>
      <c r="B143" s="92" t="s">
        <v>105</v>
      </c>
      <c r="C143" s="259" t="s">
        <v>135</v>
      </c>
      <c r="D143" s="260"/>
      <c r="E143" s="93">
        <v>29.85</v>
      </c>
      <c r="F143" s="94">
        <v>1966</v>
      </c>
      <c r="G143" s="95">
        <f t="shared" si="48"/>
        <v>58685.100000000006</v>
      </c>
      <c r="H143" s="96"/>
      <c r="I143" s="97">
        <v>17</v>
      </c>
      <c r="J143" s="98">
        <v>3273</v>
      </c>
      <c r="K143" s="99">
        <f t="shared" si="40"/>
        <v>192.52941176470588</v>
      </c>
      <c r="L143" s="100">
        <v>17</v>
      </c>
      <c r="M143" s="98">
        <f>F143/V143*60</f>
        <v>2791.9526627218902</v>
      </c>
      <c r="N143" s="99">
        <f>M143/L143</f>
        <v>164.23250957187588</v>
      </c>
      <c r="O143" s="101">
        <f>L143-I143</f>
        <v>0</v>
      </c>
      <c r="P143" s="102">
        <f>N143-K143</f>
        <v>-28.296902192830004</v>
      </c>
      <c r="Q143" s="103">
        <f>N143/K143</f>
        <v>0.85302556147934305</v>
      </c>
      <c r="R143" s="276"/>
      <c r="S143" s="1">
        <v>0.78402777777777777</v>
      </c>
      <c r="T143" s="2">
        <v>0.81336805555555558</v>
      </c>
      <c r="U143" s="104">
        <v>7.8999999999999559</v>
      </c>
      <c r="V143" s="105">
        <v>42.25000000000005</v>
      </c>
      <c r="W143" s="106"/>
      <c r="X143" s="113"/>
      <c r="Y143" s="261"/>
      <c r="Z143" s="262"/>
      <c r="AA143" s="111">
        <f>M143-J143</f>
        <v>-481.04733727810981</v>
      </c>
      <c r="AB143" s="103">
        <f>M143/J143</f>
        <v>0.85302556147934316</v>
      </c>
      <c r="AC143" s="267"/>
    </row>
    <row r="144" spans="1:29" ht="15.75" customHeight="1">
      <c r="A144" s="270"/>
      <c r="B144" s="92" t="s">
        <v>117</v>
      </c>
      <c r="C144" s="259" t="s">
        <v>136</v>
      </c>
      <c r="D144" s="260"/>
      <c r="E144" s="93">
        <v>28.57</v>
      </c>
      <c r="F144" s="94">
        <v>1775</v>
      </c>
      <c r="G144" s="95">
        <f t="shared" si="48"/>
        <v>50711.75</v>
      </c>
      <c r="H144" s="96"/>
      <c r="I144" s="97">
        <v>13</v>
      </c>
      <c r="J144" s="98">
        <v>3600</v>
      </c>
      <c r="K144" s="99">
        <f t="shared" si="40"/>
        <v>276.92307692307691</v>
      </c>
      <c r="L144" s="100">
        <v>13</v>
      </c>
      <c r="M144" s="98">
        <f>F144/V144*60</f>
        <v>2992.9742388758764</v>
      </c>
      <c r="N144" s="99">
        <f>M144/L144</f>
        <v>230.22878760583666</v>
      </c>
      <c r="O144" s="101">
        <f>L144-I144</f>
        <v>0</v>
      </c>
      <c r="P144" s="102">
        <f>N144-K144</f>
        <v>-46.694289317240248</v>
      </c>
      <c r="Q144" s="103">
        <f>N144/K144</f>
        <v>0.83138173302107687</v>
      </c>
      <c r="R144" s="276"/>
      <c r="S144" s="1">
        <v>0.81903935185185184</v>
      </c>
      <c r="T144" s="2">
        <v>0.84375</v>
      </c>
      <c r="U144" s="104">
        <v>8.166666666666611</v>
      </c>
      <c r="V144" s="105">
        <v>35.583333333333357</v>
      </c>
      <c r="W144" s="106"/>
      <c r="X144" s="107"/>
      <c r="Y144" s="261"/>
      <c r="Z144" s="262"/>
      <c r="AA144" s="111">
        <f>M144-J144</f>
        <v>-607.02576112412362</v>
      </c>
      <c r="AB144" s="103">
        <f>M144/J144</f>
        <v>0.83138173302107676</v>
      </c>
      <c r="AC144" s="267"/>
    </row>
    <row r="145" spans="1:29" ht="15.75" customHeight="1">
      <c r="A145" s="271"/>
      <c r="B145" s="92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92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4"/>
      <c r="Y146" s="261"/>
      <c r="Z146" s="262"/>
      <c r="AA146" s="111"/>
      <c r="AB146" s="103"/>
      <c r="AC146" s="267"/>
    </row>
    <row r="147" spans="1:29" ht="15.75" customHeight="1">
      <c r="A147" s="271"/>
      <c r="B147" s="92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"/>
      <c r="T147" s="2"/>
      <c r="U147" s="104"/>
      <c r="V147" s="105"/>
      <c r="W147" s="106"/>
      <c r="X147" s="107"/>
      <c r="Y147" s="261"/>
      <c r="Z147" s="262"/>
      <c r="AA147" s="111"/>
      <c r="AB147" s="103"/>
      <c r="AC147" s="267"/>
    </row>
    <row r="148" spans="1:29" ht="15.75" customHeight="1">
      <c r="A148" s="271"/>
      <c r="B148" s="92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"/>
      <c r="T148" s="2"/>
      <c r="U148" s="104"/>
      <c r="V148" s="105"/>
      <c r="W148" s="106"/>
      <c r="X148" s="107"/>
      <c r="Y148" s="261"/>
      <c r="Z148" s="262"/>
      <c r="AA148" s="111"/>
      <c r="AB148" s="103"/>
      <c r="AC148" s="267"/>
    </row>
    <row r="149" spans="1:29" ht="15.75" customHeight="1">
      <c r="A149" s="271"/>
      <c r="B149" s="92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"/>
      <c r="T149" s="2"/>
      <c r="U149" s="104"/>
      <c r="V149" s="105"/>
      <c r="W149" s="123"/>
      <c r="X149" s="124"/>
      <c r="Y149" s="261"/>
      <c r="Z149" s="262"/>
      <c r="AA149" s="111"/>
      <c r="AB149" s="103"/>
      <c r="AC149" s="267"/>
    </row>
    <row r="150" spans="1:29" ht="15.75" customHeight="1">
      <c r="A150" s="271"/>
      <c r="B150" s="92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"/>
      <c r="T150" s="2"/>
      <c r="U150" s="104"/>
      <c r="V150" s="105"/>
      <c r="W150" s="123"/>
      <c r="X150" s="124"/>
      <c r="Y150" s="261"/>
      <c r="Z150" s="262"/>
      <c r="AA150" s="111"/>
      <c r="AB150" s="103"/>
      <c r="AC150" s="267"/>
    </row>
    <row r="151" spans="1:29" ht="15.75" customHeight="1">
      <c r="A151" s="271"/>
      <c r="B151" s="92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"/>
      <c r="T151" s="2"/>
      <c r="U151" s="104"/>
      <c r="V151" s="105"/>
      <c r="W151" s="123"/>
      <c r="X151" s="124"/>
      <c r="Y151" s="261"/>
      <c r="Z151" s="262"/>
      <c r="AA151" s="111"/>
      <c r="AB151" s="103"/>
      <c r="AC151" s="267"/>
    </row>
    <row r="152" spans="1:29" ht="15.75" customHeight="1">
      <c r="A152" s="271"/>
      <c r="B152" s="92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"/>
      <c r="T152" s="2"/>
      <c r="U152" s="104"/>
      <c r="V152" s="105"/>
      <c r="W152" s="123"/>
      <c r="X152" s="124"/>
      <c r="Y152" s="261"/>
      <c r="Z152" s="262"/>
      <c r="AA152" s="111"/>
      <c r="AB152" s="103"/>
      <c r="AC152" s="267"/>
    </row>
    <row r="153" spans="1:29" ht="15.75" customHeight="1">
      <c r="A153" s="271"/>
      <c r="B153" s="92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"/>
      <c r="T153" s="2"/>
      <c r="U153" s="104"/>
      <c r="V153" s="105"/>
      <c r="W153" s="123"/>
      <c r="X153" s="124"/>
      <c r="Y153" s="261"/>
      <c r="Z153" s="262"/>
      <c r="AA153" s="111"/>
      <c r="AB153" s="103"/>
      <c r="AC153" s="267"/>
    </row>
    <row r="154" spans="1:29" ht="15.75" customHeight="1">
      <c r="A154" s="271"/>
      <c r="B154" s="92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"/>
      <c r="T154" s="2"/>
      <c r="U154" s="104"/>
      <c r="V154" s="105"/>
      <c r="W154" s="123"/>
      <c r="X154" s="124"/>
      <c r="Y154" s="261"/>
      <c r="Z154" s="262"/>
      <c r="AA154" s="111"/>
      <c r="AB154" s="103"/>
      <c r="AC154" s="267"/>
    </row>
    <row r="155" spans="1:29" ht="15.75" customHeight="1">
      <c r="A155" s="271"/>
      <c r="B155" s="92"/>
      <c r="C155" s="259"/>
      <c r="D155" s="260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"/>
      <c r="T155" s="2"/>
      <c r="U155" s="104"/>
      <c r="V155" s="105"/>
      <c r="W155" s="123"/>
      <c r="X155" s="124"/>
      <c r="Y155" s="261"/>
      <c r="Z155" s="262"/>
      <c r="AA155" s="111"/>
      <c r="AB155" s="103"/>
      <c r="AC155" s="267"/>
    </row>
    <row r="156" spans="1:29" ht="15.75" customHeight="1">
      <c r="A156" s="271"/>
      <c r="B156" s="92"/>
      <c r="C156" s="259"/>
      <c r="D156" s="260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49">AVERAGE(I141:I156)</f>
        <v>14.5</v>
      </c>
      <c r="J157" s="138">
        <f t="shared" si="49"/>
        <v>3286.5</v>
      </c>
      <c r="K157" s="139">
        <f t="shared" ref="K157" si="50">J157/I157</f>
        <v>226.65517241379311</v>
      </c>
      <c r="L157" s="137">
        <f t="shared" ref="L157:M157" si="51">AVERAGE(L141:L156)</f>
        <v>14.5</v>
      </c>
      <c r="M157" s="138">
        <f t="shared" si="51"/>
        <v>2783.4199958497552</v>
      </c>
      <c r="N157" s="139">
        <f>M157/L157</f>
        <v>191.95999971377623</v>
      </c>
      <c r="O157" s="140">
        <f>L157-I157</f>
        <v>0</v>
      </c>
      <c r="P157" s="141">
        <f>N157-K157</f>
        <v>-34.695172700016883</v>
      </c>
      <c r="Q157" s="142">
        <f>N157/K157</f>
        <v>0.84692529920881032</v>
      </c>
      <c r="R157" s="277"/>
      <c r="S157" s="143">
        <f>S141</f>
        <v>0.70854166666666663</v>
      </c>
      <c r="T157" s="144">
        <f>INDEX(T141:T156,COUNTA(T141:T156))</f>
        <v>0.84375</v>
      </c>
      <c r="U157" s="145"/>
      <c r="V157" s="156"/>
      <c r="W157" s="135"/>
      <c r="X157" s="139"/>
      <c r="Y157" s="264"/>
      <c r="Z157" s="265"/>
      <c r="AA157" s="157">
        <f>M157-J157</f>
        <v>-503.0800041502448</v>
      </c>
      <c r="AB157" s="142">
        <f>M157/J157</f>
        <v>0.84692529920881032</v>
      </c>
      <c r="AC157" s="268"/>
    </row>
    <row r="158" spans="1:29" ht="15.75" customHeight="1">
      <c r="A158" s="280" t="s">
        <v>137</v>
      </c>
      <c r="B158" s="108" t="s">
        <v>117</v>
      </c>
      <c r="C158" s="273" t="s">
        <v>138</v>
      </c>
      <c r="D158" s="274"/>
      <c r="E158" s="158">
        <v>14.03</v>
      </c>
      <c r="F158" s="87">
        <v>7773</v>
      </c>
      <c r="G158" s="159">
        <f t="shared" ref="G158" si="52">E158*F158</f>
        <v>109055.18999999999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2396.1979791060121</v>
      </c>
      <c r="N158" s="163">
        <f>M158/L158</f>
        <v>599.04949477650302</v>
      </c>
      <c r="O158" s="165">
        <f>L158-I158</f>
        <v>0</v>
      </c>
      <c r="P158" s="166">
        <f>N158-K158</f>
        <v>-75.950505223496975</v>
      </c>
      <c r="Q158" s="152">
        <f>N158/K158</f>
        <v>0.88748073300222674</v>
      </c>
      <c r="R158" s="275">
        <f>Q174</f>
        <v>0.88748073300222674</v>
      </c>
      <c r="S158" s="167">
        <v>0.708587962962963</v>
      </c>
      <c r="T158" s="168">
        <v>0.84375</v>
      </c>
      <c r="U158" s="169"/>
      <c r="V158" s="170">
        <v>194.63333333333327</v>
      </c>
      <c r="W158" s="168"/>
      <c r="X158" s="171"/>
      <c r="Y158" s="278"/>
      <c r="Z158" s="279"/>
      <c r="AA158" s="109">
        <f>M158-J158</f>
        <v>-303.8020208939879</v>
      </c>
      <c r="AB158" s="152">
        <f>M158/J158</f>
        <v>0.88748073300222674</v>
      </c>
      <c r="AC158" s="266">
        <f>AB174</f>
        <v>0.88748073300222674</v>
      </c>
    </row>
    <row r="159" spans="1:29" ht="15.75" customHeight="1">
      <c r="A159" s="281"/>
      <c r="B159" s="92"/>
      <c r="C159" s="259"/>
      <c r="D159" s="260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6"/>
      <c r="S159" s="1"/>
      <c r="T159" s="2"/>
      <c r="U159" s="104"/>
      <c r="V159" s="105"/>
      <c r="W159" s="106"/>
      <c r="X159" s="107"/>
      <c r="Y159" s="261"/>
      <c r="Z159" s="262"/>
      <c r="AA159" s="111"/>
      <c r="AB159" s="103"/>
      <c r="AC159" s="267"/>
    </row>
    <row r="160" spans="1:29" ht="15.75" customHeight="1">
      <c r="A160" s="281"/>
      <c r="B160" s="92"/>
      <c r="C160" s="259"/>
      <c r="D160" s="260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6"/>
      <c r="S160" s="1"/>
      <c r="T160" s="2"/>
      <c r="U160" s="104"/>
      <c r="V160" s="105"/>
      <c r="W160" s="106"/>
      <c r="X160" s="113"/>
      <c r="Y160" s="261"/>
      <c r="Z160" s="262"/>
      <c r="AA160" s="111"/>
      <c r="AB160" s="103"/>
      <c r="AC160" s="267"/>
    </row>
    <row r="161" spans="1:29" ht="15.75" customHeight="1">
      <c r="A161" s="281"/>
      <c r="B161" s="92"/>
      <c r="C161" s="259"/>
      <c r="D161" s="260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6"/>
      <c r="S161" s="1"/>
      <c r="T161" s="2"/>
      <c r="U161" s="104"/>
      <c r="V161" s="105"/>
      <c r="W161" s="106"/>
      <c r="X161" s="113"/>
      <c r="Y161" s="261"/>
      <c r="Z161" s="262"/>
      <c r="AA161" s="111"/>
      <c r="AB161" s="103"/>
      <c r="AC161" s="267"/>
    </row>
    <row r="162" spans="1:29" ht="15.75" customHeight="1">
      <c r="A162" s="281"/>
      <c r="B162" s="92"/>
      <c r="C162" s="259"/>
      <c r="D162" s="260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6"/>
      <c r="S162" s="1"/>
      <c r="T162" s="2"/>
      <c r="U162" s="104"/>
      <c r="V162" s="105"/>
      <c r="W162" s="106"/>
      <c r="X162" s="113"/>
      <c r="Y162" s="261"/>
      <c r="Z162" s="262"/>
      <c r="AA162" s="111"/>
      <c r="AB162" s="103"/>
      <c r="AC162" s="267"/>
    </row>
    <row r="163" spans="1:29" ht="15.75" customHeight="1">
      <c r="A163" s="281"/>
      <c r="B163" s="92"/>
      <c r="C163" s="259"/>
      <c r="D163" s="260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6"/>
      <c r="S163" s="1"/>
      <c r="T163" s="2"/>
      <c r="U163" s="104"/>
      <c r="V163" s="105"/>
      <c r="W163" s="106"/>
      <c r="X163" s="113"/>
      <c r="Y163" s="261"/>
      <c r="Z163" s="262"/>
      <c r="AA163" s="111"/>
      <c r="AB163" s="103"/>
      <c r="AC163" s="267"/>
    </row>
    <row r="164" spans="1:29" ht="15.75" customHeight="1">
      <c r="A164" s="281"/>
      <c r="B164" s="92"/>
      <c r="C164" s="259"/>
      <c r="D164" s="260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6"/>
      <c r="S164" s="1"/>
      <c r="T164" s="2"/>
      <c r="U164" s="104"/>
      <c r="V164" s="105"/>
      <c r="W164" s="106"/>
      <c r="X164" s="113"/>
      <c r="Y164" s="261"/>
      <c r="Z164" s="262"/>
      <c r="AA164" s="111"/>
      <c r="AB164" s="103"/>
      <c r="AC164" s="267"/>
    </row>
    <row r="165" spans="1:29" ht="15.75" customHeight="1">
      <c r="A165" s="281"/>
      <c r="B165" s="92"/>
      <c r="C165" s="259"/>
      <c r="D165" s="260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6"/>
      <c r="S165" s="1"/>
      <c r="T165" s="2"/>
      <c r="U165" s="104"/>
      <c r="V165" s="105"/>
      <c r="W165" s="106"/>
      <c r="X165" s="113"/>
      <c r="Y165" s="261"/>
      <c r="Z165" s="262"/>
      <c r="AA165" s="111"/>
      <c r="AB165" s="103"/>
      <c r="AC165" s="267"/>
    </row>
    <row r="166" spans="1:29" ht="15.75" customHeight="1">
      <c r="A166" s="281"/>
      <c r="B166" s="92"/>
      <c r="C166" s="259"/>
      <c r="D166" s="260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6"/>
      <c r="S166" s="1"/>
      <c r="T166" s="2"/>
      <c r="U166" s="104"/>
      <c r="V166" s="105"/>
      <c r="W166" s="106"/>
      <c r="X166" s="113"/>
      <c r="Y166" s="261"/>
      <c r="Z166" s="262"/>
      <c r="AA166" s="111"/>
      <c r="AB166" s="103"/>
      <c r="AC166" s="267"/>
    </row>
    <row r="167" spans="1:29" ht="15.75" customHeight="1">
      <c r="A167" s="281"/>
      <c r="B167" s="92"/>
      <c r="C167" s="259"/>
      <c r="D167" s="260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6"/>
      <c r="S167" s="1"/>
      <c r="T167" s="2"/>
      <c r="U167" s="104"/>
      <c r="V167" s="105"/>
      <c r="W167" s="106"/>
      <c r="X167" s="113"/>
      <c r="Y167" s="261"/>
      <c r="Z167" s="262"/>
      <c r="AA167" s="111"/>
      <c r="AB167" s="103"/>
      <c r="AC167" s="267"/>
    </row>
    <row r="168" spans="1:29" ht="15.75" customHeight="1">
      <c r="A168" s="281"/>
      <c r="B168" s="92"/>
      <c r="C168" s="259"/>
      <c r="D168" s="260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6"/>
      <c r="S168" s="1"/>
      <c r="T168" s="2"/>
      <c r="U168" s="104"/>
      <c r="V168" s="105"/>
      <c r="W168" s="106"/>
      <c r="X168" s="113"/>
      <c r="Y168" s="261"/>
      <c r="Z168" s="262"/>
      <c r="AA168" s="111"/>
      <c r="AB168" s="103"/>
      <c r="AC168" s="267"/>
    </row>
    <row r="169" spans="1:29" ht="15.75" customHeight="1">
      <c r="A169" s="281"/>
      <c r="B169" s="92"/>
      <c r="C169" s="259"/>
      <c r="D169" s="260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6"/>
      <c r="S169" s="1"/>
      <c r="T169" s="2"/>
      <c r="U169" s="104"/>
      <c r="V169" s="105"/>
      <c r="W169" s="106"/>
      <c r="X169" s="113"/>
      <c r="Y169" s="261"/>
      <c r="Z169" s="262"/>
      <c r="AA169" s="111"/>
      <c r="AB169" s="103"/>
      <c r="AC169" s="267"/>
    </row>
    <row r="170" spans="1:29" ht="15.75" customHeight="1">
      <c r="A170" s="281"/>
      <c r="B170" s="92"/>
      <c r="C170" s="259"/>
      <c r="D170" s="260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6"/>
      <c r="S170" s="1"/>
      <c r="T170" s="2"/>
      <c r="U170" s="104"/>
      <c r="V170" s="105"/>
      <c r="W170" s="106"/>
      <c r="X170" s="113"/>
      <c r="Y170" s="261"/>
      <c r="Z170" s="262"/>
      <c r="AA170" s="111"/>
      <c r="AB170" s="103"/>
      <c r="AC170" s="267"/>
    </row>
    <row r="171" spans="1:29" ht="15.75" customHeight="1">
      <c r="A171" s="281"/>
      <c r="B171" s="92"/>
      <c r="C171" s="259"/>
      <c r="D171" s="260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6"/>
      <c r="S171" s="1"/>
      <c r="T171" s="2"/>
      <c r="U171" s="104"/>
      <c r="V171" s="105"/>
      <c r="W171" s="106"/>
      <c r="X171" s="113"/>
      <c r="Y171" s="261"/>
      <c r="Z171" s="262"/>
      <c r="AA171" s="111"/>
      <c r="AB171" s="103"/>
      <c r="AC171" s="267"/>
    </row>
    <row r="172" spans="1:29" ht="15.75" customHeight="1">
      <c r="A172" s="281"/>
      <c r="B172" s="92"/>
      <c r="C172" s="259"/>
      <c r="D172" s="260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6"/>
      <c r="S172" s="1"/>
      <c r="T172" s="2"/>
      <c r="U172" s="104"/>
      <c r="V172" s="105"/>
      <c r="W172" s="106"/>
      <c r="X172" s="113"/>
      <c r="Y172" s="261"/>
      <c r="Z172" s="262"/>
      <c r="AA172" s="111"/>
      <c r="AB172" s="103"/>
      <c r="AC172" s="267"/>
    </row>
    <row r="173" spans="1:29" ht="15.75" customHeight="1">
      <c r="A173" s="281"/>
      <c r="B173" s="92"/>
      <c r="C173" s="259"/>
      <c r="D173" s="260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6"/>
      <c r="S173" s="117"/>
      <c r="T173" s="118"/>
      <c r="U173" s="129"/>
      <c r="V173" s="130"/>
      <c r="W173" s="123"/>
      <c r="X173" s="124"/>
      <c r="Y173" s="261"/>
      <c r="Z173" s="262"/>
      <c r="AA173" s="155"/>
      <c r="AB173" s="122"/>
      <c r="AC173" s="267"/>
    </row>
    <row r="174" spans="1:29" ht="15.75" customHeight="1" thickBot="1">
      <c r="A174" s="282"/>
      <c r="B174" s="133" t="s">
        <v>109</v>
      </c>
      <c r="C174" s="263"/>
      <c r="D174" s="263"/>
      <c r="E174" s="134"/>
      <c r="F174" s="135"/>
      <c r="G174" s="136"/>
      <c r="H174" s="91"/>
      <c r="I174" s="137">
        <f t="shared" ref="I174:J174" si="53">AVERAGE(I158:I173)</f>
        <v>4</v>
      </c>
      <c r="J174" s="138">
        <f t="shared" si="53"/>
        <v>2700</v>
      </c>
      <c r="K174" s="139">
        <f t="shared" ref="K174" si="54">J174/I174</f>
        <v>675</v>
      </c>
      <c r="L174" s="137">
        <f t="shared" ref="L174:M174" si="55">AVERAGE(L158:L173)</f>
        <v>4</v>
      </c>
      <c r="M174" s="138">
        <f t="shared" si="55"/>
        <v>2396.1979791060121</v>
      </c>
      <c r="N174" s="139">
        <f>M174/L174</f>
        <v>599.04949477650302</v>
      </c>
      <c r="O174" s="140">
        <f>L174-I174</f>
        <v>0</v>
      </c>
      <c r="P174" s="141">
        <f>N174-K174</f>
        <v>-75.950505223496975</v>
      </c>
      <c r="Q174" s="142">
        <f>N174/K174</f>
        <v>0.88748073300222674</v>
      </c>
      <c r="R174" s="277"/>
      <c r="S174" s="143">
        <f>S158</f>
        <v>0.708587962962963</v>
      </c>
      <c r="T174" s="144">
        <f>INDEX(T158:T173,COUNTA(T158:T173))</f>
        <v>0.84375</v>
      </c>
      <c r="U174" s="145"/>
      <c r="V174" s="156"/>
      <c r="W174" s="135"/>
      <c r="X174" s="139"/>
      <c r="Y174" s="264"/>
      <c r="Z174" s="265"/>
      <c r="AA174" s="157">
        <f>M174-J174</f>
        <v>-303.8020208939879</v>
      </c>
      <c r="AB174" s="142">
        <f>M174/J174</f>
        <v>0.88748073300222674</v>
      </c>
      <c r="AC174" s="268"/>
    </row>
    <row r="175" spans="1:29" ht="15.75" customHeight="1">
      <c r="A175" s="269" t="s">
        <v>139</v>
      </c>
      <c r="B175" s="108" t="s">
        <v>117</v>
      </c>
      <c r="C175" s="273" t="s">
        <v>140</v>
      </c>
      <c r="D175" s="274"/>
      <c r="E175" s="158">
        <v>24.15</v>
      </c>
      <c r="F175" s="87">
        <v>912</v>
      </c>
      <c r="G175" s="159">
        <f t="shared" ref="G175:G178" si="56">E175*F175</f>
        <v>22024.799999999999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2477.8867924528313</v>
      </c>
      <c r="N175" s="163">
        <f>M175/L175</f>
        <v>619.47169811320782</v>
      </c>
      <c r="O175" s="165">
        <f>L175-I175</f>
        <v>0</v>
      </c>
      <c r="P175" s="166">
        <f>N175-K175</f>
        <v>-130.52830188679218</v>
      </c>
      <c r="Q175" s="152">
        <f>N175/K175</f>
        <v>0.82596226415094376</v>
      </c>
      <c r="R175" s="275">
        <f>Q191</f>
        <v>0.83500381916244837</v>
      </c>
      <c r="S175" s="167">
        <v>0.70833333333333337</v>
      </c>
      <c r="T175" s="168">
        <v>0.72366898148148151</v>
      </c>
      <c r="U175" s="169"/>
      <c r="V175" s="170">
        <v>22.083333333333321</v>
      </c>
      <c r="W175" s="173"/>
      <c r="X175" s="151"/>
      <c r="Y175" s="278"/>
      <c r="Z175" s="279"/>
      <c r="AA175" s="109">
        <f>M175-J175</f>
        <v>-522.11320754716871</v>
      </c>
      <c r="AB175" s="152">
        <f>M175/J175</f>
        <v>0.82596226415094376</v>
      </c>
      <c r="AC175" s="266">
        <f>AB191</f>
        <v>0.83500381916244837</v>
      </c>
    </row>
    <row r="176" spans="1:29" ht="15.75" customHeight="1">
      <c r="A176" s="270"/>
      <c r="B176" s="92" t="s">
        <v>117</v>
      </c>
      <c r="C176" s="259" t="s">
        <v>141</v>
      </c>
      <c r="D176" s="260"/>
      <c r="E176" s="93">
        <v>24.15</v>
      </c>
      <c r="F176" s="94">
        <v>1206</v>
      </c>
      <c r="G176" s="95">
        <f t="shared" si="56"/>
        <v>29124.899999999998</v>
      </c>
      <c r="H176" s="96"/>
      <c r="I176" s="97">
        <v>4</v>
      </c>
      <c r="J176" s="98">
        <v>3000</v>
      </c>
      <c r="K176" s="99">
        <f t="shared" ref="K176:K178" si="57">J176/I176</f>
        <v>750</v>
      </c>
      <c r="L176" s="100">
        <v>4</v>
      </c>
      <c r="M176" s="98">
        <f>F176/V176*60</f>
        <v>2493.7392303273973</v>
      </c>
      <c r="N176" s="99">
        <f>M176/L176</f>
        <v>623.43480758184933</v>
      </c>
      <c r="O176" s="101">
        <f>L176-I176</f>
        <v>0</v>
      </c>
      <c r="P176" s="102">
        <f>N176-K176</f>
        <v>-126.56519241815067</v>
      </c>
      <c r="Q176" s="103">
        <f>N176/K176</f>
        <v>0.83124641010913247</v>
      </c>
      <c r="R176" s="276"/>
      <c r="S176" s="1">
        <v>0.72916666666666663</v>
      </c>
      <c r="T176" s="2">
        <v>0.7493171296296296</v>
      </c>
      <c r="U176" s="104">
        <v>7.9166666666665719</v>
      </c>
      <c r="V176" s="105">
        <v>29.016666666666673</v>
      </c>
      <c r="W176" s="106"/>
      <c r="X176" s="107"/>
      <c r="Y176" s="261"/>
      <c r="Z176" s="262"/>
      <c r="AA176" s="111">
        <f>M176-J176</f>
        <v>-506.26076967260269</v>
      </c>
      <c r="AB176" s="103">
        <f>M176/J176</f>
        <v>0.83124641010913247</v>
      </c>
      <c r="AC176" s="267"/>
    </row>
    <row r="177" spans="1:29" ht="15.75" customHeight="1">
      <c r="A177" s="270"/>
      <c r="B177" s="92" t="s">
        <v>117</v>
      </c>
      <c r="C177" s="259" t="s">
        <v>142</v>
      </c>
      <c r="D177" s="260"/>
      <c r="E177" s="93">
        <v>27.58</v>
      </c>
      <c r="F177" s="94">
        <v>1494</v>
      </c>
      <c r="G177" s="95">
        <f t="shared" si="56"/>
        <v>41204.519999999997</v>
      </c>
      <c r="H177" s="96"/>
      <c r="I177" s="97">
        <v>4</v>
      </c>
      <c r="J177" s="98">
        <v>3000</v>
      </c>
      <c r="K177" s="99">
        <f t="shared" si="57"/>
        <v>750</v>
      </c>
      <c r="L177" s="100">
        <v>4</v>
      </c>
      <c r="M177" s="98">
        <f>F177/V177*60</f>
        <v>2492.3076923076942</v>
      </c>
      <c r="N177" s="99">
        <f>M177/L177</f>
        <v>623.07692307692355</v>
      </c>
      <c r="O177" s="101">
        <f>L177-I177</f>
        <v>0</v>
      </c>
      <c r="P177" s="102">
        <f>N177-K177</f>
        <v>-126.92307692307645</v>
      </c>
      <c r="Q177" s="103">
        <f>N177/K177</f>
        <v>0.83076923076923137</v>
      </c>
      <c r="R177" s="276"/>
      <c r="S177" s="1">
        <v>0.75210648148148151</v>
      </c>
      <c r="T177" s="2">
        <v>0.77708333333333335</v>
      </c>
      <c r="U177" s="104">
        <v>4.0166666666667616</v>
      </c>
      <c r="V177" s="105">
        <v>35.96666666666664</v>
      </c>
      <c r="W177" s="106">
        <v>0.77708333333333335</v>
      </c>
      <c r="X177" s="107">
        <v>0.78001157407407407</v>
      </c>
      <c r="Y177" s="261"/>
      <c r="Z177" s="262"/>
      <c r="AA177" s="111">
        <f>M177-J177</f>
        <v>-507.6923076923058</v>
      </c>
      <c r="AB177" s="103">
        <f>M177/J177</f>
        <v>0.83076923076923137</v>
      </c>
      <c r="AC177" s="267"/>
    </row>
    <row r="178" spans="1:29" ht="15.75" customHeight="1">
      <c r="A178" s="270"/>
      <c r="B178" s="92" t="s">
        <v>117</v>
      </c>
      <c r="C178" s="259" t="s">
        <v>143</v>
      </c>
      <c r="D178" s="260"/>
      <c r="E178" s="93">
        <v>17.89</v>
      </c>
      <c r="F178" s="94">
        <v>4574</v>
      </c>
      <c r="G178" s="95">
        <f t="shared" si="56"/>
        <v>81828.86</v>
      </c>
      <c r="H178" s="96"/>
      <c r="I178" s="97">
        <v>4</v>
      </c>
      <c r="J178" s="98">
        <v>3300</v>
      </c>
      <c r="K178" s="99">
        <f t="shared" si="57"/>
        <v>825</v>
      </c>
      <c r="L178" s="100">
        <v>4</v>
      </c>
      <c r="M178" s="98">
        <f>F178/V178*60</f>
        <v>2806.6132606101928</v>
      </c>
      <c r="N178" s="99">
        <f>M178/L178</f>
        <v>701.6533151525482</v>
      </c>
      <c r="O178" s="101">
        <f>L178-I178</f>
        <v>0</v>
      </c>
      <c r="P178" s="102">
        <f>N178-K178</f>
        <v>-123.3466848474518</v>
      </c>
      <c r="Q178" s="103">
        <f>N178/K178</f>
        <v>0.85048886685157354</v>
      </c>
      <c r="R178" s="276"/>
      <c r="S178" s="1">
        <v>0.78001157407407407</v>
      </c>
      <c r="T178" s="2">
        <v>0.84791666666666665</v>
      </c>
      <c r="U178" s="104">
        <v>4.216666666666633</v>
      </c>
      <c r="V178" s="105">
        <v>97.783333333333331</v>
      </c>
      <c r="W178" s="106"/>
      <c r="X178" s="107"/>
      <c r="Y178" s="261"/>
      <c r="Z178" s="262"/>
      <c r="AA178" s="111">
        <f>M178-J178</f>
        <v>-493.38673938980719</v>
      </c>
      <c r="AB178" s="103">
        <f>M178/J178</f>
        <v>0.85048886685157354</v>
      </c>
      <c r="AC178" s="267"/>
    </row>
    <row r="179" spans="1:29" ht="15.75" customHeight="1">
      <c r="A179" s="271"/>
      <c r="B179" s="92"/>
      <c r="C179" s="259"/>
      <c r="D179" s="260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6"/>
      <c r="S179" s="1"/>
      <c r="T179" s="2"/>
      <c r="U179" s="104"/>
      <c r="V179" s="105"/>
      <c r="W179" s="106"/>
      <c r="X179" s="107"/>
      <c r="Y179" s="261"/>
      <c r="Z179" s="262"/>
      <c r="AA179" s="111"/>
      <c r="AB179" s="103"/>
      <c r="AC179" s="267"/>
    </row>
    <row r="180" spans="1:29" ht="15.75" customHeight="1">
      <c r="A180" s="271"/>
      <c r="B180" s="92"/>
      <c r="C180" s="259"/>
      <c r="D180" s="260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6"/>
      <c r="S180" s="1"/>
      <c r="T180" s="2"/>
      <c r="U180" s="104"/>
      <c r="V180" s="105"/>
      <c r="W180" s="106"/>
      <c r="X180" s="107"/>
      <c r="Y180" s="261"/>
      <c r="Z180" s="262"/>
      <c r="AA180" s="111"/>
      <c r="AB180" s="103"/>
      <c r="AC180" s="267"/>
    </row>
    <row r="181" spans="1:29" ht="15.75" customHeight="1">
      <c r="A181" s="271"/>
      <c r="B181" s="92"/>
      <c r="C181" s="259"/>
      <c r="D181" s="260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6"/>
      <c r="S181" s="1"/>
      <c r="T181" s="2"/>
      <c r="U181" s="104"/>
      <c r="V181" s="105"/>
      <c r="W181" s="106"/>
      <c r="X181" s="107"/>
      <c r="Y181" s="261"/>
      <c r="Z181" s="262"/>
      <c r="AA181" s="111"/>
      <c r="AB181" s="103"/>
      <c r="AC181" s="267"/>
    </row>
    <row r="182" spans="1:29" ht="15.75" customHeight="1">
      <c r="A182" s="271"/>
      <c r="B182" s="92"/>
      <c r="C182" s="259"/>
      <c r="D182" s="260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6"/>
      <c r="S182" s="1"/>
      <c r="T182" s="2"/>
      <c r="U182" s="104"/>
      <c r="V182" s="105"/>
      <c r="W182" s="106"/>
      <c r="X182" s="107"/>
      <c r="Y182" s="261"/>
      <c r="Z182" s="262"/>
      <c r="AA182" s="111"/>
      <c r="AB182" s="103"/>
      <c r="AC182" s="267"/>
    </row>
    <row r="183" spans="1:29" ht="15.75" customHeight="1">
      <c r="A183" s="271"/>
      <c r="B183" s="92"/>
      <c r="C183" s="259"/>
      <c r="D183" s="260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6"/>
      <c r="S183" s="1"/>
      <c r="T183" s="2"/>
      <c r="U183" s="104"/>
      <c r="V183" s="105"/>
      <c r="W183" s="106"/>
      <c r="X183" s="107"/>
      <c r="Y183" s="261"/>
      <c r="Z183" s="262"/>
      <c r="AA183" s="111"/>
      <c r="AB183" s="103"/>
      <c r="AC183" s="267"/>
    </row>
    <row r="184" spans="1:29" ht="15.75" customHeight="1">
      <c r="A184" s="271"/>
      <c r="B184" s="92"/>
      <c r="C184" s="259"/>
      <c r="D184" s="260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6"/>
      <c r="S184" s="1"/>
      <c r="T184" s="2"/>
      <c r="U184" s="104"/>
      <c r="V184" s="105"/>
      <c r="W184" s="106"/>
      <c r="X184" s="107"/>
      <c r="Y184" s="261"/>
      <c r="Z184" s="262"/>
      <c r="AA184" s="111"/>
      <c r="AB184" s="103"/>
      <c r="AC184" s="267"/>
    </row>
    <row r="185" spans="1:29" ht="15.75" customHeight="1">
      <c r="A185" s="271"/>
      <c r="B185" s="92"/>
      <c r="C185" s="259"/>
      <c r="D185" s="260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6"/>
      <c r="S185" s="1"/>
      <c r="T185" s="2"/>
      <c r="U185" s="104"/>
      <c r="V185" s="105"/>
      <c r="W185" s="106"/>
      <c r="X185" s="107"/>
      <c r="Y185" s="261"/>
      <c r="Z185" s="262"/>
      <c r="AA185" s="111"/>
      <c r="AB185" s="103"/>
      <c r="AC185" s="267"/>
    </row>
    <row r="186" spans="1:29" ht="15.75" customHeight="1">
      <c r="A186" s="271"/>
      <c r="B186" s="92"/>
      <c r="C186" s="259"/>
      <c r="D186" s="260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6"/>
      <c r="S186" s="1"/>
      <c r="T186" s="2"/>
      <c r="U186" s="104"/>
      <c r="V186" s="105"/>
      <c r="W186" s="106"/>
      <c r="X186" s="107"/>
      <c r="Y186" s="261"/>
      <c r="Z186" s="262"/>
      <c r="AA186" s="111"/>
      <c r="AB186" s="103"/>
      <c r="AC186" s="267"/>
    </row>
    <row r="187" spans="1:29" ht="15.75" customHeight="1">
      <c r="A187" s="271"/>
      <c r="B187" s="92"/>
      <c r="C187" s="259"/>
      <c r="D187" s="260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6"/>
      <c r="S187" s="1"/>
      <c r="T187" s="2"/>
      <c r="U187" s="104"/>
      <c r="V187" s="105"/>
      <c r="W187" s="106"/>
      <c r="X187" s="107"/>
      <c r="Y187" s="261"/>
      <c r="Z187" s="262"/>
      <c r="AA187" s="111"/>
      <c r="AB187" s="103"/>
      <c r="AC187" s="267"/>
    </row>
    <row r="188" spans="1:29" ht="15.75" customHeight="1">
      <c r="A188" s="271"/>
      <c r="B188" s="92"/>
      <c r="C188" s="259"/>
      <c r="D188" s="260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6"/>
      <c r="S188" s="1"/>
      <c r="T188" s="2"/>
      <c r="U188" s="104"/>
      <c r="V188" s="105"/>
      <c r="W188" s="106"/>
      <c r="X188" s="107"/>
      <c r="Y188" s="261"/>
      <c r="Z188" s="262"/>
      <c r="AA188" s="111"/>
      <c r="AB188" s="103"/>
      <c r="AC188" s="267"/>
    </row>
    <row r="189" spans="1:29" ht="15.75" customHeight="1">
      <c r="A189" s="271"/>
      <c r="B189" s="92"/>
      <c r="C189" s="259"/>
      <c r="D189" s="260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6"/>
      <c r="S189" s="1"/>
      <c r="T189" s="2"/>
      <c r="U189" s="104"/>
      <c r="V189" s="105"/>
      <c r="W189" s="106"/>
      <c r="X189" s="107"/>
      <c r="Y189" s="261"/>
      <c r="Z189" s="262"/>
      <c r="AA189" s="111"/>
      <c r="AB189" s="103"/>
      <c r="AC189" s="267"/>
    </row>
    <row r="190" spans="1:29" ht="15.75" customHeight="1">
      <c r="A190" s="271"/>
      <c r="B190" s="92"/>
      <c r="C190" s="259"/>
      <c r="D190" s="260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6"/>
      <c r="S190" s="117"/>
      <c r="T190" s="118"/>
      <c r="U190" s="129"/>
      <c r="V190" s="130"/>
      <c r="W190" s="123"/>
      <c r="X190" s="124"/>
      <c r="Y190" s="261"/>
      <c r="Z190" s="262"/>
      <c r="AA190" s="155"/>
      <c r="AB190" s="122"/>
      <c r="AC190" s="267"/>
    </row>
    <row r="191" spans="1:29" ht="15.75" customHeight="1" thickBot="1">
      <c r="A191" s="272"/>
      <c r="B191" s="133" t="s">
        <v>109</v>
      </c>
      <c r="C191" s="263"/>
      <c r="D191" s="263"/>
      <c r="E191" s="134"/>
      <c r="F191" s="89"/>
      <c r="G191" s="136"/>
      <c r="H191" s="91"/>
      <c r="I191" s="137">
        <f t="shared" ref="I191:J191" si="58">AVERAGE(I175:I190)</f>
        <v>4</v>
      </c>
      <c r="J191" s="138">
        <f t="shared" si="58"/>
        <v>3075</v>
      </c>
      <c r="K191" s="139">
        <f t="shared" ref="K191" si="59">J191/I191</f>
        <v>768.75</v>
      </c>
      <c r="L191" s="137">
        <f t="shared" ref="L191:M191" si="60">AVERAGE(L175:L190)</f>
        <v>4</v>
      </c>
      <c r="M191" s="138">
        <f t="shared" si="60"/>
        <v>2567.6367439245287</v>
      </c>
      <c r="N191" s="139">
        <f>M191/L191</f>
        <v>641.90918598113217</v>
      </c>
      <c r="O191" s="140">
        <f>L191-I191</f>
        <v>0</v>
      </c>
      <c r="P191" s="141">
        <f>N191-K191</f>
        <v>-126.84081401886783</v>
      </c>
      <c r="Q191" s="142">
        <f>N191/K191</f>
        <v>0.83500381916244837</v>
      </c>
      <c r="R191" s="277"/>
      <c r="S191" s="143">
        <f>S175</f>
        <v>0.70833333333333337</v>
      </c>
      <c r="T191" s="144">
        <f>INDEX(T175:T190,COUNTA(T175:T190))</f>
        <v>0.84791666666666665</v>
      </c>
      <c r="U191" s="145"/>
      <c r="V191" s="156"/>
      <c r="W191" s="89"/>
      <c r="X191" s="91"/>
      <c r="Y191" s="264"/>
      <c r="Z191" s="265"/>
      <c r="AA191" s="157">
        <f>M191-J191</f>
        <v>-507.36325607547133</v>
      </c>
      <c r="AB191" s="142">
        <f>M191/J191</f>
        <v>0.83500381916244837</v>
      </c>
      <c r="AC191" s="268"/>
    </row>
    <row r="192" spans="1:29" ht="15.75" customHeight="1">
      <c r="A192" s="269" t="s">
        <v>144</v>
      </c>
      <c r="B192" s="108" t="s">
        <v>117</v>
      </c>
      <c r="C192" s="273" t="s">
        <v>145</v>
      </c>
      <c r="D192" s="274"/>
      <c r="E192" s="158">
        <v>22.28</v>
      </c>
      <c r="F192" s="87">
        <v>1610</v>
      </c>
      <c r="G192" s="159">
        <f t="shared" ref="G192:G194" si="61">E192*F192</f>
        <v>35870.800000000003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2769.2307692307763</v>
      </c>
      <c r="N192" s="163">
        <f>M192/L192</f>
        <v>553.84615384615529</v>
      </c>
      <c r="O192" s="165">
        <f>L192-I192</f>
        <v>0</v>
      </c>
      <c r="P192" s="166">
        <f>N192-K192</f>
        <v>-106.15384615384471</v>
      </c>
      <c r="Q192" s="152">
        <f>N192/K192</f>
        <v>0.83916083916084139</v>
      </c>
      <c r="R192" s="275">
        <f>Q208</f>
        <v>0.84334299957078784</v>
      </c>
      <c r="S192" s="167">
        <v>0.70841435185185186</v>
      </c>
      <c r="T192" s="168">
        <v>0.73263888888888884</v>
      </c>
      <c r="U192" s="169"/>
      <c r="V192" s="170">
        <v>34.88333333333324</v>
      </c>
      <c r="W192" s="173"/>
      <c r="X192" s="151"/>
      <c r="Y192" s="278"/>
      <c r="Z192" s="279"/>
      <c r="AA192" s="109">
        <f>M192-J192</f>
        <v>-530.76923076922367</v>
      </c>
      <c r="AB192" s="152">
        <f>M192/J192</f>
        <v>0.83916083916084128</v>
      </c>
      <c r="AC192" s="266">
        <f>AB208</f>
        <v>0.84334299957078784</v>
      </c>
    </row>
    <row r="193" spans="1:29" ht="15.75" customHeight="1">
      <c r="A193" s="270"/>
      <c r="B193" s="92" t="s">
        <v>117</v>
      </c>
      <c r="C193" s="259" t="s">
        <v>146</v>
      </c>
      <c r="D193" s="260"/>
      <c r="E193" s="93">
        <v>18.18</v>
      </c>
      <c r="F193" s="94">
        <v>2239</v>
      </c>
      <c r="G193" s="95">
        <f t="shared" si="61"/>
        <v>40705.019999999997</v>
      </c>
      <c r="H193" s="96"/>
      <c r="I193" s="97">
        <v>4</v>
      </c>
      <c r="J193" s="98">
        <v>3300</v>
      </c>
      <c r="K193" s="99">
        <f t="shared" ref="K193:K230" si="62">J193/I193</f>
        <v>825</v>
      </c>
      <c r="L193" s="100">
        <v>4</v>
      </c>
      <c r="M193" s="98">
        <f>F193/V193*60</f>
        <v>2806.545961002781</v>
      </c>
      <c r="N193" s="99">
        <f>M193/L193</f>
        <v>701.63649025069526</v>
      </c>
      <c r="O193" s="101">
        <f>L193-I193</f>
        <v>0</v>
      </c>
      <c r="P193" s="102">
        <f>N193-K193</f>
        <v>-123.36350974930474</v>
      </c>
      <c r="Q193" s="103">
        <f>N193/K193</f>
        <v>0.85046847303114581</v>
      </c>
      <c r="R193" s="276"/>
      <c r="S193" s="1">
        <v>0.73620370370370369</v>
      </c>
      <c r="T193" s="2">
        <v>0.76944444444444449</v>
      </c>
      <c r="U193" s="104">
        <v>5.1333333333333897</v>
      </c>
      <c r="V193" s="105">
        <v>47.866666666666745</v>
      </c>
      <c r="W193" s="106"/>
      <c r="X193" s="107"/>
      <c r="Y193" s="261"/>
      <c r="Z193" s="262"/>
      <c r="AA193" s="111">
        <f>M193-J193</f>
        <v>-493.45403899721896</v>
      </c>
      <c r="AB193" s="103">
        <f>M193/J193</f>
        <v>0.85046847303114581</v>
      </c>
      <c r="AC193" s="267"/>
    </row>
    <row r="194" spans="1:29" ht="15.75" customHeight="1">
      <c r="A194" s="270"/>
      <c r="B194" s="92" t="s">
        <v>117</v>
      </c>
      <c r="C194" s="259" t="s">
        <v>147</v>
      </c>
      <c r="D194" s="260"/>
      <c r="E194" s="93">
        <v>16.66</v>
      </c>
      <c r="F194" s="94">
        <v>7149</v>
      </c>
      <c r="G194" s="95">
        <f t="shared" si="61"/>
        <v>119102.34</v>
      </c>
      <c r="H194" s="96"/>
      <c r="I194" s="97">
        <v>4</v>
      </c>
      <c r="J194" s="98">
        <v>3300</v>
      </c>
      <c r="K194" s="99">
        <f t="shared" si="62"/>
        <v>825</v>
      </c>
      <c r="L194" s="100">
        <v>4</v>
      </c>
      <c r="M194" s="98">
        <f>F194/V194*60</f>
        <v>2773.3189655172414</v>
      </c>
      <c r="N194" s="99">
        <f>M194/L194</f>
        <v>693.32974137931035</v>
      </c>
      <c r="O194" s="101">
        <f>L194-I194</f>
        <v>0</v>
      </c>
      <c r="P194" s="102">
        <f>N194-K194</f>
        <v>-131.67025862068965</v>
      </c>
      <c r="Q194" s="103">
        <f>N194/K194</f>
        <v>0.84039968652037622</v>
      </c>
      <c r="R194" s="276"/>
      <c r="S194" s="1">
        <v>0.77453703703703702</v>
      </c>
      <c r="T194" s="2">
        <v>0.88194444444444442</v>
      </c>
      <c r="U194" s="104">
        <v>7.333333333333254</v>
      </c>
      <c r="V194" s="105">
        <v>154.66666666666666</v>
      </c>
      <c r="W194" s="106"/>
      <c r="X194" s="107"/>
      <c r="Y194" s="261"/>
      <c r="Z194" s="262"/>
      <c r="AA194" s="111">
        <f>M194-J194</f>
        <v>-526.68103448275861</v>
      </c>
      <c r="AB194" s="103">
        <f>M194/J194</f>
        <v>0.84039968652037622</v>
      </c>
      <c r="AC194" s="267"/>
    </row>
    <row r="195" spans="1:29" ht="15.75" customHeight="1">
      <c r="A195" s="270"/>
      <c r="B195" s="92"/>
      <c r="C195" s="259"/>
      <c r="D195" s="260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6"/>
      <c r="S195" s="1"/>
      <c r="T195" s="2"/>
      <c r="U195" s="104"/>
      <c r="V195" s="105"/>
      <c r="W195" s="106"/>
      <c r="X195" s="107"/>
      <c r="Y195" s="261"/>
      <c r="Z195" s="262"/>
      <c r="AA195" s="111"/>
      <c r="AB195" s="103"/>
      <c r="AC195" s="267"/>
    </row>
    <row r="196" spans="1:29" ht="15.75" customHeight="1">
      <c r="A196" s="271"/>
      <c r="B196" s="92"/>
      <c r="C196" s="259"/>
      <c r="D196" s="260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6"/>
      <c r="S196" s="1"/>
      <c r="T196" s="2"/>
      <c r="U196" s="104"/>
      <c r="V196" s="105"/>
      <c r="W196" s="106"/>
      <c r="X196" s="107"/>
      <c r="Y196" s="261"/>
      <c r="Z196" s="262"/>
      <c r="AA196" s="111"/>
      <c r="AB196" s="103"/>
      <c r="AC196" s="267"/>
    </row>
    <row r="197" spans="1:29" ht="15.75" customHeight="1">
      <c r="A197" s="271"/>
      <c r="B197" s="92"/>
      <c r="C197" s="259"/>
      <c r="D197" s="260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6"/>
      <c r="S197" s="1"/>
      <c r="T197" s="2"/>
      <c r="U197" s="104"/>
      <c r="V197" s="105"/>
      <c r="W197" s="106"/>
      <c r="X197" s="107"/>
      <c r="Y197" s="261"/>
      <c r="Z197" s="262"/>
      <c r="AA197" s="111"/>
      <c r="AB197" s="103"/>
      <c r="AC197" s="267"/>
    </row>
    <row r="198" spans="1:29" ht="15.75" customHeight="1">
      <c r="A198" s="271"/>
      <c r="B198" s="92"/>
      <c r="C198" s="259"/>
      <c r="D198" s="260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6"/>
      <c r="S198" s="1"/>
      <c r="T198" s="2"/>
      <c r="U198" s="104"/>
      <c r="V198" s="105"/>
      <c r="W198" s="106"/>
      <c r="X198" s="107"/>
      <c r="Y198" s="261"/>
      <c r="Z198" s="262"/>
      <c r="AA198" s="111"/>
      <c r="AB198" s="103"/>
      <c r="AC198" s="267"/>
    </row>
    <row r="199" spans="1:29" ht="15.75" customHeight="1">
      <c r="A199" s="271"/>
      <c r="B199" s="92"/>
      <c r="C199" s="259"/>
      <c r="D199" s="260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6"/>
      <c r="S199" s="1"/>
      <c r="T199" s="2"/>
      <c r="U199" s="104"/>
      <c r="V199" s="105"/>
      <c r="W199" s="106"/>
      <c r="X199" s="107"/>
      <c r="Y199" s="261"/>
      <c r="Z199" s="262"/>
      <c r="AA199" s="111"/>
      <c r="AB199" s="103"/>
      <c r="AC199" s="267"/>
    </row>
    <row r="200" spans="1:29" ht="15.75" customHeight="1">
      <c r="A200" s="271"/>
      <c r="B200" s="92"/>
      <c r="C200" s="259"/>
      <c r="D200" s="260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6"/>
      <c r="S200" s="1"/>
      <c r="T200" s="2"/>
      <c r="U200" s="104"/>
      <c r="V200" s="105"/>
      <c r="W200" s="106"/>
      <c r="X200" s="107"/>
      <c r="Y200" s="261"/>
      <c r="Z200" s="262"/>
      <c r="AA200" s="111"/>
      <c r="AB200" s="103"/>
      <c r="AC200" s="267"/>
    </row>
    <row r="201" spans="1:29" ht="15.75" customHeight="1">
      <c r="A201" s="271"/>
      <c r="B201" s="92"/>
      <c r="C201" s="259"/>
      <c r="D201" s="260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6"/>
      <c r="S201" s="1"/>
      <c r="T201" s="2"/>
      <c r="U201" s="104"/>
      <c r="V201" s="105"/>
      <c r="W201" s="106"/>
      <c r="X201" s="107"/>
      <c r="Y201" s="261"/>
      <c r="Z201" s="262"/>
      <c r="AA201" s="111"/>
      <c r="AB201" s="103"/>
      <c r="AC201" s="267"/>
    </row>
    <row r="202" spans="1:29" ht="15.75" customHeight="1">
      <c r="A202" s="271"/>
      <c r="B202" s="92"/>
      <c r="C202" s="259"/>
      <c r="D202" s="260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6"/>
      <c r="S202" s="1"/>
      <c r="T202" s="2"/>
      <c r="U202" s="104"/>
      <c r="V202" s="105"/>
      <c r="W202" s="123"/>
      <c r="X202" s="124"/>
      <c r="Y202" s="261"/>
      <c r="Z202" s="262"/>
      <c r="AA202" s="111"/>
      <c r="AB202" s="103"/>
      <c r="AC202" s="267"/>
    </row>
    <row r="203" spans="1:29" ht="15.75" customHeight="1">
      <c r="A203" s="271"/>
      <c r="B203" s="92"/>
      <c r="C203" s="259"/>
      <c r="D203" s="260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6"/>
      <c r="S203" s="1"/>
      <c r="T203" s="2"/>
      <c r="U203" s="104"/>
      <c r="V203" s="105"/>
      <c r="W203" s="123"/>
      <c r="X203" s="124"/>
      <c r="Y203" s="261"/>
      <c r="Z203" s="262"/>
      <c r="AA203" s="111"/>
      <c r="AB203" s="103"/>
      <c r="AC203" s="267"/>
    </row>
    <row r="204" spans="1:29" ht="15.75" customHeight="1">
      <c r="A204" s="271"/>
      <c r="B204" s="92"/>
      <c r="C204" s="259"/>
      <c r="D204" s="260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6"/>
      <c r="S204" s="1"/>
      <c r="T204" s="2"/>
      <c r="U204" s="104"/>
      <c r="V204" s="105"/>
      <c r="W204" s="123"/>
      <c r="X204" s="124"/>
      <c r="Y204" s="261"/>
      <c r="Z204" s="262"/>
      <c r="AA204" s="111"/>
      <c r="AB204" s="103"/>
      <c r="AC204" s="267"/>
    </row>
    <row r="205" spans="1:29" ht="15.75" customHeight="1">
      <c r="A205" s="271"/>
      <c r="B205" s="92"/>
      <c r="C205" s="259"/>
      <c r="D205" s="260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6"/>
      <c r="S205" s="1"/>
      <c r="T205" s="2"/>
      <c r="U205" s="104"/>
      <c r="V205" s="105"/>
      <c r="W205" s="123"/>
      <c r="X205" s="124"/>
      <c r="Y205" s="261"/>
      <c r="Z205" s="262"/>
      <c r="AA205" s="111"/>
      <c r="AB205" s="103"/>
      <c r="AC205" s="267"/>
    </row>
    <row r="206" spans="1:29" ht="15.75" customHeight="1">
      <c r="A206" s="271"/>
      <c r="B206" s="92"/>
      <c r="C206" s="259"/>
      <c r="D206" s="260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6"/>
      <c r="S206" s="1"/>
      <c r="T206" s="2"/>
      <c r="U206" s="104"/>
      <c r="V206" s="105"/>
      <c r="W206" s="123"/>
      <c r="X206" s="124"/>
      <c r="Y206" s="261"/>
      <c r="Z206" s="262"/>
      <c r="AA206" s="111"/>
      <c r="AB206" s="103"/>
      <c r="AC206" s="267"/>
    </row>
    <row r="207" spans="1:29" ht="15.75" customHeight="1">
      <c r="A207" s="271"/>
      <c r="B207" s="92"/>
      <c r="C207" s="259"/>
      <c r="D207" s="260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6"/>
      <c r="S207" s="117"/>
      <c r="T207" s="118"/>
      <c r="U207" s="129"/>
      <c r="V207" s="130"/>
      <c r="W207" s="123"/>
      <c r="X207" s="124"/>
      <c r="Y207" s="261"/>
      <c r="Z207" s="262"/>
      <c r="AA207" s="155"/>
      <c r="AB207" s="122"/>
      <c r="AC207" s="267"/>
    </row>
    <row r="208" spans="1:29" ht="15.75" customHeight="1" thickBot="1">
      <c r="A208" s="272"/>
      <c r="B208" s="133" t="s">
        <v>109</v>
      </c>
      <c r="C208" s="263"/>
      <c r="D208" s="263"/>
      <c r="E208" s="134"/>
      <c r="F208" s="89"/>
      <c r="G208" s="136"/>
      <c r="H208" s="91"/>
      <c r="I208" s="137">
        <f t="shared" ref="I208:J208" si="63">AVERAGE(I192:I207)</f>
        <v>4.333333333333333</v>
      </c>
      <c r="J208" s="138">
        <f t="shared" si="63"/>
        <v>3300</v>
      </c>
      <c r="K208" s="139">
        <f t="shared" ref="K208" si="64">J208/I208</f>
        <v>761.53846153846155</v>
      </c>
      <c r="L208" s="137">
        <f t="shared" ref="L208:M208" si="65">AVERAGE(L192:L207)</f>
        <v>4.333333333333333</v>
      </c>
      <c r="M208" s="138">
        <f t="shared" si="65"/>
        <v>2783.0318985835997</v>
      </c>
      <c r="N208" s="139">
        <f>M208/L208</f>
        <v>642.2381304423692</v>
      </c>
      <c r="O208" s="140">
        <f>L208-I208</f>
        <v>0</v>
      </c>
      <c r="P208" s="141">
        <f>N208-K208</f>
        <v>-119.30033109609235</v>
      </c>
      <c r="Q208" s="142">
        <f>N208/K208</f>
        <v>0.84334299957078784</v>
      </c>
      <c r="R208" s="277"/>
      <c r="S208" s="143">
        <f>S192</f>
        <v>0.70841435185185186</v>
      </c>
      <c r="T208" s="144">
        <f>INDEX(T192:T207,COUNTA(T192:T207))</f>
        <v>0.88194444444444442</v>
      </c>
      <c r="U208" s="145"/>
      <c r="V208" s="156"/>
      <c r="W208" s="89"/>
      <c r="X208" s="91"/>
      <c r="Y208" s="264"/>
      <c r="Z208" s="265"/>
      <c r="AA208" s="157">
        <f>M208-J208</f>
        <v>-516.96810141640026</v>
      </c>
      <c r="AB208" s="142">
        <f>M208/J208</f>
        <v>0.84334299957078784</v>
      </c>
      <c r="AC208" s="268"/>
    </row>
    <row r="209" spans="1:29" ht="15.75" customHeight="1">
      <c r="A209" s="280" t="s">
        <v>148</v>
      </c>
      <c r="B209" s="108" t="s">
        <v>117</v>
      </c>
      <c r="C209" s="273" t="s">
        <v>149</v>
      </c>
      <c r="D209" s="274"/>
      <c r="E209" s="158">
        <v>24.83</v>
      </c>
      <c r="F209" s="87">
        <v>2539</v>
      </c>
      <c r="G209" s="159">
        <f t="shared" ref="G209:G210" si="66">E209*F209</f>
        <v>63043.369999999995</v>
      </c>
      <c r="H209" s="160"/>
      <c r="I209" s="161">
        <v>4</v>
      </c>
      <c r="J209" s="162">
        <v>3300</v>
      </c>
      <c r="K209" s="163">
        <f>J209/I209</f>
        <v>825</v>
      </c>
      <c r="L209" s="164">
        <v>4</v>
      </c>
      <c r="M209" s="162">
        <f>F209/V209*60</f>
        <v>2726.0363853265735</v>
      </c>
      <c r="N209" s="163">
        <f>M209/L209</f>
        <v>681.50909633164338</v>
      </c>
      <c r="O209" s="165">
        <f>L209-I209</f>
        <v>0</v>
      </c>
      <c r="P209" s="166">
        <f>N209-K209</f>
        <v>-143.49090366835662</v>
      </c>
      <c r="Q209" s="152">
        <f>N209/K209</f>
        <v>0.8260716319171435</v>
      </c>
      <c r="R209" s="275">
        <f>Q225</f>
        <v>0.83020230954903929</v>
      </c>
      <c r="S209" s="167">
        <v>0.70841435185185186</v>
      </c>
      <c r="T209" s="168">
        <v>0.74722222222222223</v>
      </c>
      <c r="U209" s="169"/>
      <c r="V209" s="170">
        <v>55.883333333333326</v>
      </c>
      <c r="W209" s="173"/>
      <c r="X209" s="151"/>
      <c r="Y209" s="278"/>
      <c r="Z209" s="279"/>
      <c r="AA209" s="109">
        <f>M209-J209</f>
        <v>-573.96361467342649</v>
      </c>
      <c r="AB209" s="152">
        <f>M209/J209</f>
        <v>0.8260716319171435</v>
      </c>
      <c r="AC209" s="266">
        <f>AB225</f>
        <v>0.83020230954903929</v>
      </c>
    </row>
    <row r="210" spans="1:29" ht="15.75" customHeight="1">
      <c r="A210" s="281"/>
      <c r="B210" s="92" t="s">
        <v>117</v>
      </c>
      <c r="C210" s="259" t="s">
        <v>150</v>
      </c>
      <c r="D210" s="260"/>
      <c r="E210" s="93">
        <v>14.28</v>
      </c>
      <c r="F210" s="94">
        <v>8907</v>
      </c>
      <c r="G210" s="95">
        <f t="shared" si="66"/>
        <v>127191.95999999999</v>
      </c>
      <c r="H210" s="96"/>
      <c r="I210" s="97">
        <v>3</v>
      </c>
      <c r="J210" s="98">
        <v>3600</v>
      </c>
      <c r="K210" s="99">
        <f t="shared" si="62"/>
        <v>1200</v>
      </c>
      <c r="L210" s="100">
        <v>3</v>
      </c>
      <c r="M210" s="98">
        <f>F210/V210*60</f>
        <v>3002.3595505617977</v>
      </c>
      <c r="N210" s="99">
        <f>M210/L210</f>
        <v>1000.7865168539325</v>
      </c>
      <c r="O210" s="101">
        <f>L210-I210</f>
        <v>0</v>
      </c>
      <c r="P210" s="102">
        <f>N210-K210</f>
        <v>-199.21348314606746</v>
      </c>
      <c r="Q210" s="103">
        <f>N210/K210</f>
        <v>0.83398876404494382</v>
      </c>
      <c r="R210" s="276"/>
      <c r="S210" s="1">
        <v>0.75972222222222219</v>
      </c>
      <c r="T210" s="2">
        <v>0.8833333333333333</v>
      </c>
      <c r="U210" s="104">
        <v>17.999999999999936</v>
      </c>
      <c r="V210" s="105">
        <v>178</v>
      </c>
      <c r="W210" s="106"/>
      <c r="X210" s="107"/>
      <c r="Y210" s="261"/>
      <c r="Z210" s="262"/>
      <c r="AA210" s="111">
        <f>M210-J210</f>
        <v>-597.64044943820227</v>
      </c>
      <c r="AB210" s="103">
        <f>M210/J210</f>
        <v>0.83398876404494382</v>
      </c>
      <c r="AC210" s="267"/>
    </row>
    <row r="211" spans="1:29" ht="15.75" customHeight="1">
      <c r="A211" s="281"/>
      <c r="B211" s="92"/>
      <c r="C211" s="259"/>
      <c r="D211" s="260"/>
      <c r="E211" s="93"/>
      <c r="F211" s="94"/>
      <c r="G211" s="95"/>
      <c r="H211" s="96"/>
      <c r="I211" s="97"/>
      <c r="J211" s="98"/>
      <c r="K211" s="99"/>
      <c r="L211" s="100"/>
      <c r="M211" s="98"/>
      <c r="N211" s="99"/>
      <c r="O211" s="101"/>
      <c r="P211" s="102"/>
      <c r="Q211" s="103"/>
      <c r="R211" s="276"/>
      <c r="S211" s="1"/>
      <c r="T211" s="2"/>
      <c r="U211" s="104"/>
      <c r="V211" s="105"/>
      <c r="W211" s="106"/>
      <c r="X211" s="107"/>
      <c r="Y211" s="261"/>
      <c r="Z211" s="262"/>
      <c r="AA211" s="111"/>
      <c r="AB211" s="103"/>
      <c r="AC211" s="267"/>
    </row>
    <row r="212" spans="1:29" ht="15.75" customHeight="1">
      <c r="A212" s="281"/>
      <c r="B212" s="92"/>
      <c r="C212" s="259"/>
      <c r="D212" s="260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6"/>
      <c r="S212" s="1"/>
      <c r="T212" s="2"/>
      <c r="U212" s="104"/>
      <c r="V212" s="105"/>
      <c r="W212" s="106"/>
      <c r="X212" s="107"/>
      <c r="Y212" s="261"/>
      <c r="Z212" s="262"/>
      <c r="AA212" s="111"/>
      <c r="AB212" s="103"/>
      <c r="AC212" s="267"/>
    </row>
    <row r="213" spans="1:29" ht="15.75" customHeight="1">
      <c r="A213" s="281"/>
      <c r="B213" s="92"/>
      <c r="C213" s="259"/>
      <c r="D213" s="260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6"/>
      <c r="S213" s="1"/>
      <c r="T213" s="2"/>
      <c r="U213" s="104"/>
      <c r="V213" s="105"/>
      <c r="W213" s="106"/>
      <c r="X213" s="107"/>
      <c r="Y213" s="261"/>
      <c r="Z213" s="262"/>
      <c r="AA213" s="111"/>
      <c r="AB213" s="103"/>
      <c r="AC213" s="267"/>
    </row>
    <row r="214" spans="1:29" ht="15.75" customHeight="1">
      <c r="A214" s="281"/>
      <c r="B214" s="92"/>
      <c r="C214" s="259"/>
      <c r="D214" s="260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6"/>
      <c r="S214" s="1"/>
      <c r="T214" s="2"/>
      <c r="U214" s="104"/>
      <c r="V214" s="105"/>
      <c r="W214" s="106"/>
      <c r="X214" s="107"/>
      <c r="Y214" s="261"/>
      <c r="Z214" s="262"/>
      <c r="AA214" s="111"/>
      <c r="AB214" s="103"/>
      <c r="AC214" s="267"/>
    </row>
    <row r="215" spans="1:29" ht="15.75" customHeight="1">
      <c r="A215" s="281"/>
      <c r="B215" s="92"/>
      <c r="C215" s="259"/>
      <c r="D215" s="260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6"/>
      <c r="S215" s="1"/>
      <c r="T215" s="2"/>
      <c r="U215" s="104"/>
      <c r="V215" s="105"/>
      <c r="W215" s="106"/>
      <c r="X215" s="107"/>
      <c r="Y215" s="261"/>
      <c r="Z215" s="262"/>
      <c r="AA215" s="111"/>
      <c r="AB215" s="103"/>
      <c r="AC215" s="267"/>
    </row>
    <row r="216" spans="1:29" ht="15.75" customHeight="1">
      <c r="A216" s="281"/>
      <c r="B216" s="92"/>
      <c r="C216" s="259"/>
      <c r="D216" s="260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6"/>
      <c r="S216" s="1"/>
      <c r="T216" s="2"/>
      <c r="U216" s="104"/>
      <c r="V216" s="105"/>
      <c r="W216" s="106"/>
      <c r="X216" s="107"/>
      <c r="Y216" s="261"/>
      <c r="Z216" s="262"/>
      <c r="AA216" s="111"/>
      <c r="AB216" s="103"/>
      <c r="AC216" s="267"/>
    </row>
    <row r="217" spans="1:29" ht="15.75" customHeight="1">
      <c r="A217" s="281"/>
      <c r="B217" s="92"/>
      <c r="C217" s="259"/>
      <c r="D217" s="260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6"/>
      <c r="S217" s="1"/>
      <c r="T217" s="2"/>
      <c r="U217" s="104"/>
      <c r="V217" s="105"/>
      <c r="W217" s="106"/>
      <c r="X217" s="107"/>
      <c r="Y217" s="261"/>
      <c r="Z217" s="262"/>
      <c r="AA217" s="111"/>
      <c r="AB217" s="103"/>
      <c r="AC217" s="267"/>
    </row>
    <row r="218" spans="1:29" ht="15.75" customHeight="1">
      <c r="A218" s="281"/>
      <c r="B218" s="92"/>
      <c r="C218" s="259"/>
      <c r="D218" s="260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6"/>
      <c r="S218" s="1"/>
      <c r="T218" s="2"/>
      <c r="U218" s="104"/>
      <c r="V218" s="105"/>
      <c r="W218" s="106"/>
      <c r="X218" s="107"/>
      <c r="Y218" s="261"/>
      <c r="Z218" s="262"/>
      <c r="AA218" s="111"/>
      <c r="AB218" s="103"/>
      <c r="AC218" s="267"/>
    </row>
    <row r="219" spans="1:29" ht="15.75" customHeight="1">
      <c r="A219" s="281"/>
      <c r="B219" s="92"/>
      <c r="C219" s="259"/>
      <c r="D219" s="260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6"/>
      <c r="S219" s="1"/>
      <c r="T219" s="2"/>
      <c r="U219" s="104"/>
      <c r="V219" s="105"/>
      <c r="W219" s="123"/>
      <c r="X219" s="124"/>
      <c r="Y219" s="261"/>
      <c r="Z219" s="262"/>
      <c r="AA219" s="111"/>
      <c r="AB219" s="103"/>
      <c r="AC219" s="267"/>
    </row>
    <row r="220" spans="1:29" ht="15.75" customHeight="1">
      <c r="A220" s="281"/>
      <c r="B220" s="92"/>
      <c r="C220" s="259"/>
      <c r="D220" s="260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6"/>
      <c r="S220" s="1"/>
      <c r="T220" s="2"/>
      <c r="U220" s="104"/>
      <c r="V220" s="105"/>
      <c r="W220" s="123"/>
      <c r="X220" s="124"/>
      <c r="Y220" s="261"/>
      <c r="Z220" s="262"/>
      <c r="AA220" s="111"/>
      <c r="AB220" s="103"/>
      <c r="AC220" s="267"/>
    </row>
    <row r="221" spans="1:29" ht="15.75" customHeight="1">
      <c r="A221" s="281"/>
      <c r="B221" s="92"/>
      <c r="C221" s="259"/>
      <c r="D221" s="260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6"/>
      <c r="S221" s="1"/>
      <c r="T221" s="2"/>
      <c r="U221" s="104"/>
      <c r="V221" s="105"/>
      <c r="W221" s="123"/>
      <c r="X221" s="124"/>
      <c r="Y221" s="261"/>
      <c r="Z221" s="262"/>
      <c r="AA221" s="111"/>
      <c r="AB221" s="103"/>
      <c r="AC221" s="267"/>
    </row>
    <row r="222" spans="1:29" ht="15.75" customHeight="1">
      <c r="A222" s="281"/>
      <c r="B222" s="92"/>
      <c r="C222" s="259"/>
      <c r="D222" s="260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6"/>
      <c r="S222" s="1"/>
      <c r="T222" s="2"/>
      <c r="U222" s="104"/>
      <c r="V222" s="105"/>
      <c r="W222" s="123"/>
      <c r="X222" s="124"/>
      <c r="Y222" s="261"/>
      <c r="Z222" s="262"/>
      <c r="AA222" s="111"/>
      <c r="AB222" s="103"/>
      <c r="AC222" s="267"/>
    </row>
    <row r="223" spans="1:29" ht="15.75" customHeight="1">
      <c r="A223" s="281"/>
      <c r="B223" s="92"/>
      <c r="C223" s="259"/>
      <c r="D223" s="260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6"/>
      <c r="S223" s="1"/>
      <c r="T223" s="2"/>
      <c r="U223" s="104"/>
      <c r="V223" s="105"/>
      <c r="W223" s="123"/>
      <c r="X223" s="124"/>
      <c r="Y223" s="261"/>
      <c r="Z223" s="262"/>
      <c r="AA223" s="111"/>
      <c r="AB223" s="103"/>
      <c r="AC223" s="267"/>
    </row>
    <row r="224" spans="1:29" ht="15.75" customHeight="1">
      <c r="A224" s="281"/>
      <c r="B224" s="92"/>
      <c r="C224" s="259"/>
      <c r="D224" s="260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6"/>
      <c r="S224" s="117"/>
      <c r="T224" s="118"/>
      <c r="U224" s="129"/>
      <c r="V224" s="130"/>
      <c r="W224" s="123"/>
      <c r="X224" s="124"/>
      <c r="Y224" s="261"/>
      <c r="Z224" s="262"/>
      <c r="AA224" s="155"/>
      <c r="AB224" s="122"/>
      <c r="AC224" s="267"/>
    </row>
    <row r="225" spans="1:29" ht="15.75" customHeight="1" thickBot="1">
      <c r="A225" s="282"/>
      <c r="B225" s="133" t="s">
        <v>109</v>
      </c>
      <c r="C225" s="263"/>
      <c r="D225" s="263"/>
      <c r="E225" s="134"/>
      <c r="F225" s="89"/>
      <c r="G225" s="136"/>
      <c r="H225" s="91"/>
      <c r="I225" s="137">
        <f t="shared" ref="I225:J225" si="67">AVERAGE(I209:I224)</f>
        <v>3.5</v>
      </c>
      <c r="J225" s="138">
        <f t="shared" si="67"/>
        <v>3450</v>
      </c>
      <c r="K225" s="139">
        <f t="shared" ref="K225" si="68">J225/I225</f>
        <v>985.71428571428567</v>
      </c>
      <c r="L225" s="137">
        <f t="shared" ref="L225:M225" si="69">AVERAGE(L209:L224)</f>
        <v>3.5</v>
      </c>
      <c r="M225" s="138">
        <f t="shared" si="69"/>
        <v>2864.1979679441856</v>
      </c>
      <c r="N225" s="139">
        <f t="shared" ref="N225:N230" si="70">M225/L225</f>
        <v>818.34227655548159</v>
      </c>
      <c r="O225" s="140">
        <f t="shared" ref="O225:O230" si="71">L225-I225</f>
        <v>0</v>
      </c>
      <c r="P225" s="141">
        <f t="shared" ref="P225:P230" si="72">N225-K225</f>
        <v>-167.37200915880408</v>
      </c>
      <c r="Q225" s="142">
        <f t="shared" ref="Q225:Q230" si="73">N225/K225</f>
        <v>0.83020230954903929</v>
      </c>
      <c r="R225" s="277"/>
      <c r="S225" s="143">
        <f>S209</f>
        <v>0.70841435185185186</v>
      </c>
      <c r="T225" s="144">
        <f>INDEX(T209:T224,COUNTA(T209:T224))</f>
        <v>0.8833333333333333</v>
      </c>
      <c r="U225" s="145"/>
      <c r="V225" s="156"/>
      <c r="W225" s="89"/>
      <c r="X225" s="91"/>
      <c r="Y225" s="264"/>
      <c r="Z225" s="265"/>
      <c r="AA225" s="157">
        <f t="shared" ref="AA225:AA230" si="74">M225-J225</f>
        <v>-585.80203205581438</v>
      </c>
      <c r="AB225" s="142">
        <f t="shared" ref="AB225:AB230" si="75">M225/J225</f>
        <v>0.83020230954903929</v>
      </c>
      <c r="AC225" s="268"/>
    </row>
    <row r="226" spans="1:29" ht="15.75" customHeight="1">
      <c r="A226" s="269" t="s">
        <v>151</v>
      </c>
      <c r="B226" s="108" t="s">
        <v>117</v>
      </c>
      <c r="C226" s="273" t="s">
        <v>152</v>
      </c>
      <c r="D226" s="274"/>
      <c r="E226" s="158">
        <v>18.18</v>
      </c>
      <c r="F226" s="87">
        <v>1012</v>
      </c>
      <c r="G226" s="159">
        <f t="shared" ref="G226:G230" si="76">E226*F226</f>
        <v>18398.16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2964.3612693246687</v>
      </c>
      <c r="N226" s="163">
        <f t="shared" si="70"/>
        <v>988.12042310822289</v>
      </c>
      <c r="O226" s="165">
        <f t="shared" si="71"/>
        <v>0</v>
      </c>
      <c r="P226" s="166">
        <f t="shared" si="72"/>
        <v>-211.87957689177711</v>
      </c>
      <c r="Q226" s="152">
        <f t="shared" si="73"/>
        <v>0.82343368592351907</v>
      </c>
      <c r="R226" s="275">
        <f>Q242</f>
        <v>0.82786653471308569</v>
      </c>
      <c r="S226" s="167">
        <v>0.70833333333333337</v>
      </c>
      <c r="T226" s="168">
        <v>0.72255787037037034</v>
      </c>
      <c r="U226" s="169"/>
      <c r="V226" s="170">
        <v>20.483333333333231</v>
      </c>
      <c r="W226" s="168"/>
      <c r="X226" s="171"/>
      <c r="Y226" s="278"/>
      <c r="Z226" s="279"/>
      <c r="AA226" s="174">
        <f t="shared" si="74"/>
        <v>-635.63873067533132</v>
      </c>
      <c r="AB226" s="152">
        <f t="shared" si="75"/>
        <v>0.82343368592351907</v>
      </c>
      <c r="AC226" s="266">
        <f>AB242</f>
        <v>0.82786653471308569</v>
      </c>
    </row>
    <row r="227" spans="1:29" ht="15.75" customHeight="1">
      <c r="A227" s="270"/>
      <c r="B227" s="92" t="s">
        <v>117</v>
      </c>
      <c r="C227" s="259" t="s">
        <v>153</v>
      </c>
      <c r="D227" s="260"/>
      <c r="E227" s="93">
        <v>18.18</v>
      </c>
      <c r="F227" s="94">
        <v>2236</v>
      </c>
      <c r="G227" s="95">
        <f t="shared" si="76"/>
        <v>40650.479999999996</v>
      </c>
      <c r="H227" s="96"/>
      <c r="I227" s="97">
        <v>3</v>
      </c>
      <c r="J227" s="98">
        <v>3600</v>
      </c>
      <c r="K227" s="99">
        <f t="shared" si="62"/>
        <v>1200</v>
      </c>
      <c r="L227" s="100">
        <v>3</v>
      </c>
      <c r="M227" s="98">
        <f>F227/V227*60</f>
        <v>2990.1931649331405</v>
      </c>
      <c r="N227" s="99">
        <f t="shared" si="70"/>
        <v>996.73105497771348</v>
      </c>
      <c r="O227" s="101">
        <f t="shared" si="71"/>
        <v>0</v>
      </c>
      <c r="P227" s="102">
        <f t="shared" si="72"/>
        <v>-203.26894502228652</v>
      </c>
      <c r="Q227" s="103">
        <f t="shared" si="73"/>
        <v>0.83060921248142794</v>
      </c>
      <c r="R227" s="276"/>
      <c r="S227" s="1">
        <v>0.73550925925925925</v>
      </c>
      <c r="T227" s="2">
        <v>0.76666666666666661</v>
      </c>
      <c r="U227" s="104">
        <v>18.650000000000038</v>
      </c>
      <c r="V227" s="105">
        <v>44.866666666666589</v>
      </c>
      <c r="W227" s="106"/>
      <c r="X227" s="113"/>
      <c r="Y227" s="261"/>
      <c r="Z227" s="262"/>
      <c r="AA227" s="175">
        <f t="shared" si="74"/>
        <v>-609.80683506685955</v>
      </c>
      <c r="AB227" s="103">
        <f t="shared" si="75"/>
        <v>0.83060921248142794</v>
      </c>
      <c r="AC227" s="267"/>
    </row>
    <row r="228" spans="1:29" ht="15.75" customHeight="1">
      <c r="A228" s="270"/>
      <c r="B228" s="92" t="s">
        <v>117</v>
      </c>
      <c r="C228" s="259" t="s">
        <v>154</v>
      </c>
      <c r="D228" s="260"/>
      <c r="E228" s="93">
        <v>25.03</v>
      </c>
      <c r="F228" s="94">
        <v>1922</v>
      </c>
      <c r="G228" s="95">
        <f t="shared" si="76"/>
        <v>48107.66</v>
      </c>
      <c r="H228" s="96"/>
      <c r="I228" s="97">
        <v>4</v>
      </c>
      <c r="J228" s="98">
        <v>3300</v>
      </c>
      <c r="K228" s="99">
        <f t="shared" si="62"/>
        <v>825</v>
      </c>
      <c r="L228" s="100">
        <v>4</v>
      </c>
      <c r="M228" s="98">
        <f>F228/V228*60</f>
        <v>2728.3911671924193</v>
      </c>
      <c r="N228" s="99">
        <f t="shared" si="70"/>
        <v>682.09779179810482</v>
      </c>
      <c r="O228" s="101">
        <f t="shared" si="71"/>
        <v>0</v>
      </c>
      <c r="P228" s="102">
        <f t="shared" si="72"/>
        <v>-142.90220820189518</v>
      </c>
      <c r="Q228" s="103">
        <f t="shared" si="73"/>
        <v>0.82678520217952101</v>
      </c>
      <c r="R228" s="276"/>
      <c r="S228" s="1">
        <v>0.77847222222222212</v>
      </c>
      <c r="T228" s="2">
        <v>0.80782407407407408</v>
      </c>
      <c r="U228" s="104">
        <v>16.99999999999994</v>
      </c>
      <c r="V228" s="105">
        <v>42.266666666666822</v>
      </c>
      <c r="W228" s="106"/>
      <c r="X228" s="113"/>
      <c r="Y228" s="261"/>
      <c r="Z228" s="262"/>
      <c r="AA228" s="175">
        <f t="shared" si="74"/>
        <v>-571.60883280758071</v>
      </c>
      <c r="AB228" s="103">
        <f t="shared" si="75"/>
        <v>0.82678520217952101</v>
      </c>
      <c r="AC228" s="267"/>
    </row>
    <row r="229" spans="1:29" ht="15.75" customHeight="1">
      <c r="A229" s="270"/>
      <c r="B229" s="92" t="s">
        <v>117</v>
      </c>
      <c r="C229" s="259" t="s">
        <v>155</v>
      </c>
      <c r="D229" s="260"/>
      <c r="E229" s="93">
        <v>18.18</v>
      </c>
      <c r="F229" s="94">
        <v>2216</v>
      </c>
      <c r="G229" s="95">
        <f t="shared" si="76"/>
        <v>40286.879999999997</v>
      </c>
      <c r="H229" s="96"/>
      <c r="I229" s="97">
        <v>4</v>
      </c>
      <c r="J229" s="98">
        <v>3000</v>
      </c>
      <c r="K229" s="99">
        <f t="shared" si="62"/>
        <v>750</v>
      </c>
      <c r="L229" s="100">
        <v>4</v>
      </c>
      <c r="M229" s="98">
        <f>F229/V229*60</f>
        <v>2504.7409733123927</v>
      </c>
      <c r="N229" s="99">
        <f t="shared" si="70"/>
        <v>626.18524332809818</v>
      </c>
      <c r="O229" s="101">
        <f t="shared" si="71"/>
        <v>0</v>
      </c>
      <c r="P229" s="102">
        <f t="shared" si="72"/>
        <v>-123.81475667190182</v>
      </c>
      <c r="Q229" s="103">
        <f t="shared" si="73"/>
        <v>0.83491365777079762</v>
      </c>
      <c r="R229" s="276"/>
      <c r="S229" s="1">
        <v>0.81805555555555542</v>
      </c>
      <c r="T229" s="2">
        <v>0.85491898148148149</v>
      </c>
      <c r="U229" s="104">
        <v>14.733333333333132</v>
      </c>
      <c r="V229" s="105">
        <v>53.083333333333528</v>
      </c>
      <c r="W229" s="106">
        <v>0.85491898148148149</v>
      </c>
      <c r="X229" s="107">
        <v>0.9083333333333331</v>
      </c>
      <c r="Y229" s="261"/>
      <c r="Z229" s="262"/>
      <c r="AA229" s="175">
        <f t="shared" si="74"/>
        <v>-495.25902668760727</v>
      </c>
      <c r="AB229" s="103">
        <f t="shared" si="75"/>
        <v>0.83491365777079762</v>
      </c>
      <c r="AC229" s="267"/>
    </row>
    <row r="230" spans="1:29" ht="15.75" customHeight="1">
      <c r="A230" s="271"/>
      <c r="B230" s="92" t="s">
        <v>117</v>
      </c>
      <c r="C230" s="259" t="s">
        <v>152</v>
      </c>
      <c r="D230" s="260"/>
      <c r="E230" s="93">
        <v>18.18</v>
      </c>
      <c r="F230" s="94">
        <v>2540</v>
      </c>
      <c r="G230" s="95">
        <f t="shared" si="76"/>
        <v>46177.2</v>
      </c>
      <c r="H230" s="113"/>
      <c r="I230" s="97">
        <v>3</v>
      </c>
      <c r="J230" s="98">
        <v>3600</v>
      </c>
      <c r="K230" s="99">
        <f t="shared" si="62"/>
        <v>1200</v>
      </c>
      <c r="L230" s="114">
        <v>3</v>
      </c>
      <c r="M230" s="98">
        <f>F230/V230*60</f>
        <v>2968.8311688311451</v>
      </c>
      <c r="N230" s="99">
        <f t="shared" si="70"/>
        <v>989.61038961038173</v>
      </c>
      <c r="O230" s="101">
        <f t="shared" si="71"/>
        <v>0</v>
      </c>
      <c r="P230" s="102">
        <f t="shared" si="72"/>
        <v>-210.38961038961827</v>
      </c>
      <c r="Q230" s="103">
        <f t="shared" si="73"/>
        <v>0.82467532467531812</v>
      </c>
      <c r="R230" s="276"/>
      <c r="S230" s="1">
        <v>0.9083333333333331</v>
      </c>
      <c r="T230" s="2">
        <v>0.94398148148148153</v>
      </c>
      <c r="U230" s="104">
        <v>76.91666666666633</v>
      </c>
      <c r="V230" s="105">
        <v>51.333333333333741</v>
      </c>
      <c r="W230" s="106"/>
      <c r="X230" s="107"/>
      <c r="Y230" s="261"/>
      <c r="Z230" s="262"/>
      <c r="AA230" s="175">
        <f t="shared" si="74"/>
        <v>-631.16883116885492</v>
      </c>
      <c r="AB230" s="103">
        <f t="shared" si="75"/>
        <v>0.82467532467531812</v>
      </c>
      <c r="AC230" s="267"/>
    </row>
    <row r="231" spans="1:29" ht="15.75" customHeight="1">
      <c r="A231" s="271"/>
      <c r="B231" s="92"/>
      <c r="C231" s="259"/>
      <c r="D231" s="260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6"/>
      <c r="S231" s="1"/>
      <c r="T231" s="2"/>
      <c r="U231" s="104"/>
      <c r="V231" s="105"/>
      <c r="W231" s="106"/>
      <c r="X231" s="4"/>
      <c r="Y231" s="261"/>
      <c r="Z231" s="262"/>
      <c r="AA231" s="175"/>
      <c r="AB231" s="103"/>
      <c r="AC231" s="267"/>
    </row>
    <row r="232" spans="1:29" ht="15.75" customHeight="1">
      <c r="A232" s="271"/>
      <c r="B232" s="92"/>
      <c r="C232" s="259"/>
      <c r="D232" s="260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6"/>
      <c r="S232" s="1"/>
      <c r="T232" s="2"/>
      <c r="U232" s="104"/>
      <c r="V232" s="105"/>
      <c r="W232" s="106"/>
      <c r="X232" s="107"/>
      <c r="Y232" s="261"/>
      <c r="Z232" s="262"/>
      <c r="AA232" s="175"/>
      <c r="AB232" s="103"/>
      <c r="AC232" s="267"/>
    </row>
    <row r="233" spans="1:29" ht="15.75" customHeight="1">
      <c r="A233" s="271"/>
      <c r="B233" s="92"/>
      <c r="C233" s="259"/>
      <c r="D233" s="260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6"/>
      <c r="S233" s="1"/>
      <c r="T233" s="2"/>
      <c r="U233" s="104"/>
      <c r="V233" s="105"/>
      <c r="W233" s="106"/>
      <c r="X233" s="107"/>
      <c r="Y233" s="261"/>
      <c r="Z233" s="262"/>
      <c r="AA233" s="175"/>
      <c r="AB233" s="103"/>
      <c r="AC233" s="267"/>
    </row>
    <row r="234" spans="1:29" ht="15.75" customHeight="1">
      <c r="A234" s="271"/>
      <c r="B234" s="92"/>
      <c r="C234" s="259"/>
      <c r="D234" s="260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6"/>
      <c r="S234" s="1"/>
      <c r="T234" s="2"/>
      <c r="U234" s="104"/>
      <c r="V234" s="105"/>
      <c r="W234" s="123"/>
      <c r="X234" s="124"/>
      <c r="Y234" s="261"/>
      <c r="Z234" s="262"/>
      <c r="AA234" s="175"/>
      <c r="AB234" s="103"/>
      <c r="AC234" s="267"/>
    </row>
    <row r="235" spans="1:29" ht="15.75" customHeight="1">
      <c r="A235" s="271"/>
      <c r="B235" s="92"/>
      <c r="C235" s="259"/>
      <c r="D235" s="260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6"/>
      <c r="S235" s="1"/>
      <c r="T235" s="2"/>
      <c r="U235" s="104"/>
      <c r="V235" s="105"/>
      <c r="W235" s="123"/>
      <c r="X235" s="124"/>
      <c r="Y235" s="261"/>
      <c r="Z235" s="262"/>
      <c r="AA235" s="175"/>
      <c r="AB235" s="103"/>
      <c r="AC235" s="267"/>
    </row>
    <row r="236" spans="1:29" ht="15.75" customHeight="1">
      <c r="A236" s="271"/>
      <c r="B236" s="92"/>
      <c r="C236" s="259"/>
      <c r="D236" s="260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6"/>
      <c r="S236" s="1"/>
      <c r="T236" s="2"/>
      <c r="U236" s="104"/>
      <c r="V236" s="105"/>
      <c r="W236" s="123"/>
      <c r="X236" s="124"/>
      <c r="Y236" s="261"/>
      <c r="Z236" s="262"/>
      <c r="AA236" s="175"/>
      <c r="AB236" s="103"/>
      <c r="AC236" s="267"/>
    </row>
    <row r="237" spans="1:29" ht="15.75" customHeight="1">
      <c r="A237" s="271"/>
      <c r="B237" s="92"/>
      <c r="C237" s="259"/>
      <c r="D237" s="260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6"/>
      <c r="S237" s="1"/>
      <c r="T237" s="2"/>
      <c r="U237" s="104"/>
      <c r="V237" s="105"/>
      <c r="W237" s="123"/>
      <c r="X237" s="124"/>
      <c r="Y237" s="261"/>
      <c r="Z237" s="262"/>
      <c r="AA237" s="175"/>
      <c r="AB237" s="103"/>
      <c r="AC237" s="267"/>
    </row>
    <row r="238" spans="1:29" ht="15.75" customHeight="1">
      <c r="A238" s="271"/>
      <c r="B238" s="92"/>
      <c r="C238" s="259"/>
      <c r="D238" s="260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6"/>
      <c r="S238" s="1"/>
      <c r="T238" s="2"/>
      <c r="U238" s="104"/>
      <c r="V238" s="105"/>
      <c r="W238" s="123"/>
      <c r="X238" s="124"/>
      <c r="Y238" s="261"/>
      <c r="Z238" s="262"/>
      <c r="AA238" s="175"/>
      <c r="AB238" s="103"/>
      <c r="AC238" s="267"/>
    </row>
    <row r="239" spans="1:29" ht="15.75" customHeight="1">
      <c r="A239" s="271"/>
      <c r="B239" s="92"/>
      <c r="C239" s="259"/>
      <c r="D239" s="260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6"/>
      <c r="S239" s="1"/>
      <c r="T239" s="2"/>
      <c r="U239" s="104"/>
      <c r="V239" s="105"/>
      <c r="W239" s="106"/>
      <c r="X239" s="107"/>
      <c r="Y239" s="261"/>
      <c r="Z239" s="262"/>
      <c r="AA239" s="175"/>
      <c r="AB239" s="103"/>
      <c r="AC239" s="267"/>
    </row>
    <row r="240" spans="1:29" ht="15.75" customHeight="1">
      <c r="A240" s="271"/>
      <c r="B240" s="92"/>
      <c r="C240" s="259"/>
      <c r="D240" s="260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6"/>
      <c r="S240" s="1"/>
      <c r="T240" s="2"/>
      <c r="U240" s="104"/>
      <c r="V240" s="105"/>
      <c r="W240" s="123"/>
      <c r="X240" s="124"/>
      <c r="Y240" s="261"/>
      <c r="Z240" s="262"/>
      <c r="AA240" s="175"/>
      <c r="AB240" s="103"/>
      <c r="AC240" s="267"/>
    </row>
    <row r="241" spans="1:29" ht="15.75" customHeight="1">
      <c r="A241" s="271"/>
      <c r="B241" s="92"/>
      <c r="C241" s="259"/>
      <c r="D241" s="260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6"/>
      <c r="S241" s="117"/>
      <c r="T241" s="118"/>
      <c r="U241" s="129"/>
      <c r="V241" s="130"/>
      <c r="W241" s="123"/>
      <c r="X241" s="124"/>
      <c r="Y241" s="261"/>
      <c r="Z241" s="262"/>
      <c r="AA241" s="176"/>
      <c r="AB241" s="122"/>
      <c r="AC241" s="267"/>
    </row>
    <row r="242" spans="1:29" ht="15.75" customHeight="1" thickBot="1">
      <c r="A242" s="272"/>
      <c r="B242" s="133" t="s">
        <v>109</v>
      </c>
      <c r="C242" s="263"/>
      <c r="D242" s="263"/>
      <c r="E242" s="134"/>
      <c r="F242" s="135"/>
      <c r="G242" s="136"/>
      <c r="H242" s="91"/>
      <c r="I242" s="137">
        <f t="shared" ref="I242:J242" si="77">AVERAGE(I226:I241)</f>
        <v>3.4</v>
      </c>
      <c r="J242" s="138">
        <f t="shared" si="77"/>
        <v>3420</v>
      </c>
      <c r="K242" s="139">
        <f t="shared" ref="K242" si="78">J242/I242</f>
        <v>1005.8823529411765</v>
      </c>
      <c r="L242" s="137">
        <f t="shared" ref="L242:M242" si="79">AVERAGE(L226:L241)</f>
        <v>3.4</v>
      </c>
      <c r="M242" s="138">
        <f t="shared" si="79"/>
        <v>2831.3035487187531</v>
      </c>
      <c r="N242" s="139">
        <f>M242/L242</f>
        <v>832.73633785845675</v>
      </c>
      <c r="O242" s="140">
        <f>L242-I242</f>
        <v>0</v>
      </c>
      <c r="P242" s="141">
        <f>N242-K242</f>
        <v>-173.14601508271971</v>
      </c>
      <c r="Q242" s="142">
        <f>N242/K242</f>
        <v>0.82786653471308569</v>
      </c>
      <c r="R242" s="277"/>
      <c r="S242" s="143">
        <f>S226</f>
        <v>0.70833333333333337</v>
      </c>
      <c r="T242" s="144">
        <f>INDEX(T226:T241,COUNTA(T226:T241))</f>
        <v>0.94398148148148153</v>
      </c>
      <c r="U242" s="145"/>
      <c r="V242" s="156"/>
      <c r="W242" s="135"/>
      <c r="X242" s="139"/>
      <c r="Y242" s="264"/>
      <c r="Z242" s="265"/>
      <c r="AA242" s="177">
        <f>M242-J242</f>
        <v>-588.69645128124694</v>
      </c>
      <c r="AB242" s="142">
        <f>M242/J242</f>
        <v>0.82786653471308569</v>
      </c>
      <c r="AC242" s="268"/>
    </row>
    <row r="244" spans="1:29">
      <c r="Y244" s="258" t="s">
        <v>156</v>
      </c>
      <c r="Z244" s="258"/>
    </row>
    <row r="245" spans="1:29">
      <c r="Y245" s="258" t="s">
        <v>157</v>
      </c>
      <c r="Z245" s="258"/>
    </row>
    <row r="246" spans="1:29">
      <c r="Y246" s="258" t="s">
        <v>158</v>
      </c>
      <c r="Z246" s="258"/>
    </row>
    <row r="247" spans="1:29">
      <c r="Y247" s="258" t="s">
        <v>159</v>
      </c>
      <c r="Z247" s="258"/>
    </row>
    <row r="248" spans="1:29">
      <c r="Y248" s="258" t="s">
        <v>160</v>
      </c>
      <c r="Z248" s="258"/>
    </row>
    <row r="249" spans="1:29">
      <c r="Y249" s="258" t="s">
        <v>161</v>
      </c>
      <c r="Z249" s="258"/>
    </row>
    <row r="250" spans="1:29">
      <c r="Y250" s="258" t="s">
        <v>162</v>
      </c>
      <c r="Z250" s="258"/>
    </row>
    <row r="251" spans="1:29">
      <c r="Y251" s="258" t="s">
        <v>163</v>
      </c>
      <c r="Z251" s="258"/>
    </row>
    <row r="252" spans="1:29">
      <c r="Y252" s="258" t="s">
        <v>164</v>
      </c>
      <c r="Z252" s="258"/>
    </row>
    <row r="253" spans="1:29">
      <c r="Y253" s="258" t="s">
        <v>165</v>
      </c>
      <c r="Z253" s="258"/>
    </row>
    <row r="254" spans="1:29">
      <c r="Y254" s="258" t="s">
        <v>166</v>
      </c>
      <c r="Z254" s="258"/>
    </row>
    <row r="255" spans="1:29">
      <c r="Y255" s="258" t="s">
        <v>167</v>
      </c>
      <c r="Z255" s="258"/>
    </row>
    <row r="256" spans="1:29">
      <c r="Y256" s="258" t="s">
        <v>168</v>
      </c>
      <c r="Z256" s="258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6" priority="1" operator="greaterThan">
      <formula>0</formula>
    </cfRule>
  </conditionalFormatting>
  <conditionalFormatting sqref="P5:P242 AA5:AA242">
    <cfRule type="cellIs" dxfId="55" priority="4" operator="lessThan">
      <formula>0</formula>
    </cfRule>
  </conditionalFormatting>
  <conditionalFormatting sqref="Q5:Q242 AB5:AB242">
    <cfRule type="cellIs" dxfId="54" priority="2" operator="greaterThan">
      <formula>1</formula>
    </cfRule>
    <cfRule type="cellIs" dxfId="53" priority="3" operator="lessThan">
      <formula>0.8</formula>
    </cfRule>
  </conditionalFormatting>
  <conditionalFormatting sqref="AC5:AC23 R5:R242 AC141:AC146">
    <cfRule type="cellIs" dxfId="52" priority="5" operator="lessThan">
      <formula>0.8</formula>
    </cfRule>
  </conditionalFormatting>
  <conditionalFormatting sqref="AC29:AC37">
    <cfRule type="cellIs" dxfId="51" priority="16" operator="lessThan">
      <formula>0.8</formula>
    </cfRule>
  </conditionalFormatting>
  <conditionalFormatting sqref="AC39:AC44">
    <cfRule type="cellIs" dxfId="50" priority="15" operator="lessThan">
      <formula>0.8</formula>
    </cfRule>
  </conditionalFormatting>
  <conditionalFormatting sqref="AC56">
    <cfRule type="cellIs" dxfId="49" priority="17" operator="lessThan">
      <formula>0.8</formula>
    </cfRule>
  </conditionalFormatting>
  <conditionalFormatting sqref="AC73:AC78">
    <cfRule type="cellIs" dxfId="48" priority="13" operator="lessThan">
      <formula>0.8</formula>
    </cfRule>
  </conditionalFormatting>
  <conditionalFormatting sqref="AC90">
    <cfRule type="cellIs" dxfId="47" priority="14" operator="lessThan">
      <formula>0.8</formula>
    </cfRule>
  </conditionalFormatting>
  <conditionalFormatting sqref="AC107">
    <cfRule type="cellIs" dxfId="46" priority="7" operator="lessThan">
      <formula>0.8</formula>
    </cfRule>
  </conditionalFormatting>
  <conditionalFormatting sqref="AC124:AC129">
    <cfRule type="cellIs" dxfId="45" priority="6" operator="lessThan">
      <formula>0.8</formula>
    </cfRule>
  </conditionalFormatting>
  <conditionalFormatting sqref="AC158:AC163">
    <cfRule type="cellIs" dxfId="44" priority="12" operator="lessThan">
      <formula>0.8</formula>
    </cfRule>
  </conditionalFormatting>
  <conditionalFormatting sqref="AC175">
    <cfRule type="cellIs" dxfId="43" priority="11" operator="lessThan">
      <formula>0.8</formula>
    </cfRule>
  </conditionalFormatting>
  <conditionalFormatting sqref="AC192">
    <cfRule type="cellIs" dxfId="42" priority="10" operator="lessThan">
      <formula>0.8</formula>
    </cfRule>
  </conditionalFormatting>
  <conditionalFormatting sqref="AC209">
    <cfRule type="cellIs" dxfId="41" priority="9" operator="lessThan">
      <formula>0.8</formula>
    </cfRule>
  </conditionalFormatting>
  <conditionalFormatting sqref="AC226:AC231">
    <cfRule type="cellIs" dxfId="40" priority="8" operator="lessThan">
      <formula>0.8</formula>
    </cfRule>
  </conditionalFormatting>
  <dataValidations count="1">
    <dataValidation type="list" allowBlank="1" showInputMessage="1" showErrorMessage="1" sqref="Y5:Z242" xr:uid="{3CCAD423-D4B9-417D-87B5-8B8F7F161DB2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3080-9E14-4D38-B6BF-851D83E422D2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E7" sqref="E7:F7"/>
      <selection pane="bottomLeft" activeCell="X21" sqref="X2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72</v>
      </c>
      <c r="B1" s="74"/>
      <c r="C1" s="75" t="s">
        <v>73</v>
      </c>
      <c r="D1" s="76">
        <f>SUM(F5:F157)</f>
        <v>86491</v>
      </c>
      <c r="E1" s="77" t="s">
        <v>3</v>
      </c>
      <c r="F1" s="78">
        <f>SUM(G5:G157)</f>
        <v>3872423</v>
      </c>
      <c r="G1" s="79" t="s">
        <v>74</v>
      </c>
      <c r="H1" s="80">
        <f>L21+L38+L55+L72+L89+L106+L123+L157</f>
        <v>146.54761904761907</v>
      </c>
      <c r="I1" s="331" t="s">
        <v>75</v>
      </c>
      <c r="J1" s="332"/>
      <c r="K1" s="332"/>
      <c r="L1" s="335" t="s">
        <v>76</v>
      </c>
      <c r="M1" s="336"/>
      <c r="N1" s="337"/>
      <c r="O1" s="332" t="s">
        <v>77</v>
      </c>
      <c r="P1" s="332"/>
      <c r="Q1" s="332"/>
      <c r="R1" s="340"/>
      <c r="S1" s="331" t="s">
        <v>78</v>
      </c>
      <c r="T1" s="332"/>
      <c r="U1" s="332"/>
      <c r="V1" s="332"/>
      <c r="W1" s="332"/>
      <c r="X1" s="340"/>
      <c r="Y1" s="332" t="s">
        <v>79</v>
      </c>
      <c r="Z1" s="332"/>
      <c r="AA1" s="331" t="s">
        <v>80</v>
      </c>
      <c r="AB1" s="342"/>
      <c r="AC1" s="343"/>
    </row>
    <row r="2" spans="1:29" ht="26.25" customHeight="1" thickBot="1">
      <c r="A2" s="324">
        <v>45870</v>
      </c>
      <c r="B2" s="325"/>
      <c r="C2" s="82" t="s">
        <v>35</v>
      </c>
      <c r="D2" s="83">
        <f>AVERAGE(N21,N38,N55,N72,N89,N106,N123,N157)</f>
        <v>139.4507570151932</v>
      </c>
      <c r="E2" s="83" t="s">
        <v>81</v>
      </c>
      <c r="F2" s="84">
        <f>F1/D1</f>
        <v>44.772554369818828</v>
      </c>
      <c r="G2" s="85" t="s">
        <v>82</v>
      </c>
      <c r="H2" s="86">
        <f>COUNT(H5:H157)</f>
        <v>0</v>
      </c>
      <c r="I2" s="333"/>
      <c r="J2" s="334"/>
      <c r="K2" s="334"/>
      <c r="L2" s="338"/>
      <c r="M2" s="334"/>
      <c r="N2" s="339"/>
      <c r="O2" s="334"/>
      <c r="P2" s="334"/>
      <c r="Q2" s="334"/>
      <c r="R2" s="341"/>
      <c r="S2" s="333"/>
      <c r="T2" s="334"/>
      <c r="U2" s="334"/>
      <c r="V2" s="334"/>
      <c r="W2" s="334"/>
      <c r="X2" s="341"/>
      <c r="Y2" s="334"/>
      <c r="Z2" s="334"/>
      <c r="AA2" s="344"/>
      <c r="AB2" s="345"/>
      <c r="AC2" s="346"/>
    </row>
    <row r="3" spans="1:29" ht="23.25" customHeight="1">
      <c r="A3" s="326" t="s">
        <v>83</v>
      </c>
      <c r="B3" s="328" t="s">
        <v>84</v>
      </c>
      <c r="C3" s="296" t="s">
        <v>85</v>
      </c>
      <c r="D3" s="296"/>
      <c r="E3" s="318" t="s">
        <v>86</v>
      </c>
      <c r="F3" s="296" t="s">
        <v>87</v>
      </c>
      <c r="G3" s="318" t="s">
        <v>88</v>
      </c>
      <c r="H3" s="320" t="s">
        <v>89</v>
      </c>
      <c r="I3" s="310" t="s">
        <v>90</v>
      </c>
      <c r="J3" s="306" t="s">
        <v>91</v>
      </c>
      <c r="K3" s="308" t="s">
        <v>35</v>
      </c>
      <c r="L3" s="322" t="s">
        <v>90</v>
      </c>
      <c r="M3" s="306" t="s">
        <v>91</v>
      </c>
      <c r="N3" s="308" t="s">
        <v>35</v>
      </c>
      <c r="O3" s="310" t="s">
        <v>90</v>
      </c>
      <c r="P3" s="312" t="s">
        <v>35</v>
      </c>
      <c r="Q3" s="314" t="s">
        <v>92</v>
      </c>
      <c r="R3" s="316" t="s">
        <v>93</v>
      </c>
      <c r="S3" s="295" t="s">
        <v>94</v>
      </c>
      <c r="T3" s="296"/>
      <c r="U3" s="297" t="s">
        <v>95</v>
      </c>
      <c r="V3" s="297" t="s">
        <v>96</v>
      </c>
      <c r="W3" s="296" t="s">
        <v>97</v>
      </c>
      <c r="X3" s="299"/>
      <c r="Y3" s="300" t="s">
        <v>98</v>
      </c>
      <c r="Z3" s="301"/>
      <c r="AA3" s="304" t="s">
        <v>91</v>
      </c>
      <c r="AB3" s="286" t="s">
        <v>92</v>
      </c>
      <c r="AC3" s="288" t="s">
        <v>99</v>
      </c>
    </row>
    <row r="4" spans="1:29" ht="17.25" customHeight="1" thickBot="1">
      <c r="A4" s="327"/>
      <c r="B4" s="329"/>
      <c r="C4" s="330"/>
      <c r="D4" s="330"/>
      <c r="E4" s="319"/>
      <c r="F4" s="330"/>
      <c r="G4" s="319"/>
      <c r="H4" s="321"/>
      <c r="I4" s="311"/>
      <c r="J4" s="307"/>
      <c r="K4" s="309"/>
      <c r="L4" s="323"/>
      <c r="M4" s="307"/>
      <c r="N4" s="309"/>
      <c r="O4" s="311"/>
      <c r="P4" s="313"/>
      <c r="Q4" s="315"/>
      <c r="R4" s="317"/>
      <c r="S4" s="90" t="s">
        <v>100</v>
      </c>
      <c r="T4" s="89" t="s">
        <v>101</v>
      </c>
      <c r="U4" s="298"/>
      <c r="V4" s="298"/>
      <c r="W4" s="89" t="s">
        <v>102</v>
      </c>
      <c r="X4" s="91" t="s">
        <v>103</v>
      </c>
      <c r="Y4" s="302"/>
      <c r="Z4" s="303"/>
      <c r="AA4" s="305"/>
      <c r="AB4" s="287"/>
      <c r="AC4" s="289"/>
    </row>
    <row r="5" spans="1:29" ht="15.75" customHeight="1">
      <c r="A5" s="269" t="s">
        <v>104</v>
      </c>
      <c r="B5" s="108" t="s">
        <v>169</v>
      </c>
      <c r="C5" s="348" t="s">
        <v>170</v>
      </c>
      <c r="D5" s="349"/>
      <c r="E5" s="158">
        <v>19.7</v>
      </c>
      <c r="F5" s="87">
        <v>3159</v>
      </c>
      <c r="G5" s="159">
        <f t="shared" ref="G5:G7" si="0">E5*F5</f>
        <v>62232.299999999996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1057.405857740586</v>
      </c>
      <c r="N5" s="163">
        <f t="shared" ref="N5:N7" si="1">M5/L5</f>
        <v>81.338912133891228</v>
      </c>
      <c r="O5" s="179">
        <f t="shared" ref="O5:O7" si="2">L5-I5</f>
        <v>0</v>
      </c>
      <c r="P5" s="180">
        <f t="shared" ref="P5:P7" si="3">N5-K5</f>
        <v>-10.968780173801079</v>
      </c>
      <c r="Q5" s="132">
        <f t="shared" ref="Q5:Q7" si="4">N5/K5</f>
        <v>0.88117154811715492</v>
      </c>
      <c r="R5" s="276">
        <f>Q21</f>
        <v>0.85499117382573309</v>
      </c>
      <c r="S5" s="167">
        <v>0.25</v>
      </c>
      <c r="T5" s="168">
        <v>0.37447916666666664</v>
      </c>
      <c r="U5" s="169"/>
      <c r="V5" s="170">
        <v>179.24999999999997</v>
      </c>
      <c r="W5" s="87"/>
      <c r="X5" s="88"/>
      <c r="Y5" s="278"/>
      <c r="Z5" s="279"/>
      <c r="AA5" s="109">
        <f t="shared" ref="AA5:AA7" si="5">M5-J5</f>
        <v>-142.59414225941396</v>
      </c>
      <c r="AB5" s="110">
        <f t="shared" ref="AB5:AB7" si="6">M5/J5</f>
        <v>0.88117154811715503</v>
      </c>
      <c r="AC5" s="291">
        <f>AB21</f>
        <v>0.85499117382573309</v>
      </c>
    </row>
    <row r="6" spans="1:29" ht="15.75" customHeight="1">
      <c r="A6" s="270"/>
      <c r="B6" s="92" t="s">
        <v>171</v>
      </c>
      <c r="C6" s="285" t="s">
        <v>172</v>
      </c>
      <c r="D6" s="285"/>
      <c r="E6" s="93">
        <v>30.55</v>
      </c>
      <c r="F6" s="94">
        <v>825</v>
      </c>
      <c r="G6" s="95">
        <f t="shared" si="0"/>
        <v>25203.75</v>
      </c>
      <c r="H6" s="113"/>
      <c r="I6" s="97">
        <v>16</v>
      </c>
      <c r="J6" s="98">
        <v>1750</v>
      </c>
      <c r="K6" s="99">
        <f t="shared" ref="K6:K7" si="7">J6/I6</f>
        <v>109.375</v>
      </c>
      <c r="L6" s="114">
        <v>16</v>
      </c>
      <c r="M6" s="98">
        <f>F6/V6*60</f>
        <v>1445.2554744525514</v>
      </c>
      <c r="N6" s="99">
        <f t="shared" si="1"/>
        <v>90.328467153284464</v>
      </c>
      <c r="O6" s="101">
        <f t="shared" si="2"/>
        <v>0</v>
      </c>
      <c r="P6" s="102">
        <f t="shared" si="3"/>
        <v>-19.046532846715536</v>
      </c>
      <c r="Q6" s="103">
        <f t="shared" si="4"/>
        <v>0.82586027111574367</v>
      </c>
      <c r="R6" s="276"/>
      <c r="S6" s="1">
        <v>0.50208333333333333</v>
      </c>
      <c r="T6" s="2">
        <v>0.5258680555555556</v>
      </c>
      <c r="U6" s="104">
        <v>55.999999999999957</v>
      </c>
      <c r="V6" s="105">
        <v>34.250000000000078</v>
      </c>
      <c r="W6" s="106"/>
      <c r="X6" s="107"/>
      <c r="Y6" s="261"/>
      <c r="Z6" s="262"/>
      <c r="AA6" s="111">
        <f t="shared" si="5"/>
        <v>-304.74452554744857</v>
      </c>
      <c r="AB6" s="112">
        <f t="shared" si="6"/>
        <v>0.82586027111574367</v>
      </c>
      <c r="AC6" s="292"/>
    </row>
    <row r="7" spans="1:29" ht="15.75" customHeight="1">
      <c r="A7" s="270"/>
      <c r="B7" s="92" t="s">
        <v>173</v>
      </c>
      <c r="C7" s="285" t="s">
        <v>174</v>
      </c>
      <c r="D7" s="285"/>
      <c r="E7" s="93">
        <v>29.97</v>
      </c>
      <c r="F7" s="94">
        <v>1766</v>
      </c>
      <c r="G7" s="115">
        <f t="shared" si="0"/>
        <v>52927.02</v>
      </c>
      <c r="H7" s="116"/>
      <c r="I7" s="97">
        <v>20</v>
      </c>
      <c r="J7" s="98">
        <v>2600</v>
      </c>
      <c r="K7" s="99">
        <f t="shared" si="7"/>
        <v>130</v>
      </c>
      <c r="L7" s="100">
        <v>20</v>
      </c>
      <c r="M7" s="98">
        <f>F7/V7*60</f>
        <v>2242.5396825396811</v>
      </c>
      <c r="N7" s="99">
        <f t="shared" si="1"/>
        <v>112.12698412698406</v>
      </c>
      <c r="O7" s="101">
        <f t="shared" si="2"/>
        <v>0</v>
      </c>
      <c r="P7" s="102">
        <f t="shared" si="3"/>
        <v>-17.873015873015945</v>
      </c>
      <c r="Q7" s="103">
        <f t="shared" si="4"/>
        <v>0.862515262515262</v>
      </c>
      <c r="R7" s="276"/>
      <c r="S7" s="117">
        <v>0.53055555555555556</v>
      </c>
      <c r="T7" s="118">
        <v>0.56336805555555558</v>
      </c>
      <c r="U7" s="104">
        <v>6.7499999999999361</v>
      </c>
      <c r="V7" s="105">
        <v>47.250000000000028</v>
      </c>
      <c r="W7" s="106"/>
      <c r="X7" s="107"/>
      <c r="Y7" s="261"/>
      <c r="Z7" s="262"/>
      <c r="AA7" s="111">
        <f t="shared" si="5"/>
        <v>-357.46031746031895</v>
      </c>
      <c r="AB7" s="112">
        <f t="shared" si="6"/>
        <v>0.86251526251526189</v>
      </c>
      <c r="AC7" s="292"/>
    </row>
    <row r="8" spans="1:29" ht="15.75" customHeight="1">
      <c r="A8" s="270"/>
      <c r="B8" s="92"/>
      <c r="C8" s="285"/>
      <c r="D8" s="285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6"/>
      <c r="S8" s="117"/>
      <c r="T8" s="118"/>
      <c r="U8" s="104"/>
      <c r="V8" s="105"/>
      <c r="W8" s="106"/>
      <c r="X8" s="107"/>
      <c r="Y8" s="261"/>
      <c r="Z8" s="262"/>
      <c r="AA8" s="111"/>
      <c r="AB8" s="112"/>
      <c r="AC8" s="292"/>
    </row>
    <row r="9" spans="1:29" ht="15.75" customHeight="1">
      <c r="A9" s="271"/>
      <c r="B9" s="92"/>
      <c r="C9" s="283"/>
      <c r="D9" s="284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6"/>
      <c r="S9" s="117"/>
      <c r="T9" s="118"/>
      <c r="U9" s="104"/>
      <c r="V9" s="105"/>
      <c r="W9" s="106"/>
      <c r="X9" s="107"/>
      <c r="Y9" s="261"/>
      <c r="Z9" s="262"/>
      <c r="AA9" s="111"/>
      <c r="AB9" s="112"/>
      <c r="AC9" s="292"/>
    </row>
    <row r="10" spans="1:29" ht="15.75" customHeight="1">
      <c r="A10" s="271"/>
      <c r="B10" s="92"/>
      <c r="C10" s="283"/>
      <c r="D10" s="284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6"/>
      <c r="S10" s="117"/>
      <c r="T10" s="118"/>
      <c r="U10" s="104"/>
      <c r="V10" s="105"/>
      <c r="W10" s="106"/>
      <c r="X10" s="107"/>
      <c r="Y10" s="261"/>
      <c r="Z10" s="262"/>
      <c r="AA10" s="111"/>
      <c r="AB10" s="112"/>
      <c r="AC10" s="292"/>
    </row>
    <row r="11" spans="1:29" ht="15.75" customHeight="1">
      <c r="A11" s="271"/>
      <c r="B11" s="92"/>
      <c r="C11" s="283"/>
      <c r="D11" s="284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6"/>
      <c r="S11" s="117"/>
      <c r="T11" s="118"/>
      <c r="U11" s="104"/>
      <c r="V11" s="105"/>
      <c r="W11" s="106"/>
      <c r="X11" s="107"/>
      <c r="Y11" s="261"/>
      <c r="Z11" s="262"/>
      <c r="AA11" s="111"/>
      <c r="AB11" s="112"/>
      <c r="AC11" s="292"/>
    </row>
    <row r="12" spans="1:29" ht="15.75" customHeight="1">
      <c r="A12" s="271"/>
      <c r="B12" s="92"/>
      <c r="C12" s="283"/>
      <c r="D12" s="284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6"/>
      <c r="S12" s="117"/>
      <c r="T12" s="118"/>
      <c r="U12" s="104"/>
      <c r="V12" s="105"/>
      <c r="W12" s="106"/>
      <c r="X12" s="107"/>
      <c r="Y12" s="261"/>
      <c r="Z12" s="262"/>
      <c r="AA12" s="111"/>
      <c r="AB12" s="112"/>
      <c r="AC12" s="292"/>
    </row>
    <row r="13" spans="1:29" ht="15.75" customHeight="1">
      <c r="A13" s="271"/>
      <c r="B13" s="92"/>
      <c r="C13" s="283"/>
      <c r="D13" s="284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6"/>
      <c r="S13" s="117"/>
      <c r="T13" s="118"/>
      <c r="U13" s="104"/>
      <c r="V13" s="105"/>
      <c r="W13" s="106"/>
      <c r="X13" s="107"/>
      <c r="Y13" s="261"/>
      <c r="Z13" s="262"/>
      <c r="AA13" s="111"/>
      <c r="AB13" s="112"/>
      <c r="AC13" s="292"/>
    </row>
    <row r="14" spans="1:29" ht="15.75" customHeight="1">
      <c r="A14" s="271"/>
      <c r="B14" s="92"/>
      <c r="C14" s="283"/>
      <c r="D14" s="284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6"/>
      <c r="S14" s="117"/>
      <c r="T14" s="118"/>
      <c r="U14" s="104"/>
      <c r="V14" s="105"/>
      <c r="W14" s="106"/>
      <c r="X14" s="107"/>
      <c r="Y14" s="261"/>
      <c r="Z14" s="262"/>
      <c r="AA14" s="111"/>
      <c r="AB14" s="112"/>
      <c r="AC14" s="292"/>
    </row>
    <row r="15" spans="1:29" ht="15.75" customHeight="1">
      <c r="A15" s="271"/>
      <c r="B15" s="92"/>
      <c r="C15" s="283"/>
      <c r="D15" s="284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6"/>
      <c r="S15" s="117"/>
      <c r="T15" s="118"/>
      <c r="U15" s="104"/>
      <c r="V15" s="105"/>
      <c r="W15" s="106"/>
      <c r="X15" s="107"/>
      <c r="Y15" s="261"/>
      <c r="Z15" s="262"/>
      <c r="AA15" s="111"/>
      <c r="AB15" s="112"/>
      <c r="AC15" s="292"/>
    </row>
    <row r="16" spans="1:29" ht="15.75" customHeight="1">
      <c r="A16" s="271"/>
      <c r="B16" s="92"/>
      <c r="C16" s="283"/>
      <c r="D16" s="284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6"/>
      <c r="S16" s="117"/>
      <c r="T16" s="118"/>
      <c r="U16" s="104"/>
      <c r="V16" s="105"/>
      <c r="W16" s="106"/>
      <c r="X16" s="107"/>
      <c r="Y16" s="261"/>
      <c r="Z16" s="262"/>
      <c r="AA16" s="111"/>
      <c r="AB16" s="112"/>
      <c r="AC16" s="292"/>
    </row>
    <row r="17" spans="1:29" ht="15.75" customHeight="1">
      <c r="A17" s="271"/>
      <c r="B17" s="92"/>
      <c r="C17" s="283"/>
      <c r="D17" s="284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6"/>
      <c r="S17" s="117"/>
      <c r="T17" s="118"/>
      <c r="U17" s="104"/>
      <c r="V17" s="105"/>
      <c r="W17" s="106"/>
      <c r="X17" s="107"/>
      <c r="Y17" s="261"/>
      <c r="Z17" s="262"/>
      <c r="AA17" s="111"/>
      <c r="AB17" s="112"/>
      <c r="AC17" s="292"/>
    </row>
    <row r="18" spans="1:29" ht="15.75" customHeight="1">
      <c r="A18" s="271"/>
      <c r="B18" s="92"/>
      <c r="C18" s="283"/>
      <c r="D18" s="284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6"/>
      <c r="S18" s="117"/>
      <c r="T18" s="118"/>
      <c r="U18" s="104"/>
      <c r="V18" s="105"/>
      <c r="W18" s="123"/>
      <c r="X18" s="124"/>
      <c r="Y18" s="261"/>
      <c r="Z18" s="262"/>
      <c r="AA18" s="111"/>
      <c r="AB18" s="112"/>
      <c r="AC18" s="292"/>
    </row>
    <row r="19" spans="1:29" ht="15.75" customHeight="1">
      <c r="A19" s="271"/>
      <c r="B19" s="92"/>
      <c r="C19" s="283"/>
      <c r="D19" s="284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6"/>
      <c r="S19" s="117"/>
      <c r="T19" s="118"/>
      <c r="U19" s="104"/>
      <c r="V19" s="105"/>
      <c r="W19" s="123"/>
      <c r="X19" s="124"/>
      <c r="Y19" s="261"/>
      <c r="Z19" s="262"/>
      <c r="AA19" s="111"/>
      <c r="AB19" s="112"/>
      <c r="AC19" s="292"/>
    </row>
    <row r="20" spans="1:29" ht="15.75" customHeight="1">
      <c r="A20" s="271"/>
      <c r="B20" s="125"/>
      <c r="C20" s="283"/>
      <c r="D20" s="284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6"/>
      <c r="S20" s="117"/>
      <c r="T20" s="118"/>
      <c r="U20" s="129"/>
      <c r="V20" s="130"/>
      <c r="W20" s="123"/>
      <c r="X20" s="124"/>
      <c r="Y20" s="261"/>
      <c r="Z20" s="262"/>
      <c r="AA20" s="131"/>
      <c r="AB20" s="132"/>
      <c r="AC20" s="293"/>
    </row>
    <row r="21" spans="1:29" s="150" customFormat="1" ht="15.75" customHeight="1" thickBot="1">
      <c r="A21" s="272"/>
      <c r="B21" s="133" t="s">
        <v>109</v>
      </c>
      <c r="C21" s="263"/>
      <c r="D21" s="263"/>
      <c r="E21" s="134"/>
      <c r="F21" s="135"/>
      <c r="G21" s="136"/>
      <c r="H21" s="91"/>
      <c r="I21" s="137">
        <f t="shared" ref="I21:J21" si="8">AVERAGE(I5:I20)</f>
        <v>16.333333333333332</v>
      </c>
      <c r="J21" s="138">
        <f t="shared" si="8"/>
        <v>1850</v>
      </c>
      <c r="K21" s="139">
        <f t="shared" ref="K21" si="9">J21/I21</f>
        <v>113.26530612244899</v>
      </c>
      <c r="L21" s="137">
        <f t="shared" ref="L21:M21" si="10">AVERAGE(L5:L20)</f>
        <v>16.333333333333332</v>
      </c>
      <c r="M21" s="138">
        <f t="shared" si="10"/>
        <v>1581.7336715776062</v>
      </c>
      <c r="N21" s="139">
        <f t="shared" ref="N21:N26" si="11">M21/L21</f>
        <v>96.840837035363649</v>
      </c>
      <c r="O21" s="140">
        <f t="shared" ref="O21:O26" si="12">L21-I21</f>
        <v>0</v>
      </c>
      <c r="P21" s="141">
        <f t="shared" ref="P21:P26" si="13">N21-K21</f>
        <v>-16.424469087085342</v>
      </c>
      <c r="Q21" s="142">
        <f t="shared" ref="Q21:Q26" si="14">N21/K21</f>
        <v>0.85499117382573309</v>
      </c>
      <c r="R21" s="277"/>
      <c r="S21" s="143">
        <f>S5</f>
        <v>0.25</v>
      </c>
      <c r="T21" s="144">
        <f>INDEX(T5:T20,COUNTA(T5:T20))</f>
        <v>0.56336805555555558</v>
      </c>
      <c r="U21" s="145"/>
      <c r="V21" s="145"/>
      <c r="W21" s="146"/>
      <c r="X21" s="147"/>
      <c r="Y21" s="264"/>
      <c r="Z21" s="265"/>
      <c r="AA21" s="148">
        <f t="shared" ref="AA21:AA26" si="15">M21-J21</f>
        <v>-268.26632842239383</v>
      </c>
      <c r="AB21" s="149">
        <f t="shared" ref="AB21:AB26" si="16">M21/J21</f>
        <v>0.85499117382573309</v>
      </c>
      <c r="AC21" s="294"/>
    </row>
    <row r="22" spans="1:29" ht="15.75" customHeight="1">
      <c r="A22" s="280" t="s">
        <v>175</v>
      </c>
      <c r="B22" s="108" t="s">
        <v>176</v>
      </c>
      <c r="C22" s="290" t="s">
        <v>177</v>
      </c>
      <c r="D22" s="290"/>
      <c r="E22" s="158">
        <v>56.43</v>
      </c>
      <c r="F22" s="162">
        <v>1724</v>
      </c>
      <c r="G22" s="159">
        <f t="shared" ref="G22:G26" si="17">E22*F22</f>
        <v>97285.319999999992</v>
      </c>
      <c r="H22" s="160"/>
      <c r="I22" s="161">
        <v>24</v>
      </c>
      <c r="J22" s="162">
        <v>2000</v>
      </c>
      <c r="K22" s="163">
        <f>J22/I22</f>
        <v>83.333333333333329</v>
      </c>
      <c r="L22" s="164">
        <v>24</v>
      </c>
      <c r="M22" s="162">
        <f>F22/V22*60</f>
        <v>1687.8977427250486</v>
      </c>
      <c r="N22" s="163">
        <f t="shared" si="11"/>
        <v>70.329072613543687</v>
      </c>
      <c r="O22" s="165">
        <f t="shared" si="12"/>
        <v>0</v>
      </c>
      <c r="P22" s="166">
        <f t="shared" si="13"/>
        <v>-13.004260719789642</v>
      </c>
      <c r="Q22" s="152">
        <f t="shared" si="14"/>
        <v>0.84394887136252428</v>
      </c>
      <c r="R22" s="275">
        <f>Q38</f>
        <v>0.84592330860886822</v>
      </c>
      <c r="S22" s="167">
        <v>0.25</v>
      </c>
      <c r="T22" s="168">
        <v>0.29255787037037034</v>
      </c>
      <c r="U22" s="169"/>
      <c r="V22" s="170">
        <v>61.283333333333296</v>
      </c>
      <c r="W22" s="181"/>
      <c r="X22" s="163"/>
      <c r="Y22" s="278"/>
      <c r="Z22" s="279"/>
      <c r="AA22" s="109">
        <f t="shared" si="15"/>
        <v>-312.1022572749514</v>
      </c>
      <c r="AB22" s="152">
        <f t="shared" si="16"/>
        <v>0.84394887136252428</v>
      </c>
      <c r="AC22" s="347">
        <f>AB38</f>
        <v>0.84592330860886833</v>
      </c>
    </row>
    <row r="23" spans="1:29" ht="15.75" customHeight="1">
      <c r="A23" s="281"/>
      <c r="B23" s="92" t="s">
        <v>176</v>
      </c>
      <c r="C23" s="285" t="s">
        <v>178</v>
      </c>
      <c r="D23" s="285"/>
      <c r="E23" s="93">
        <v>51.86</v>
      </c>
      <c r="F23" s="94">
        <v>1213</v>
      </c>
      <c r="G23" s="95">
        <f t="shared" si="17"/>
        <v>62906.18</v>
      </c>
      <c r="H23" s="96"/>
      <c r="I23" s="97">
        <v>26</v>
      </c>
      <c r="J23" s="98">
        <v>2000</v>
      </c>
      <c r="K23" s="99">
        <f t="shared" ref="K23:K62" si="18">J23/I23</f>
        <v>76.92307692307692</v>
      </c>
      <c r="L23" s="100">
        <v>26</v>
      </c>
      <c r="M23" s="98">
        <f>F23/V23*60</f>
        <v>1641.6541353383448</v>
      </c>
      <c r="N23" s="99">
        <f t="shared" si="11"/>
        <v>63.140543666859415</v>
      </c>
      <c r="O23" s="101">
        <f t="shared" si="12"/>
        <v>0</v>
      </c>
      <c r="P23" s="102">
        <f t="shared" si="13"/>
        <v>-13.782533256217505</v>
      </c>
      <c r="Q23" s="103">
        <f t="shared" si="14"/>
        <v>0.82082706766917246</v>
      </c>
      <c r="R23" s="276"/>
      <c r="S23" s="1">
        <v>0.29722222222222222</v>
      </c>
      <c r="T23" s="2">
        <v>0.32800925925925928</v>
      </c>
      <c r="U23" s="104">
        <v>6.7166666666667041</v>
      </c>
      <c r="V23" s="105">
        <v>44.333333333333364</v>
      </c>
      <c r="W23" s="106"/>
      <c r="X23" s="107"/>
      <c r="Y23" s="261"/>
      <c r="Z23" s="262"/>
      <c r="AA23" s="111">
        <f t="shared" si="15"/>
        <v>-358.34586466165524</v>
      </c>
      <c r="AB23" s="103">
        <f t="shared" si="16"/>
        <v>0.82082706766917235</v>
      </c>
      <c r="AC23" s="293"/>
    </row>
    <row r="24" spans="1:29" ht="15.75" customHeight="1">
      <c r="A24" s="281"/>
      <c r="B24" s="92" t="s">
        <v>176</v>
      </c>
      <c r="C24" s="285" t="s">
        <v>179</v>
      </c>
      <c r="D24" s="285"/>
      <c r="E24" s="93">
        <v>56.77</v>
      </c>
      <c r="F24" s="94">
        <v>3034</v>
      </c>
      <c r="G24" s="95">
        <f t="shared" si="17"/>
        <v>172240.18000000002</v>
      </c>
      <c r="H24" s="96"/>
      <c r="I24" s="97">
        <v>26</v>
      </c>
      <c r="J24" s="98">
        <v>2000</v>
      </c>
      <c r="K24" s="99">
        <f t="shared" si="18"/>
        <v>76.92307692307692</v>
      </c>
      <c r="L24" s="100">
        <v>26</v>
      </c>
      <c r="M24" s="98">
        <f>F24/V24*60</f>
        <v>1730.4182509505708</v>
      </c>
      <c r="N24" s="99">
        <f t="shared" si="11"/>
        <v>66.554548113483492</v>
      </c>
      <c r="O24" s="101">
        <f t="shared" si="12"/>
        <v>0</v>
      </c>
      <c r="P24" s="102">
        <f t="shared" si="13"/>
        <v>-10.368528809593428</v>
      </c>
      <c r="Q24" s="103">
        <f t="shared" si="14"/>
        <v>0.86520912547528539</v>
      </c>
      <c r="R24" s="276"/>
      <c r="S24" s="1">
        <v>0.33124999999999999</v>
      </c>
      <c r="T24" s="2">
        <v>0.40430555555555553</v>
      </c>
      <c r="U24" s="104">
        <v>4.6666666666666234</v>
      </c>
      <c r="V24" s="105">
        <v>105.19999999999997</v>
      </c>
      <c r="W24" s="106"/>
      <c r="X24" s="107"/>
      <c r="Y24" s="261"/>
      <c r="Z24" s="262"/>
      <c r="AA24" s="111">
        <f t="shared" si="15"/>
        <v>-269.58174904942916</v>
      </c>
      <c r="AB24" s="103">
        <f t="shared" si="16"/>
        <v>0.86520912547528539</v>
      </c>
      <c r="AC24" s="293"/>
    </row>
    <row r="25" spans="1:29" ht="15.75" customHeight="1">
      <c r="A25" s="281"/>
      <c r="B25" s="92" t="s">
        <v>180</v>
      </c>
      <c r="C25" s="285" t="s">
        <v>181</v>
      </c>
      <c r="D25" s="285"/>
      <c r="E25" s="93">
        <v>71.88</v>
      </c>
      <c r="F25" s="94">
        <v>1963</v>
      </c>
      <c r="G25" s="95">
        <f t="shared" si="17"/>
        <v>141100.44</v>
      </c>
      <c r="H25" s="96"/>
      <c r="I25" s="97">
        <v>26</v>
      </c>
      <c r="J25" s="98">
        <v>2000</v>
      </c>
      <c r="K25" s="99">
        <f t="shared" si="18"/>
        <v>76.92307692307692</v>
      </c>
      <c r="L25" s="100">
        <v>26</v>
      </c>
      <c r="M25" s="98">
        <f>F25/V25*60</f>
        <v>1662.776470588235</v>
      </c>
      <c r="N25" s="99">
        <f t="shared" si="11"/>
        <v>63.952941176470581</v>
      </c>
      <c r="O25" s="101">
        <f t="shared" si="12"/>
        <v>0</v>
      </c>
      <c r="P25" s="102">
        <f t="shared" si="13"/>
        <v>-12.970135746606339</v>
      </c>
      <c r="Q25" s="103">
        <f t="shared" si="14"/>
        <v>0.83138823529411754</v>
      </c>
      <c r="R25" s="276"/>
      <c r="S25" s="1">
        <v>0.40844907407407405</v>
      </c>
      <c r="T25" s="2">
        <v>0.45763888888888887</v>
      </c>
      <c r="U25" s="104">
        <v>5.9666666666666668</v>
      </c>
      <c r="V25" s="105">
        <v>70.833333333333343</v>
      </c>
      <c r="W25" s="106">
        <v>0.45763888888888887</v>
      </c>
      <c r="X25" s="107">
        <v>0.49861111111111106</v>
      </c>
      <c r="Y25" s="261"/>
      <c r="Z25" s="262"/>
      <c r="AA25" s="111">
        <f t="shared" si="15"/>
        <v>-337.22352941176496</v>
      </c>
      <c r="AB25" s="103">
        <f t="shared" si="16"/>
        <v>0.83138823529411754</v>
      </c>
      <c r="AC25" s="293"/>
    </row>
    <row r="26" spans="1:29" ht="15.75" customHeight="1">
      <c r="A26" s="281"/>
      <c r="B26" s="92" t="s">
        <v>180</v>
      </c>
      <c r="C26" s="285" t="s">
        <v>182</v>
      </c>
      <c r="D26" s="285"/>
      <c r="E26" s="93">
        <v>59.52</v>
      </c>
      <c r="F26" s="94">
        <v>3855</v>
      </c>
      <c r="G26" s="95">
        <f t="shared" si="17"/>
        <v>229449.60000000001</v>
      </c>
      <c r="H26" s="113"/>
      <c r="I26" s="97">
        <v>25</v>
      </c>
      <c r="J26" s="98">
        <v>2000</v>
      </c>
      <c r="K26" s="99">
        <f t="shared" si="18"/>
        <v>80</v>
      </c>
      <c r="L26" s="114">
        <v>25</v>
      </c>
      <c r="M26" s="98">
        <f>F26/V26*60</f>
        <v>1736.4864864864849</v>
      </c>
      <c r="N26" s="99">
        <f t="shared" si="11"/>
        <v>69.459459459459396</v>
      </c>
      <c r="O26" s="101">
        <f t="shared" si="12"/>
        <v>0</v>
      </c>
      <c r="P26" s="102">
        <f t="shared" si="13"/>
        <v>-10.540540540540604</v>
      </c>
      <c r="Q26" s="103">
        <f t="shared" si="14"/>
        <v>0.86824324324324242</v>
      </c>
      <c r="R26" s="276"/>
      <c r="S26" s="1">
        <v>0.49861111111111106</v>
      </c>
      <c r="T26" s="2">
        <v>0.59111111111111114</v>
      </c>
      <c r="U26" s="104">
        <v>58.99999999999995</v>
      </c>
      <c r="V26" s="105">
        <v>133.20000000000013</v>
      </c>
      <c r="W26" s="106"/>
      <c r="X26" s="107"/>
      <c r="Y26" s="261"/>
      <c r="Z26" s="262"/>
      <c r="AA26" s="111">
        <f t="shared" si="15"/>
        <v>-263.51351351351514</v>
      </c>
      <c r="AB26" s="103">
        <f t="shared" si="16"/>
        <v>0.86824324324324242</v>
      </c>
      <c r="AC26" s="293"/>
    </row>
    <row r="27" spans="1:29" ht="15.75" customHeight="1">
      <c r="A27" s="281"/>
      <c r="B27" s="92"/>
      <c r="C27" s="285"/>
      <c r="D27" s="285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6"/>
      <c r="S27" s="1"/>
      <c r="T27" s="2"/>
      <c r="U27" s="104"/>
      <c r="V27" s="105"/>
      <c r="W27" s="106"/>
      <c r="X27" s="107"/>
      <c r="Y27" s="261"/>
      <c r="Z27" s="262"/>
      <c r="AA27" s="111"/>
      <c r="AB27" s="103"/>
      <c r="AC27" s="293"/>
    </row>
    <row r="28" spans="1:29" ht="15.75" customHeight="1">
      <c r="A28" s="281"/>
      <c r="B28" s="92"/>
      <c r="C28" s="285"/>
      <c r="D28" s="285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6"/>
      <c r="S28" s="1"/>
      <c r="T28" s="2"/>
      <c r="U28" s="104"/>
      <c r="V28" s="105"/>
      <c r="W28" s="106"/>
      <c r="X28" s="107"/>
      <c r="Y28" s="261"/>
      <c r="Z28" s="262"/>
      <c r="AA28" s="111"/>
      <c r="AB28" s="103"/>
      <c r="AC28" s="293"/>
    </row>
    <row r="29" spans="1:29" ht="15.75" customHeight="1">
      <c r="A29" s="281"/>
      <c r="B29" s="92"/>
      <c r="C29" s="285"/>
      <c r="D29" s="285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6"/>
      <c r="S29" s="1"/>
      <c r="T29" s="2"/>
      <c r="U29" s="104"/>
      <c r="V29" s="105"/>
      <c r="W29" s="106"/>
      <c r="X29" s="107"/>
      <c r="Y29" s="261"/>
      <c r="Z29" s="262"/>
      <c r="AA29" s="111"/>
      <c r="AB29" s="103"/>
      <c r="AC29" s="293"/>
    </row>
    <row r="30" spans="1:29" ht="15.75" customHeight="1">
      <c r="A30" s="281"/>
      <c r="B30" s="92"/>
      <c r="C30" s="285"/>
      <c r="D30" s="285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6"/>
      <c r="S30" s="1"/>
      <c r="T30" s="2"/>
      <c r="U30" s="104"/>
      <c r="V30" s="105"/>
      <c r="W30" s="106"/>
      <c r="X30" s="107"/>
      <c r="Y30" s="261"/>
      <c r="Z30" s="262"/>
      <c r="AA30" s="111"/>
      <c r="AB30" s="103"/>
      <c r="AC30" s="293"/>
    </row>
    <row r="31" spans="1:29" ht="15.75" customHeight="1">
      <c r="A31" s="281"/>
      <c r="B31" s="92"/>
      <c r="C31" s="285"/>
      <c r="D31" s="285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6"/>
      <c r="S31" s="1"/>
      <c r="T31" s="2"/>
      <c r="U31" s="104"/>
      <c r="V31" s="105"/>
      <c r="W31" s="106"/>
      <c r="X31" s="107"/>
      <c r="Y31" s="261"/>
      <c r="Z31" s="262"/>
      <c r="AA31" s="111"/>
      <c r="AB31" s="103"/>
      <c r="AC31" s="293"/>
    </row>
    <row r="32" spans="1:29" ht="15.75" customHeight="1">
      <c r="A32" s="281"/>
      <c r="B32" s="92"/>
      <c r="C32" s="285"/>
      <c r="D32" s="285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6"/>
      <c r="S32" s="1"/>
      <c r="T32" s="2"/>
      <c r="U32" s="104"/>
      <c r="V32" s="105"/>
      <c r="W32" s="106"/>
      <c r="X32" s="107"/>
      <c r="Y32" s="261"/>
      <c r="Z32" s="262"/>
      <c r="AA32" s="111"/>
      <c r="AB32" s="103"/>
      <c r="AC32" s="293"/>
    </row>
    <row r="33" spans="1:29" ht="15.75" customHeight="1">
      <c r="A33" s="281"/>
      <c r="B33" s="92"/>
      <c r="C33" s="285"/>
      <c r="D33" s="285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6"/>
      <c r="S33" s="1"/>
      <c r="T33" s="2"/>
      <c r="U33" s="104"/>
      <c r="V33" s="105"/>
      <c r="W33" s="106"/>
      <c r="X33" s="107"/>
      <c r="Y33" s="261"/>
      <c r="Z33" s="262"/>
      <c r="AA33" s="111"/>
      <c r="AB33" s="103"/>
      <c r="AC33" s="293"/>
    </row>
    <row r="34" spans="1:29" ht="15.75" customHeight="1">
      <c r="A34" s="281"/>
      <c r="B34" s="92"/>
      <c r="C34" s="285"/>
      <c r="D34" s="285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6"/>
      <c r="S34" s="1"/>
      <c r="T34" s="2"/>
      <c r="U34" s="104"/>
      <c r="V34" s="105"/>
      <c r="W34" s="106"/>
      <c r="X34" s="107"/>
      <c r="Y34" s="261"/>
      <c r="Z34" s="262"/>
      <c r="AA34" s="111"/>
      <c r="AB34" s="103"/>
      <c r="AC34" s="293"/>
    </row>
    <row r="35" spans="1:29" ht="15.75" customHeight="1">
      <c r="A35" s="281"/>
      <c r="B35" s="92"/>
      <c r="C35" s="285"/>
      <c r="D35" s="285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6"/>
      <c r="S35" s="1"/>
      <c r="T35" s="2"/>
      <c r="U35" s="104"/>
      <c r="V35" s="105"/>
      <c r="W35" s="106"/>
      <c r="X35" s="107"/>
      <c r="Y35" s="261"/>
      <c r="Z35" s="262"/>
      <c r="AA35" s="111"/>
      <c r="AB35" s="103"/>
      <c r="AC35" s="293"/>
    </row>
    <row r="36" spans="1:29" ht="15.75" customHeight="1">
      <c r="A36" s="281"/>
      <c r="B36" s="92"/>
      <c r="C36" s="285"/>
      <c r="D36" s="285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6"/>
      <c r="S36" s="1"/>
      <c r="T36" s="2"/>
      <c r="U36" s="104"/>
      <c r="V36" s="105"/>
      <c r="W36" s="106"/>
      <c r="X36" s="107"/>
      <c r="Y36" s="261"/>
      <c r="Z36" s="262"/>
      <c r="AA36" s="111"/>
      <c r="AB36" s="103"/>
      <c r="AC36" s="293"/>
    </row>
    <row r="37" spans="1:29" ht="15.75" customHeight="1">
      <c r="A37" s="281"/>
      <c r="B37" s="92"/>
      <c r="C37" s="285"/>
      <c r="D37" s="285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6"/>
      <c r="S37" s="1"/>
      <c r="T37" s="2"/>
      <c r="U37" s="129"/>
      <c r="V37" s="105"/>
      <c r="W37" s="106"/>
      <c r="X37" s="107"/>
      <c r="Y37" s="261"/>
      <c r="Z37" s="262"/>
      <c r="AA37" s="111"/>
      <c r="AB37" s="103"/>
      <c r="AC37" s="293"/>
    </row>
    <row r="38" spans="1:29" ht="15.75" customHeight="1" thickBot="1">
      <c r="A38" s="282"/>
      <c r="B38" s="133" t="s">
        <v>109</v>
      </c>
      <c r="C38" s="263"/>
      <c r="D38" s="263"/>
      <c r="E38" s="134"/>
      <c r="F38" s="135"/>
      <c r="G38" s="136"/>
      <c r="H38" s="91"/>
      <c r="I38" s="137">
        <f t="shared" ref="I38:J38" si="19">AVERAGE(I22:I37)</f>
        <v>25.4</v>
      </c>
      <c r="J38" s="138">
        <f t="shared" si="19"/>
        <v>2000</v>
      </c>
      <c r="K38" s="139">
        <f t="shared" ref="K38" si="20">J38/I38</f>
        <v>78.740157480314963</v>
      </c>
      <c r="L38" s="137">
        <f t="shared" ref="L38:M38" si="21">AVERAGE(L22:L37)</f>
        <v>25.4</v>
      </c>
      <c r="M38" s="138">
        <f t="shared" si="21"/>
        <v>1691.8466172177366</v>
      </c>
      <c r="N38" s="139">
        <f t="shared" ref="N38:N43" si="22">M38/L38</f>
        <v>66.608134536131359</v>
      </c>
      <c r="O38" s="140">
        <f t="shared" ref="O38:O43" si="23">L38-I38</f>
        <v>0</v>
      </c>
      <c r="P38" s="141">
        <f t="shared" ref="P38:P43" si="24">N38-K38</f>
        <v>-12.132022944183603</v>
      </c>
      <c r="Q38" s="142">
        <f t="shared" ref="Q38:Q43" si="25">N38/K38</f>
        <v>0.84592330860886822</v>
      </c>
      <c r="R38" s="277"/>
      <c r="S38" s="143">
        <f>S22</f>
        <v>0.25</v>
      </c>
      <c r="T38" s="144">
        <f>INDEX(T22:T37,COUNTA(T22:T37))</f>
        <v>0.59111111111111114</v>
      </c>
      <c r="U38" s="145"/>
      <c r="V38" s="156"/>
      <c r="W38" s="135"/>
      <c r="X38" s="139"/>
      <c r="Y38" s="264"/>
      <c r="Z38" s="265"/>
      <c r="AA38" s="157">
        <f t="shared" ref="AA38:AA43" si="26">M38-J38</f>
        <v>-308.15338278226341</v>
      </c>
      <c r="AB38" s="142">
        <f t="shared" ref="AB38:AB43" si="27">M38/J38</f>
        <v>0.84592330860886833</v>
      </c>
      <c r="AC38" s="294"/>
    </row>
    <row r="39" spans="1:29" ht="15.75" customHeight="1">
      <c r="A39" s="269" t="s">
        <v>183</v>
      </c>
      <c r="B39" s="183" t="s">
        <v>184</v>
      </c>
      <c r="C39" s="273" t="s">
        <v>185</v>
      </c>
      <c r="D39" s="274"/>
      <c r="E39" s="158">
        <v>49.52</v>
      </c>
      <c r="F39" s="169">
        <v>2890</v>
      </c>
      <c r="G39" s="159">
        <f t="shared" ref="G39:G43" si="28">E39*F39</f>
        <v>143112.80000000002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1708.0939090461338</v>
      </c>
      <c r="N39" s="163">
        <f t="shared" si="22"/>
        <v>71.170579543588914</v>
      </c>
      <c r="O39" s="165">
        <f t="shared" si="23"/>
        <v>0</v>
      </c>
      <c r="P39" s="166">
        <f t="shared" si="24"/>
        <v>-12.162753789744414</v>
      </c>
      <c r="Q39" s="152">
        <f t="shared" si="25"/>
        <v>0.854046954523067</v>
      </c>
      <c r="R39" s="275">
        <f>Q55</f>
        <v>0.85055518265033958</v>
      </c>
      <c r="S39" s="167">
        <v>0.29200231481481481</v>
      </c>
      <c r="T39" s="168">
        <v>0.36249999999999999</v>
      </c>
      <c r="U39" s="169"/>
      <c r="V39" s="170">
        <v>101.51666666666665</v>
      </c>
      <c r="W39" s="87"/>
      <c r="X39" s="88"/>
      <c r="Y39" s="278"/>
      <c r="Z39" s="279"/>
      <c r="AA39" s="109">
        <f t="shared" si="26"/>
        <v>-291.90609095386617</v>
      </c>
      <c r="AB39" s="152">
        <f t="shared" si="27"/>
        <v>0.85404695452306689</v>
      </c>
      <c r="AC39" s="347">
        <f>AB55</f>
        <v>0.85055518265033947</v>
      </c>
    </row>
    <row r="40" spans="1:29" ht="15.75" customHeight="1">
      <c r="A40" s="270"/>
      <c r="B40" s="153" t="s">
        <v>180</v>
      </c>
      <c r="C40" s="259" t="s">
        <v>186</v>
      </c>
      <c r="D40" s="260"/>
      <c r="E40" s="93">
        <v>59.8</v>
      </c>
      <c r="F40" s="104">
        <v>721</v>
      </c>
      <c r="G40" s="95">
        <f t="shared" si="28"/>
        <v>43115.799999999996</v>
      </c>
      <c r="H40" s="96"/>
      <c r="I40" s="100">
        <v>14</v>
      </c>
      <c r="J40" s="98">
        <v>2000</v>
      </c>
      <c r="K40" s="99">
        <f t="shared" si="18"/>
        <v>142.85714285714286</v>
      </c>
      <c r="L40" s="100">
        <v>14</v>
      </c>
      <c r="M40" s="98">
        <f>F40/V40*60</f>
        <v>1653.2484076433145</v>
      </c>
      <c r="N40" s="99">
        <f t="shared" si="22"/>
        <v>118.08917197452247</v>
      </c>
      <c r="O40" s="101">
        <f t="shared" si="23"/>
        <v>0</v>
      </c>
      <c r="P40" s="102">
        <f t="shared" si="24"/>
        <v>-24.767970882620389</v>
      </c>
      <c r="Q40" s="103">
        <f t="shared" si="25"/>
        <v>0.82662420382165724</v>
      </c>
      <c r="R40" s="276"/>
      <c r="S40" s="1">
        <v>0.36597222222222225</v>
      </c>
      <c r="T40" s="2">
        <v>0.38414351851851852</v>
      </c>
      <c r="U40" s="104">
        <v>5.0000000000000622</v>
      </c>
      <c r="V40" s="105">
        <v>26.166666666666629</v>
      </c>
      <c r="W40" s="106"/>
      <c r="X40" s="107"/>
      <c r="Y40" s="261"/>
      <c r="Z40" s="262"/>
      <c r="AA40" s="111">
        <f t="shared" si="26"/>
        <v>-346.75159235668548</v>
      </c>
      <c r="AB40" s="103">
        <f t="shared" si="27"/>
        <v>0.82662420382165724</v>
      </c>
      <c r="AC40" s="293"/>
    </row>
    <row r="41" spans="1:29" ht="15.75" customHeight="1">
      <c r="A41" s="270"/>
      <c r="B41" s="153" t="s">
        <v>169</v>
      </c>
      <c r="C41" s="259" t="s">
        <v>187</v>
      </c>
      <c r="D41" s="260"/>
      <c r="E41" s="93">
        <v>51.82</v>
      </c>
      <c r="F41" s="104">
        <v>2393</v>
      </c>
      <c r="G41" s="95">
        <f t="shared" si="28"/>
        <v>124005.26</v>
      </c>
      <c r="H41" s="96"/>
      <c r="I41" s="100">
        <v>23</v>
      </c>
      <c r="J41" s="98">
        <v>1800</v>
      </c>
      <c r="K41" s="99">
        <f t="shared" si="18"/>
        <v>78.260869565217391</v>
      </c>
      <c r="L41" s="100">
        <v>23</v>
      </c>
      <c r="M41" s="98">
        <f>F41/V41*60</f>
        <v>1530.4316930182983</v>
      </c>
      <c r="N41" s="99">
        <f t="shared" si="22"/>
        <v>66.540508392099923</v>
      </c>
      <c r="O41" s="101">
        <f t="shared" si="23"/>
        <v>0</v>
      </c>
      <c r="P41" s="102">
        <f t="shared" si="24"/>
        <v>-11.720361173117468</v>
      </c>
      <c r="Q41" s="103">
        <f t="shared" si="25"/>
        <v>0.85023982945461019</v>
      </c>
      <c r="R41" s="276"/>
      <c r="S41" s="1">
        <v>0.38832175925925927</v>
      </c>
      <c r="T41" s="2">
        <v>0.45347222222222222</v>
      </c>
      <c r="U41" s="104">
        <v>6.0166666666666746</v>
      </c>
      <c r="V41" s="105">
        <v>93.816666666666649</v>
      </c>
      <c r="W41" s="106">
        <v>0.45347222222222222</v>
      </c>
      <c r="X41" s="107">
        <v>0.49175925925925928</v>
      </c>
      <c r="Y41" s="261"/>
      <c r="Z41" s="262"/>
      <c r="AA41" s="111">
        <f t="shared" si="26"/>
        <v>-269.56830698170165</v>
      </c>
      <c r="AB41" s="103">
        <f t="shared" si="27"/>
        <v>0.85023982945461019</v>
      </c>
      <c r="AC41" s="293"/>
    </row>
    <row r="42" spans="1:29" ht="15.75" customHeight="1">
      <c r="A42" s="270"/>
      <c r="B42" s="153" t="s">
        <v>180</v>
      </c>
      <c r="C42" s="259" t="s">
        <v>188</v>
      </c>
      <c r="D42" s="260"/>
      <c r="E42" s="93">
        <v>59.34</v>
      </c>
      <c r="F42" s="104">
        <v>1546</v>
      </c>
      <c r="G42" s="95">
        <f t="shared" si="28"/>
        <v>91739.64</v>
      </c>
      <c r="H42" s="96"/>
      <c r="I42" s="100">
        <v>24</v>
      </c>
      <c r="J42" s="98">
        <v>2000</v>
      </c>
      <c r="K42" s="99">
        <f t="shared" si="18"/>
        <v>83.333333333333329</v>
      </c>
      <c r="L42" s="100">
        <v>24</v>
      </c>
      <c r="M42" s="98">
        <f>F42/V42*60</f>
        <v>1690.643985419199</v>
      </c>
      <c r="N42" s="99">
        <f t="shared" si="22"/>
        <v>70.44349939246662</v>
      </c>
      <c r="O42" s="101">
        <f t="shared" si="23"/>
        <v>0</v>
      </c>
      <c r="P42" s="102">
        <f t="shared" si="24"/>
        <v>-12.889833940866708</v>
      </c>
      <c r="Q42" s="103">
        <f t="shared" si="25"/>
        <v>0.84532199270959951</v>
      </c>
      <c r="R42" s="276"/>
      <c r="S42" s="1">
        <v>0.49175925925925928</v>
      </c>
      <c r="T42" s="2">
        <v>0.52986111111111112</v>
      </c>
      <c r="U42" s="104">
        <v>55.133333333333368</v>
      </c>
      <c r="V42" s="105">
        <v>54.866666666666639</v>
      </c>
      <c r="W42" s="106"/>
      <c r="X42" s="107"/>
      <c r="Y42" s="261"/>
      <c r="Z42" s="262"/>
      <c r="AA42" s="111">
        <f t="shared" si="26"/>
        <v>-309.356014580801</v>
      </c>
      <c r="AB42" s="103">
        <f t="shared" si="27"/>
        <v>0.84532199270959951</v>
      </c>
      <c r="AC42" s="293"/>
    </row>
    <row r="43" spans="1:29" ht="15.75" customHeight="1">
      <c r="A43" s="271"/>
      <c r="B43" s="153" t="s">
        <v>189</v>
      </c>
      <c r="C43" s="259" t="s">
        <v>190</v>
      </c>
      <c r="D43" s="260"/>
      <c r="E43" s="93">
        <v>46.93</v>
      </c>
      <c r="F43" s="104">
        <v>1474</v>
      </c>
      <c r="G43" s="95">
        <f t="shared" si="28"/>
        <v>69174.819999999992</v>
      </c>
      <c r="H43" s="113"/>
      <c r="I43" s="114">
        <v>21</v>
      </c>
      <c r="J43" s="98">
        <v>2000</v>
      </c>
      <c r="K43" s="99">
        <f t="shared" si="18"/>
        <v>95.238095238095241</v>
      </c>
      <c r="L43" s="114">
        <v>21</v>
      </c>
      <c r="M43" s="98">
        <f>F43/V43*60</f>
        <v>1753.0227948463807</v>
      </c>
      <c r="N43" s="99">
        <f t="shared" si="22"/>
        <v>83.477275945065756</v>
      </c>
      <c r="O43" s="101">
        <f t="shared" si="23"/>
        <v>0</v>
      </c>
      <c r="P43" s="102">
        <f t="shared" si="24"/>
        <v>-11.760819293029485</v>
      </c>
      <c r="Q43" s="103">
        <f t="shared" si="25"/>
        <v>0.8765113974231904</v>
      </c>
      <c r="R43" s="276"/>
      <c r="S43" s="1">
        <v>0.53472222222222221</v>
      </c>
      <c r="T43" s="2">
        <v>0.56975694444444447</v>
      </c>
      <c r="U43" s="104">
        <v>6.9999999999999751</v>
      </c>
      <c r="V43" s="105">
        <v>50.450000000000053</v>
      </c>
      <c r="W43" s="106"/>
      <c r="X43" s="107"/>
      <c r="Y43" s="261"/>
      <c r="Z43" s="262"/>
      <c r="AA43" s="111">
        <f t="shared" si="26"/>
        <v>-246.97720515361925</v>
      </c>
      <c r="AB43" s="103">
        <f t="shared" si="27"/>
        <v>0.8765113974231904</v>
      </c>
      <c r="AC43" s="293"/>
    </row>
    <row r="44" spans="1:29" ht="15.75" customHeight="1">
      <c r="A44" s="271"/>
      <c r="B44" s="153"/>
      <c r="C44" s="259"/>
      <c r="D44" s="260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6"/>
      <c r="S44" s="1"/>
      <c r="T44" s="2"/>
      <c r="U44" s="104"/>
      <c r="V44" s="105"/>
      <c r="W44" s="106"/>
      <c r="X44" s="107"/>
      <c r="Y44" s="261"/>
      <c r="Z44" s="262"/>
      <c r="AA44" s="111"/>
      <c r="AB44" s="103"/>
      <c r="AC44" s="293"/>
    </row>
    <row r="45" spans="1:29" ht="15.75" customHeight="1">
      <c r="A45" s="271"/>
      <c r="B45" s="153"/>
      <c r="C45" s="259"/>
      <c r="D45" s="260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6"/>
      <c r="S45" s="1"/>
      <c r="T45" s="2"/>
      <c r="U45" s="104"/>
      <c r="V45" s="105"/>
      <c r="W45" s="106"/>
      <c r="X45" s="107"/>
      <c r="Y45" s="261"/>
      <c r="Z45" s="262"/>
      <c r="AA45" s="111"/>
      <c r="AB45" s="103"/>
      <c r="AC45" s="293"/>
    </row>
    <row r="46" spans="1:29" ht="15.75" customHeight="1">
      <c r="A46" s="271"/>
      <c r="B46" s="153"/>
      <c r="C46" s="259"/>
      <c r="D46" s="260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6"/>
      <c r="S46" s="1"/>
      <c r="T46" s="2"/>
      <c r="U46" s="104"/>
      <c r="V46" s="105"/>
      <c r="W46" s="106"/>
      <c r="X46" s="107"/>
      <c r="Y46" s="261"/>
      <c r="Z46" s="262"/>
      <c r="AA46" s="111"/>
      <c r="AB46" s="103"/>
      <c r="AC46" s="293"/>
    </row>
    <row r="47" spans="1:29" ht="15.75" customHeight="1">
      <c r="A47" s="271"/>
      <c r="B47" s="153"/>
      <c r="C47" s="259"/>
      <c r="D47" s="260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6"/>
      <c r="S47" s="1"/>
      <c r="T47" s="2"/>
      <c r="U47" s="104"/>
      <c r="V47" s="105"/>
      <c r="W47" s="106"/>
      <c r="X47" s="107"/>
      <c r="Y47" s="261"/>
      <c r="Z47" s="262"/>
      <c r="AA47" s="111"/>
      <c r="AB47" s="103"/>
      <c r="AC47" s="293"/>
    </row>
    <row r="48" spans="1:29" ht="15.75" customHeight="1">
      <c r="A48" s="271"/>
      <c r="B48" s="153"/>
      <c r="C48" s="259"/>
      <c r="D48" s="260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6"/>
      <c r="S48" s="1"/>
      <c r="T48" s="2"/>
      <c r="U48" s="104"/>
      <c r="V48" s="105"/>
      <c r="W48" s="106"/>
      <c r="X48" s="107"/>
      <c r="Y48" s="261"/>
      <c r="Z48" s="262"/>
      <c r="AA48" s="111"/>
      <c r="AB48" s="103"/>
      <c r="AC48" s="293"/>
    </row>
    <row r="49" spans="1:29" ht="15.75" customHeight="1">
      <c r="A49" s="271"/>
      <c r="B49" s="153"/>
      <c r="C49" s="259"/>
      <c r="D49" s="260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6"/>
      <c r="S49" s="1"/>
      <c r="T49" s="2"/>
      <c r="U49" s="104"/>
      <c r="V49" s="105"/>
      <c r="W49" s="106"/>
      <c r="X49" s="107"/>
      <c r="Y49" s="261"/>
      <c r="Z49" s="262"/>
      <c r="AA49" s="111"/>
      <c r="AB49" s="103"/>
      <c r="AC49" s="293"/>
    </row>
    <row r="50" spans="1:29" ht="15.75" customHeight="1">
      <c r="A50" s="271"/>
      <c r="B50" s="153"/>
      <c r="C50" s="259"/>
      <c r="D50" s="260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6"/>
      <c r="S50" s="1"/>
      <c r="T50" s="2"/>
      <c r="U50" s="104"/>
      <c r="V50" s="105"/>
      <c r="W50" s="106"/>
      <c r="X50" s="107"/>
      <c r="Y50" s="261"/>
      <c r="Z50" s="262"/>
      <c r="AA50" s="111"/>
      <c r="AB50" s="103"/>
      <c r="AC50" s="293"/>
    </row>
    <row r="51" spans="1:29" ht="15.75" customHeight="1">
      <c r="A51" s="271"/>
      <c r="B51" s="153"/>
      <c r="C51" s="259"/>
      <c r="D51" s="260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6"/>
      <c r="S51" s="1"/>
      <c r="T51" s="2"/>
      <c r="U51" s="104"/>
      <c r="V51" s="105"/>
      <c r="W51" s="106"/>
      <c r="X51" s="107"/>
      <c r="Y51" s="261"/>
      <c r="Z51" s="262"/>
      <c r="AA51" s="111"/>
      <c r="AB51" s="103"/>
      <c r="AC51" s="293"/>
    </row>
    <row r="52" spans="1:29" ht="15.75" customHeight="1">
      <c r="A52" s="271"/>
      <c r="B52" s="153"/>
      <c r="C52" s="259"/>
      <c r="D52" s="260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6"/>
      <c r="S52" s="1"/>
      <c r="T52" s="2"/>
      <c r="U52" s="104"/>
      <c r="V52" s="105"/>
      <c r="W52" s="184"/>
      <c r="X52" s="185"/>
      <c r="Y52" s="261"/>
      <c r="Z52" s="262"/>
      <c r="AA52" s="111"/>
      <c r="AB52" s="103"/>
      <c r="AC52" s="293"/>
    </row>
    <row r="53" spans="1:29" ht="15.75" customHeight="1">
      <c r="A53" s="271"/>
      <c r="B53" s="153"/>
      <c r="C53" s="259"/>
      <c r="D53" s="260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6"/>
      <c r="S53" s="1"/>
      <c r="T53" s="2"/>
      <c r="U53" s="104"/>
      <c r="V53" s="105"/>
      <c r="W53" s="186"/>
      <c r="X53" s="187"/>
      <c r="Y53" s="261"/>
      <c r="Z53" s="262"/>
      <c r="AA53" s="111"/>
      <c r="AB53" s="103"/>
      <c r="AC53" s="293"/>
    </row>
    <row r="54" spans="1:29" ht="15.75" customHeight="1">
      <c r="A54" s="271"/>
      <c r="B54" s="92"/>
      <c r="C54" s="259"/>
      <c r="D54" s="260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6"/>
      <c r="S54" s="1"/>
      <c r="T54" s="2"/>
      <c r="U54" s="129"/>
      <c r="V54" s="105"/>
      <c r="W54" s="186"/>
      <c r="X54" s="187"/>
      <c r="Y54" s="261"/>
      <c r="Z54" s="262"/>
      <c r="AA54" s="111"/>
      <c r="AB54" s="103"/>
      <c r="AC54" s="293"/>
    </row>
    <row r="55" spans="1:29" ht="15.75" customHeight="1" thickBot="1">
      <c r="A55" s="272"/>
      <c r="B55" s="133" t="s">
        <v>109</v>
      </c>
      <c r="C55" s="263"/>
      <c r="D55" s="263"/>
      <c r="E55" s="134"/>
      <c r="F55" s="135"/>
      <c r="G55" s="136"/>
      <c r="H55" s="91"/>
      <c r="I55" s="137">
        <f t="shared" ref="I55:J55" si="29">AVERAGE(I39:I54)</f>
        <v>21.2</v>
      </c>
      <c r="J55" s="138">
        <f t="shared" si="29"/>
        <v>1960</v>
      </c>
      <c r="K55" s="139">
        <f t="shared" ref="K55" si="30">J55/I55</f>
        <v>92.452830188679243</v>
      </c>
      <c r="L55" s="137">
        <f t="shared" ref="L55:M55" si="31">AVERAGE(L39:L54)</f>
        <v>21.2</v>
      </c>
      <c r="M55" s="138">
        <f t="shared" si="31"/>
        <v>1667.0881579946654</v>
      </c>
      <c r="N55" s="139">
        <f t="shared" ref="N55:N62" si="32">M55/L55</f>
        <v>78.6362338676729</v>
      </c>
      <c r="O55" s="140">
        <f t="shared" ref="O55:O62" si="33">L55-I55</f>
        <v>0</v>
      </c>
      <c r="P55" s="141">
        <f t="shared" ref="P55:P62" si="34">N55-K55</f>
        <v>-13.816596321006344</v>
      </c>
      <c r="Q55" s="142">
        <f t="shared" ref="Q55:Q62" si="35">N55/K55</f>
        <v>0.85055518265033958</v>
      </c>
      <c r="R55" s="277"/>
      <c r="S55" s="143">
        <f>S39</f>
        <v>0.29200231481481481</v>
      </c>
      <c r="T55" s="144">
        <f>INDEX(T39:T54,COUNTA(T39:T54))</f>
        <v>0.56975694444444447</v>
      </c>
      <c r="U55" s="145"/>
      <c r="V55" s="156"/>
      <c r="W55" s="188"/>
      <c r="X55" s="189"/>
      <c r="Y55" s="264"/>
      <c r="Z55" s="265"/>
      <c r="AA55" s="157">
        <f t="shared" ref="AA55:AA62" si="36">M55-J55</f>
        <v>-292.91184200533462</v>
      </c>
      <c r="AB55" s="142">
        <f t="shared" ref="AB55:AB62" si="37">M55/J55</f>
        <v>0.85055518265033947</v>
      </c>
      <c r="AC55" s="294"/>
    </row>
    <row r="56" spans="1:29" ht="15.75" customHeight="1">
      <c r="A56" s="280" t="s">
        <v>191</v>
      </c>
      <c r="B56" s="183" t="s">
        <v>180</v>
      </c>
      <c r="C56" s="273" t="s">
        <v>192</v>
      </c>
      <c r="D56" s="274"/>
      <c r="E56" s="158">
        <v>59.36</v>
      </c>
      <c r="F56" s="87">
        <v>1266</v>
      </c>
      <c r="G56" s="159">
        <f t="shared" ref="G56:G62" si="38">E56*F56</f>
        <v>75149.759999999995</v>
      </c>
      <c r="H56" s="160"/>
      <c r="I56" s="161">
        <v>23</v>
      </c>
      <c r="J56" s="162">
        <v>2000</v>
      </c>
      <c r="K56" s="163">
        <f>J56/I56</f>
        <v>86.956521739130437</v>
      </c>
      <c r="L56" s="164">
        <v>23</v>
      </c>
      <c r="M56" s="162">
        <f t="shared" ref="M56:M62" si="39">F56/V56*60</f>
        <v>1696.7982129560687</v>
      </c>
      <c r="N56" s="163">
        <f t="shared" si="32"/>
        <v>73.773835345916027</v>
      </c>
      <c r="O56" s="165">
        <f t="shared" si="33"/>
        <v>0</v>
      </c>
      <c r="P56" s="166">
        <f t="shared" si="34"/>
        <v>-13.182686393214411</v>
      </c>
      <c r="Q56" s="152">
        <f t="shared" si="35"/>
        <v>0.84839910647803429</v>
      </c>
      <c r="R56" s="275">
        <f>Q72</f>
        <v>0.84032210031500432</v>
      </c>
      <c r="S56" s="167">
        <v>0.25016203703703704</v>
      </c>
      <c r="T56" s="168">
        <v>0.28125</v>
      </c>
      <c r="U56" s="169"/>
      <c r="V56" s="170">
        <v>44.766666666666659</v>
      </c>
      <c r="W56" s="168"/>
      <c r="X56" s="171"/>
      <c r="Y56" s="278"/>
      <c r="Z56" s="279"/>
      <c r="AA56" s="109">
        <f t="shared" si="36"/>
        <v>-303.20178704393129</v>
      </c>
      <c r="AB56" s="152">
        <f t="shared" si="37"/>
        <v>0.8483991064780344</v>
      </c>
      <c r="AC56" s="266">
        <f>AB72</f>
        <v>0.84032210031500443</v>
      </c>
    </row>
    <row r="57" spans="1:29" ht="15.75" customHeight="1">
      <c r="A57" s="281"/>
      <c r="B57" s="153" t="s">
        <v>176</v>
      </c>
      <c r="C57" s="259" t="s">
        <v>193</v>
      </c>
      <c r="D57" s="260"/>
      <c r="E57" s="93">
        <v>56.85</v>
      </c>
      <c r="F57" s="94">
        <v>733</v>
      </c>
      <c r="G57" s="95">
        <f t="shared" si="38"/>
        <v>41671.050000000003</v>
      </c>
      <c r="H57" s="96"/>
      <c r="I57" s="97">
        <v>21</v>
      </c>
      <c r="J57" s="98">
        <v>2000</v>
      </c>
      <c r="K57" s="99">
        <f t="shared" si="18"/>
        <v>95.238095238095241</v>
      </c>
      <c r="L57" s="100">
        <v>21</v>
      </c>
      <c r="M57" s="98">
        <f t="shared" si="39"/>
        <v>1630.9023485784917</v>
      </c>
      <c r="N57" s="99">
        <f t="shared" si="32"/>
        <v>77.662016598975796</v>
      </c>
      <c r="O57" s="101">
        <f t="shared" si="33"/>
        <v>0</v>
      </c>
      <c r="P57" s="102">
        <f t="shared" si="34"/>
        <v>-17.576078639119444</v>
      </c>
      <c r="Q57" s="103">
        <f t="shared" si="35"/>
        <v>0.81545117428924585</v>
      </c>
      <c r="R57" s="276"/>
      <c r="S57" s="1">
        <v>0.28474537037037034</v>
      </c>
      <c r="T57" s="2">
        <v>0.3034722222222222</v>
      </c>
      <c r="U57" s="104">
        <v>5.0333333333332941</v>
      </c>
      <c r="V57" s="105">
        <v>26.966666666666672</v>
      </c>
      <c r="W57" s="106"/>
      <c r="X57" s="107"/>
      <c r="Y57" s="261"/>
      <c r="Z57" s="262"/>
      <c r="AA57" s="111">
        <f t="shared" si="36"/>
        <v>-369.09765142150832</v>
      </c>
      <c r="AB57" s="103">
        <f t="shared" si="37"/>
        <v>0.81545117428924585</v>
      </c>
      <c r="AC57" s="267"/>
    </row>
    <row r="58" spans="1:29" ht="15.75" customHeight="1">
      <c r="A58" s="281"/>
      <c r="B58" s="153" t="s">
        <v>180</v>
      </c>
      <c r="C58" s="259" t="s">
        <v>194</v>
      </c>
      <c r="D58" s="260"/>
      <c r="E58" s="93">
        <v>47.37</v>
      </c>
      <c r="F58" s="94">
        <v>1344</v>
      </c>
      <c r="G58" s="95">
        <f t="shared" si="38"/>
        <v>63665.279999999999</v>
      </c>
      <c r="H58" s="96"/>
      <c r="I58" s="97">
        <v>21</v>
      </c>
      <c r="J58" s="98">
        <v>2000</v>
      </c>
      <c r="K58" s="99">
        <f t="shared" si="18"/>
        <v>95.238095238095241</v>
      </c>
      <c r="L58" s="100">
        <v>21</v>
      </c>
      <c r="M58" s="98">
        <f t="shared" si="39"/>
        <v>1670.1415257162553</v>
      </c>
      <c r="N58" s="99">
        <f t="shared" si="32"/>
        <v>79.530548843631209</v>
      </c>
      <c r="O58" s="101">
        <f t="shared" si="33"/>
        <v>0</v>
      </c>
      <c r="P58" s="102">
        <f t="shared" si="34"/>
        <v>-15.707546394464032</v>
      </c>
      <c r="Q58" s="103">
        <f t="shared" si="35"/>
        <v>0.83507076285812765</v>
      </c>
      <c r="R58" s="276"/>
      <c r="S58" s="1">
        <v>0.30694444444444441</v>
      </c>
      <c r="T58" s="2">
        <v>0.34047453703703706</v>
      </c>
      <c r="U58" s="104">
        <v>4.9999999999999822</v>
      </c>
      <c r="V58" s="105">
        <v>48.283333333333417</v>
      </c>
      <c r="W58" s="106"/>
      <c r="X58" s="107"/>
      <c r="Y58" s="261"/>
      <c r="Z58" s="262"/>
      <c r="AA58" s="111">
        <f t="shared" si="36"/>
        <v>-329.85847428374473</v>
      </c>
      <c r="AB58" s="103">
        <f t="shared" si="37"/>
        <v>0.83507076285812765</v>
      </c>
      <c r="AC58" s="267"/>
    </row>
    <row r="59" spans="1:29" ht="15.75" customHeight="1">
      <c r="A59" s="281"/>
      <c r="B59" s="153" t="s">
        <v>180</v>
      </c>
      <c r="C59" s="259" t="s">
        <v>195</v>
      </c>
      <c r="D59" s="260"/>
      <c r="E59" s="93">
        <v>102.83</v>
      </c>
      <c r="F59" s="94">
        <v>1391</v>
      </c>
      <c r="G59" s="95">
        <f t="shared" si="38"/>
        <v>143036.53</v>
      </c>
      <c r="H59" s="96"/>
      <c r="I59" s="97">
        <v>19</v>
      </c>
      <c r="J59" s="98">
        <v>2000</v>
      </c>
      <c r="K59" s="99">
        <f t="shared" si="18"/>
        <v>105.26315789473684</v>
      </c>
      <c r="L59" s="100">
        <v>19</v>
      </c>
      <c r="M59" s="98">
        <f t="shared" si="39"/>
        <v>1691.7567567567535</v>
      </c>
      <c r="N59" s="99">
        <f t="shared" si="32"/>
        <v>89.03982930298703</v>
      </c>
      <c r="O59" s="101">
        <f t="shared" si="33"/>
        <v>0</v>
      </c>
      <c r="P59" s="102">
        <f t="shared" si="34"/>
        <v>-16.223328591749805</v>
      </c>
      <c r="Q59" s="103">
        <f t="shared" si="35"/>
        <v>0.84587837837837687</v>
      </c>
      <c r="R59" s="276"/>
      <c r="S59" s="1">
        <v>0.34444444444444439</v>
      </c>
      <c r="T59" s="2">
        <v>0.37870370370370371</v>
      </c>
      <c r="U59" s="104">
        <v>5.7166666666665478</v>
      </c>
      <c r="V59" s="105">
        <v>49.333333333333428</v>
      </c>
      <c r="W59" s="106"/>
      <c r="X59" s="107"/>
      <c r="Y59" s="261"/>
      <c r="Z59" s="262"/>
      <c r="AA59" s="111">
        <f t="shared" si="36"/>
        <v>-308.24324324324652</v>
      </c>
      <c r="AB59" s="103">
        <f t="shared" si="37"/>
        <v>0.84587837837837676</v>
      </c>
      <c r="AC59" s="267"/>
    </row>
    <row r="60" spans="1:29" ht="15.75" customHeight="1">
      <c r="A60" s="281"/>
      <c r="B60" s="153" t="s">
        <v>180</v>
      </c>
      <c r="C60" s="259" t="s">
        <v>196</v>
      </c>
      <c r="D60" s="260"/>
      <c r="E60" s="93">
        <v>53.37</v>
      </c>
      <c r="F60" s="94">
        <v>983</v>
      </c>
      <c r="G60" s="95">
        <f t="shared" si="38"/>
        <v>52462.71</v>
      </c>
      <c r="H60" s="113"/>
      <c r="I60" s="97">
        <v>25</v>
      </c>
      <c r="J60" s="98">
        <v>2000</v>
      </c>
      <c r="K60" s="99">
        <f t="shared" si="18"/>
        <v>80</v>
      </c>
      <c r="L60" s="114">
        <v>25</v>
      </c>
      <c r="M60" s="98">
        <f t="shared" si="39"/>
        <v>1685.1428571428517</v>
      </c>
      <c r="N60" s="99">
        <f t="shared" si="32"/>
        <v>67.405714285714069</v>
      </c>
      <c r="O60" s="101">
        <f t="shared" si="33"/>
        <v>0</v>
      </c>
      <c r="P60" s="102">
        <f t="shared" si="34"/>
        <v>-12.594285714285931</v>
      </c>
      <c r="Q60" s="103">
        <f t="shared" si="35"/>
        <v>0.84257142857142586</v>
      </c>
      <c r="R60" s="276"/>
      <c r="S60" s="1">
        <v>0.38333333333333325</v>
      </c>
      <c r="T60" s="2">
        <v>0.40763888888888888</v>
      </c>
      <c r="U60" s="104">
        <v>6.6666666666665364</v>
      </c>
      <c r="V60" s="105">
        <v>35.000000000000114</v>
      </c>
      <c r="W60" s="106"/>
      <c r="X60" s="107"/>
      <c r="Y60" s="261"/>
      <c r="Z60" s="262"/>
      <c r="AA60" s="111">
        <f t="shared" si="36"/>
        <v>-314.85714285714835</v>
      </c>
      <c r="AB60" s="103">
        <f t="shared" si="37"/>
        <v>0.84257142857142586</v>
      </c>
      <c r="AC60" s="267"/>
    </row>
    <row r="61" spans="1:29" ht="15.75" customHeight="1">
      <c r="A61" s="281"/>
      <c r="B61" s="153" t="s">
        <v>180</v>
      </c>
      <c r="C61" s="259" t="s">
        <v>197</v>
      </c>
      <c r="D61" s="260"/>
      <c r="E61" s="93">
        <v>77.34</v>
      </c>
      <c r="F61" s="94">
        <v>1825</v>
      </c>
      <c r="G61" s="115">
        <f t="shared" si="38"/>
        <v>141145.5</v>
      </c>
      <c r="H61" s="116"/>
      <c r="I61" s="97">
        <v>25</v>
      </c>
      <c r="J61" s="98">
        <v>2000</v>
      </c>
      <c r="K61" s="99">
        <f t="shared" si="18"/>
        <v>80</v>
      </c>
      <c r="L61" s="100">
        <v>25</v>
      </c>
      <c r="M61" s="98">
        <f t="shared" si="39"/>
        <v>1673.8853503184669</v>
      </c>
      <c r="N61" s="99">
        <f t="shared" si="32"/>
        <v>66.955414012738672</v>
      </c>
      <c r="O61" s="101">
        <f t="shared" si="33"/>
        <v>0</v>
      </c>
      <c r="P61" s="102">
        <f t="shared" si="34"/>
        <v>-13.044585987261328</v>
      </c>
      <c r="Q61" s="103">
        <f t="shared" si="35"/>
        <v>0.83694267515923337</v>
      </c>
      <c r="R61" s="276"/>
      <c r="S61" s="1">
        <v>0.41249999999999987</v>
      </c>
      <c r="T61" s="2">
        <v>0.45792824074074073</v>
      </c>
      <c r="U61" s="104">
        <v>6.9999999999998153</v>
      </c>
      <c r="V61" s="105">
        <v>65.416666666666842</v>
      </c>
      <c r="W61" s="106">
        <v>0.45792824074074073</v>
      </c>
      <c r="X61" s="107">
        <v>0.49722222222222207</v>
      </c>
      <c r="Y61" s="261"/>
      <c r="Z61" s="262"/>
      <c r="AA61" s="111">
        <f t="shared" si="36"/>
        <v>-326.11464968153314</v>
      </c>
      <c r="AB61" s="103">
        <f t="shared" si="37"/>
        <v>0.83694267515923348</v>
      </c>
      <c r="AC61" s="267"/>
    </row>
    <row r="62" spans="1:29" ht="15.75" customHeight="1">
      <c r="A62" s="281"/>
      <c r="B62" s="153" t="s">
        <v>180</v>
      </c>
      <c r="C62" s="259" t="s">
        <v>198</v>
      </c>
      <c r="D62" s="260"/>
      <c r="E62" s="93">
        <v>58.67</v>
      </c>
      <c r="F62" s="94">
        <v>2917</v>
      </c>
      <c r="G62" s="115">
        <f t="shared" si="38"/>
        <v>171140.39</v>
      </c>
      <c r="H62" s="119"/>
      <c r="I62" s="97">
        <v>25</v>
      </c>
      <c r="J62" s="98">
        <v>2000</v>
      </c>
      <c r="K62" s="99">
        <f t="shared" si="18"/>
        <v>80</v>
      </c>
      <c r="L62" s="114">
        <v>25</v>
      </c>
      <c r="M62" s="98">
        <f t="shared" si="39"/>
        <v>1715.8823529411729</v>
      </c>
      <c r="N62" s="99">
        <f t="shared" si="32"/>
        <v>68.635294117646922</v>
      </c>
      <c r="O62" s="120">
        <f t="shared" si="33"/>
        <v>0</v>
      </c>
      <c r="P62" s="121">
        <f t="shared" si="34"/>
        <v>-11.364705882353078</v>
      </c>
      <c r="Q62" s="122">
        <f t="shared" si="35"/>
        <v>0.85794117647058654</v>
      </c>
      <c r="R62" s="276"/>
      <c r="S62" s="117">
        <v>0.49722222222222207</v>
      </c>
      <c r="T62" s="118">
        <v>0.56805555555555554</v>
      </c>
      <c r="U62" s="104">
        <v>56.583333333333115</v>
      </c>
      <c r="V62" s="105">
        <v>102.0000000000002</v>
      </c>
      <c r="W62" s="118"/>
      <c r="X62" s="190"/>
      <c r="Y62" s="261"/>
      <c r="Z62" s="262"/>
      <c r="AA62" s="111">
        <f t="shared" si="36"/>
        <v>-284.11764705882706</v>
      </c>
      <c r="AB62" s="103">
        <f t="shared" si="37"/>
        <v>0.85794117647058643</v>
      </c>
      <c r="AC62" s="267"/>
    </row>
    <row r="63" spans="1:29" ht="15.75" customHeight="1">
      <c r="A63" s="281"/>
      <c r="B63" s="153"/>
      <c r="C63" s="259"/>
      <c r="D63" s="260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6"/>
      <c r="S63" s="117"/>
      <c r="T63" s="118"/>
      <c r="U63" s="104"/>
      <c r="V63" s="105"/>
      <c r="W63" s="118"/>
      <c r="X63" s="190"/>
      <c r="Y63" s="261"/>
      <c r="Z63" s="262"/>
      <c r="AA63" s="111"/>
      <c r="AB63" s="103"/>
      <c r="AC63" s="267"/>
    </row>
    <row r="64" spans="1:29" ht="15.75" customHeight="1">
      <c r="A64" s="281"/>
      <c r="B64" s="153"/>
      <c r="C64" s="259"/>
      <c r="D64" s="260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6"/>
      <c r="S64" s="117"/>
      <c r="T64" s="118"/>
      <c r="U64" s="104"/>
      <c r="V64" s="105"/>
      <c r="W64" s="118"/>
      <c r="X64" s="190"/>
      <c r="Y64" s="261"/>
      <c r="Z64" s="262"/>
      <c r="AA64" s="111"/>
      <c r="AB64" s="103"/>
      <c r="AC64" s="267"/>
    </row>
    <row r="65" spans="1:29" ht="15.75" customHeight="1">
      <c r="A65" s="281"/>
      <c r="B65" s="153"/>
      <c r="C65" s="259"/>
      <c r="D65" s="260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6"/>
      <c r="S65" s="117"/>
      <c r="T65" s="118"/>
      <c r="U65" s="104"/>
      <c r="V65" s="105"/>
      <c r="W65" s="118"/>
      <c r="X65" s="190"/>
      <c r="Y65" s="261"/>
      <c r="Z65" s="262"/>
      <c r="AA65" s="111"/>
      <c r="AB65" s="103"/>
      <c r="AC65" s="267"/>
    </row>
    <row r="66" spans="1:29" ht="15.75" customHeight="1">
      <c r="A66" s="281"/>
      <c r="B66" s="153"/>
      <c r="C66" s="259"/>
      <c r="D66" s="260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6"/>
      <c r="S66" s="117"/>
      <c r="T66" s="118"/>
      <c r="U66" s="104"/>
      <c r="V66" s="105"/>
      <c r="W66" s="118"/>
      <c r="X66" s="190"/>
      <c r="Y66" s="261"/>
      <c r="Z66" s="262"/>
      <c r="AA66" s="111"/>
      <c r="AB66" s="103"/>
      <c r="AC66" s="267"/>
    </row>
    <row r="67" spans="1:29" ht="15.75" customHeight="1">
      <c r="A67" s="281"/>
      <c r="B67" s="153"/>
      <c r="C67" s="259"/>
      <c r="D67" s="260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6"/>
      <c r="S67" s="117"/>
      <c r="T67" s="118"/>
      <c r="U67" s="104"/>
      <c r="V67" s="105"/>
      <c r="W67" s="118"/>
      <c r="X67" s="190"/>
      <c r="Y67" s="261"/>
      <c r="Z67" s="262"/>
      <c r="AA67" s="111"/>
      <c r="AB67" s="103"/>
      <c r="AC67" s="267"/>
    </row>
    <row r="68" spans="1:29" ht="15.75" customHeight="1">
      <c r="A68" s="281"/>
      <c r="B68" s="153"/>
      <c r="C68" s="259"/>
      <c r="D68" s="260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6"/>
      <c r="S68" s="117"/>
      <c r="T68" s="118"/>
      <c r="U68" s="104"/>
      <c r="V68" s="105"/>
      <c r="W68" s="118"/>
      <c r="X68" s="190"/>
      <c r="Y68" s="261"/>
      <c r="Z68" s="262"/>
      <c r="AA68" s="111"/>
      <c r="AB68" s="103"/>
      <c r="AC68" s="267"/>
    </row>
    <row r="69" spans="1:29" ht="15.75" customHeight="1">
      <c r="A69" s="281"/>
      <c r="B69" s="153"/>
      <c r="C69" s="259"/>
      <c r="D69" s="260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6"/>
      <c r="S69" s="117"/>
      <c r="T69" s="118"/>
      <c r="U69" s="104"/>
      <c r="V69" s="105"/>
      <c r="W69" s="118"/>
      <c r="X69" s="190"/>
      <c r="Y69" s="261"/>
      <c r="Z69" s="262"/>
      <c r="AA69" s="111"/>
      <c r="AB69" s="103"/>
      <c r="AC69" s="267"/>
    </row>
    <row r="70" spans="1:29" ht="15.75" customHeight="1">
      <c r="A70" s="281"/>
      <c r="B70" s="153"/>
      <c r="C70" s="259"/>
      <c r="D70" s="260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6"/>
      <c r="S70" s="117"/>
      <c r="T70" s="118"/>
      <c r="U70" s="104"/>
      <c r="V70" s="105"/>
      <c r="W70" s="118"/>
      <c r="X70" s="190"/>
      <c r="Y70" s="261"/>
      <c r="Z70" s="262"/>
      <c r="AA70" s="111"/>
      <c r="AB70" s="103"/>
      <c r="AC70" s="267"/>
    </row>
    <row r="71" spans="1:29" ht="15.75" customHeight="1">
      <c r="A71" s="281"/>
      <c r="B71" s="153"/>
      <c r="C71" s="259"/>
      <c r="D71" s="260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6"/>
      <c r="S71" s="117"/>
      <c r="T71" s="118"/>
      <c r="U71" s="129"/>
      <c r="V71" s="130"/>
      <c r="W71" s="123"/>
      <c r="X71" s="124"/>
      <c r="Y71" s="261"/>
      <c r="Z71" s="262"/>
      <c r="AA71" s="155"/>
      <c r="AB71" s="122"/>
      <c r="AC71" s="267"/>
    </row>
    <row r="72" spans="1:29" ht="15.75" customHeight="1" thickBot="1">
      <c r="A72" s="282"/>
      <c r="B72" s="133" t="s">
        <v>109</v>
      </c>
      <c r="C72" s="263"/>
      <c r="D72" s="263"/>
      <c r="E72" s="134"/>
      <c r="F72" s="135"/>
      <c r="G72" s="136"/>
      <c r="H72" s="91"/>
      <c r="I72" s="137">
        <f t="shared" ref="I72:J72" si="40">AVERAGE(I56:I71)</f>
        <v>22.714285714285715</v>
      </c>
      <c r="J72" s="138">
        <f t="shared" si="40"/>
        <v>2000</v>
      </c>
      <c r="K72" s="139">
        <f t="shared" ref="K72" si="41">J72/I72</f>
        <v>88.050314465408803</v>
      </c>
      <c r="L72" s="137">
        <f t="shared" ref="L72:M72" si="42">AVERAGE(L56:L71)</f>
        <v>22.714285714285715</v>
      </c>
      <c r="M72" s="138">
        <f t="shared" si="42"/>
        <v>1680.6442006300088</v>
      </c>
      <c r="N72" s="139">
        <f t="shared" ref="N72:N82" si="43">M72/L72</f>
        <v>73.990625184968934</v>
      </c>
      <c r="O72" s="140">
        <f t="shared" ref="O72:O82" si="44">L72-I72</f>
        <v>0</v>
      </c>
      <c r="P72" s="141">
        <f t="shared" ref="P72:P82" si="45">N72-K72</f>
        <v>-14.059689280439869</v>
      </c>
      <c r="Q72" s="142">
        <f t="shared" ref="Q72:Q82" si="46">N72/K72</f>
        <v>0.84032210031500432</v>
      </c>
      <c r="R72" s="277"/>
      <c r="S72" s="143">
        <f>S56</f>
        <v>0.25016203703703704</v>
      </c>
      <c r="T72" s="144">
        <f>INDEX(T56:T71,COUNTA(T56:T71))</f>
        <v>0.56805555555555554</v>
      </c>
      <c r="U72" s="145"/>
      <c r="V72" s="156"/>
      <c r="W72" s="135"/>
      <c r="X72" s="139"/>
      <c r="Y72" s="264"/>
      <c r="Z72" s="265"/>
      <c r="AA72" s="157">
        <f t="shared" ref="AA72:AA82" si="47">M72-J72</f>
        <v>-319.35579936999125</v>
      </c>
      <c r="AB72" s="142">
        <f t="shared" ref="AB72:AB82" si="48">M72/J72</f>
        <v>0.84032210031500443</v>
      </c>
      <c r="AC72" s="268"/>
    </row>
    <row r="73" spans="1:29" ht="15.75" customHeight="1">
      <c r="A73" s="269" t="s">
        <v>199</v>
      </c>
      <c r="B73" s="108" t="s">
        <v>189</v>
      </c>
      <c r="C73" s="290" t="s">
        <v>200</v>
      </c>
      <c r="D73" s="290"/>
      <c r="E73" s="158">
        <v>37.94</v>
      </c>
      <c r="F73" s="87">
        <v>3659</v>
      </c>
      <c r="G73" s="159">
        <f t="shared" ref="G73:G82" si="49">E73*F73</f>
        <v>138822.46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2" si="50">F73/V73*60</f>
        <v>3000.5466970387229</v>
      </c>
      <c r="N73" s="163">
        <f t="shared" si="43"/>
        <v>142.883176049463</v>
      </c>
      <c r="O73" s="165">
        <f t="shared" si="44"/>
        <v>0</v>
      </c>
      <c r="P73" s="166">
        <f t="shared" si="45"/>
        <v>-28.545395379108413</v>
      </c>
      <c r="Q73" s="152">
        <f t="shared" si="46"/>
        <v>0.83348519362186757</v>
      </c>
      <c r="R73" s="275">
        <f>Q89</f>
        <v>0.84607800484999673</v>
      </c>
      <c r="S73" s="167">
        <v>0.16666666666666666</v>
      </c>
      <c r="T73" s="168">
        <v>0.21747685185185187</v>
      </c>
      <c r="U73" s="169"/>
      <c r="V73" s="170">
        <v>73.1666666666667</v>
      </c>
      <c r="W73" s="168"/>
      <c r="X73" s="171"/>
      <c r="Y73" s="278"/>
      <c r="Z73" s="279"/>
      <c r="AA73" s="109">
        <f t="shared" si="47"/>
        <v>-599.45330296127713</v>
      </c>
      <c r="AB73" s="152">
        <f t="shared" si="48"/>
        <v>0.83348519362186746</v>
      </c>
      <c r="AC73" s="266">
        <f>AB89</f>
        <v>0.84607800484999651</v>
      </c>
    </row>
    <row r="74" spans="1:29" ht="15.75" customHeight="1">
      <c r="A74" s="270"/>
      <c r="B74" s="92" t="s">
        <v>189</v>
      </c>
      <c r="C74" s="285" t="s">
        <v>201</v>
      </c>
      <c r="D74" s="285"/>
      <c r="E74" s="93">
        <v>38.1</v>
      </c>
      <c r="F74" s="94">
        <v>320</v>
      </c>
      <c r="G74" s="95">
        <f t="shared" si="49"/>
        <v>12192</v>
      </c>
      <c r="H74" s="96"/>
      <c r="I74" s="97">
        <v>21</v>
      </c>
      <c r="J74" s="98">
        <v>3600</v>
      </c>
      <c r="K74" s="99">
        <f t="shared" ref="K74:K109" si="51">J74/I74</f>
        <v>171.42857142857142</v>
      </c>
      <c r="L74" s="100">
        <v>21</v>
      </c>
      <c r="M74" s="98">
        <f t="shared" si="50"/>
        <v>2880.0000000000041</v>
      </c>
      <c r="N74" s="99">
        <f t="shared" si="43"/>
        <v>137.14285714285734</v>
      </c>
      <c r="O74" s="101">
        <f t="shared" si="44"/>
        <v>0</v>
      </c>
      <c r="P74" s="102">
        <f t="shared" si="45"/>
        <v>-34.285714285714079</v>
      </c>
      <c r="Q74" s="103">
        <f t="shared" si="46"/>
        <v>0.80000000000000115</v>
      </c>
      <c r="R74" s="276"/>
      <c r="S74" s="1">
        <v>0.22314814814814815</v>
      </c>
      <c r="T74" s="2">
        <v>0.22777777777777777</v>
      </c>
      <c r="U74" s="104">
        <v>8.1666666666666501</v>
      </c>
      <c r="V74" s="105">
        <v>6.6666666666666563</v>
      </c>
      <c r="W74" s="106"/>
      <c r="X74" s="107"/>
      <c r="Y74" s="261"/>
      <c r="Z74" s="262"/>
      <c r="AA74" s="111">
        <f t="shared" si="47"/>
        <v>-719.99999999999591</v>
      </c>
      <c r="AB74" s="103">
        <f t="shared" si="48"/>
        <v>0.80000000000000115</v>
      </c>
      <c r="AC74" s="267"/>
    </row>
    <row r="75" spans="1:29" ht="15.75" customHeight="1">
      <c r="A75" s="270"/>
      <c r="B75" s="92" t="s">
        <v>189</v>
      </c>
      <c r="C75" s="285" t="s">
        <v>202</v>
      </c>
      <c r="D75" s="285"/>
      <c r="E75" s="93">
        <v>32.06</v>
      </c>
      <c r="F75" s="94">
        <v>3544</v>
      </c>
      <c r="G75" s="95">
        <f t="shared" si="49"/>
        <v>113620.64000000001</v>
      </c>
      <c r="H75" s="96"/>
      <c r="I75" s="97">
        <v>21</v>
      </c>
      <c r="J75" s="98">
        <v>3600</v>
      </c>
      <c r="K75" s="99">
        <f t="shared" si="51"/>
        <v>171.42857142857142</v>
      </c>
      <c r="L75" s="100">
        <v>21</v>
      </c>
      <c r="M75" s="98">
        <f t="shared" si="50"/>
        <v>2990.0164049683635</v>
      </c>
      <c r="N75" s="99">
        <f t="shared" si="43"/>
        <v>142.38173356992206</v>
      </c>
      <c r="O75" s="101">
        <f t="shared" si="44"/>
        <v>0</v>
      </c>
      <c r="P75" s="102">
        <f t="shared" si="45"/>
        <v>-29.046837858649354</v>
      </c>
      <c r="Q75" s="103">
        <f t="shared" si="46"/>
        <v>0.83056011249121209</v>
      </c>
      <c r="R75" s="276"/>
      <c r="S75" s="1">
        <v>0.23194444444444445</v>
      </c>
      <c r="T75" s="2">
        <v>0.28133101851851849</v>
      </c>
      <c r="U75" s="104">
        <v>6.0000000000000187</v>
      </c>
      <c r="V75" s="105">
        <v>71.116666666666617</v>
      </c>
      <c r="W75" s="106"/>
      <c r="X75" s="107"/>
      <c r="Y75" s="261"/>
      <c r="Z75" s="262"/>
      <c r="AA75" s="111">
        <f t="shared" si="47"/>
        <v>-609.98359503163647</v>
      </c>
      <c r="AB75" s="103">
        <f t="shared" si="48"/>
        <v>0.83056011249121209</v>
      </c>
      <c r="AC75" s="267"/>
    </row>
    <row r="76" spans="1:29" ht="15.75" customHeight="1">
      <c r="A76" s="270"/>
      <c r="B76" s="92" t="s">
        <v>189</v>
      </c>
      <c r="C76" s="285" t="s">
        <v>203</v>
      </c>
      <c r="D76" s="285"/>
      <c r="E76" s="93">
        <v>28.29</v>
      </c>
      <c r="F76" s="94">
        <v>3443</v>
      </c>
      <c r="G76" s="95">
        <f t="shared" si="49"/>
        <v>97402.47</v>
      </c>
      <c r="H76" s="96"/>
      <c r="I76" s="97">
        <v>19</v>
      </c>
      <c r="J76" s="98">
        <v>3600</v>
      </c>
      <c r="K76" s="99">
        <f t="shared" si="51"/>
        <v>189.47368421052633</v>
      </c>
      <c r="L76" s="100">
        <v>19</v>
      </c>
      <c r="M76" s="98">
        <f t="shared" si="50"/>
        <v>2993.190050712391</v>
      </c>
      <c r="N76" s="99">
        <f t="shared" si="43"/>
        <v>157.5363184585469</v>
      </c>
      <c r="O76" s="101">
        <f t="shared" si="44"/>
        <v>0</v>
      </c>
      <c r="P76" s="102">
        <f t="shared" si="45"/>
        <v>-31.937365751979428</v>
      </c>
      <c r="Q76" s="103">
        <f t="shared" si="46"/>
        <v>0.83144168075344194</v>
      </c>
      <c r="R76" s="276"/>
      <c r="S76" s="1">
        <v>0.28750000000000003</v>
      </c>
      <c r="T76" s="2">
        <v>0.33542824074074074</v>
      </c>
      <c r="U76" s="104">
        <v>8.8833333333334163</v>
      </c>
      <c r="V76" s="105">
        <v>69.016666666666609</v>
      </c>
      <c r="W76" s="106"/>
      <c r="X76" s="107"/>
      <c r="Y76" s="261"/>
      <c r="Z76" s="262"/>
      <c r="AA76" s="191">
        <f t="shared" si="47"/>
        <v>-606.80994928760902</v>
      </c>
      <c r="AB76" s="192">
        <f t="shared" si="48"/>
        <v>0.83144168075344194</v>
      </c>
      <c r="AC76" s="267"/>
    </row>
    <row r="77" spans="1:29" ht="15.75" customHeight="1">
      <c r="A77" s="271"/>
      <c r="B77" s="92" t="s">
        <v>189</v>
      </c>
      <c r="C77" s="285" t="s">
        <v>204</v>
      </c>
      <c r="D77" s="285"/>
      <c r="E77" s="93">
        <v>38.99</v>
      </c>
      <c r="F77" s="98">
        <v>2085</v>
      </c>
      <c r="G77" s="95">
        <f t="shared" si="49"/>
        <v>81294.150000000009</v>
      </c>
      <c r="H77" s="113"/>
      <c r="I77" s="97">
        <v>19</v>
      </c>
      <c r="J77" s="98">
        <v>3600</v>
      </c>
      <c r="K77" s="99">
        <f t="shared" si="51"/>
        <v>189.47368421052633</v>
      </c>
      <c r="L77" s="114">
        <v>19</v>
      </c>
      <c r="M77" s="98">
        <f t="shared" si="50"/>
        <v>2966.7984189723334</v>
      </c>
      <c r="N77" s="99">
        <f t="shared" si="43"/>
        <v>156.14728520907019</v>
      </c>
      <c r="O77" s="101">
        <f t="shared" si="44"/>
        <v>0</v>
      </c>
      <c r="P77" s="102">
        <f t="shared" si="45"/>
        <v>-33.326399001456139</v>
      </c>
      <c r="Q77" s="103">
        <f t="shared" si="46"/>
        <v>0.82411067193675924</v>
      </c>
      <c r="R77" s="276"/>
      <c r="S77" s="1">
        <v>0.33888888888888891</v>
      </c>
      <c r="T77" s="2">
        <v>0.3681712962962963</v>
      </c>
      <c r="U77" s="104">
        <v>4.9833333333333663</v>
      </c>
      <c r="V77" s="105">
        <v>42.16666666666665</v>
      </c>
      <c r="W77" s="106"/>
      <c r="X77" s="107"/>
      <c r="Y77" s="261"/>
      <c r="Z77" s="262"/>
      <c r="AA77" s="191">
        <f t="shared" si="47"/>
        <v>-633.20158102766663</v>
      </c>
      <c r="AB77" s="192">
        <f t="shared" si="48"/>
        <v>0.82411067193675924</v>
      </c>
      <c r="AC77" s="267"/>
    </row>
    <row r="78" spans="1:29" ht="15.75" customHeight="1">
      <c r="A78" s="271"/>
      <c r="B78" s="92" t="s">
        <v>189</v>
      </c>
      <c r="C78" s="285" t="s">
        <v>205</v>
      </c>
      <c r="D78" s="285"/>
      <c r="E78" s="93">
        <v>31.27</v>
      </c>
      <c r="F78" s="98">
        <v>2876</v>
      </c>
      <c r="G78" s="115">
        <f t="shared" si="49"/>
        <v>89932.52</v>
      </c>
      <c r="H78" s="116"/>
      <c r="I78" s="97">
        <v>19</v>
      </c>
      <c r="J78" s="98">
        <v>3600</v>
      </c>
      <c r="K78" s="99">
        <f t="shared" si="51"/>
        <v>189.47368421052633</v>
      </c>
      <c r="L78" s="100">
        <v>19</v>
      </c>
      <c r="M78" s="98">
        <f t="shared" si="50"/>
        <v>2992.3699421965316</v>
      </c>
      <c r="N78" s="99">
        <f t="shared" si="43"/>
        <v>157.49315485244904</v>
      </c>
      <c r="O78" s="101">
        <f t="shared" si="44"/>
        <v>0</v>
      </c>
      <c r="P78" s="102">
        <f t="shared" si="45"/>
        <v>-31.980529358077291</v>
      </c>
      <c r="Q78" s="103">
        <f t="shared" si="46"/>
        <v>0.83121387283236992</v>
      </c>
      <c r="R78" s="276"/>
      <c r="S78" s="1">
        <v>0.37384259259259262</v>
      </c>
      <c r="T78" s="2">
        <v>0.41388888888888892</v>
      </c>
      <c r="U78" s="104">
        <v>8.1666666666666909</v>
      </c>
      <c r="V78" s="105">
        <v>57.666666666666671</v>
      </c>
      <c r="W78" s="106"/>
      <c r="X78" s="107"/>
      <c r="Y78" s="261"/>
      <c r="Z78" s="262"/>
      <c r="AA78" s="191">
        <f t="shared" si="47"/>
        <v>-607.63005780346839</v>
      </c>
      <c r="AB78" s="192">
        <f t="shared" si="48"/>
        <v>0.83121387283236992</v>
      </c>
      <c r="AC78" s="267"/>
    </row>
    <row r="79" spans="1:29" ht="15.75" customHeight="1">
      <c r="A79" s="271"/>
      <c r="B79" s="92" t="s">
        <v>189</v>
      </c>
      <c r="C79" s="285" t="s">
        <v>206</v>
      </c>
      <c r="D79" s="285"/>
      <c r="E79" s="93">
        <v>36.86</v>
      </c>
      <c r="F79" s="98">
        <v>2697</v>
      </c>
      <c r="G79" s="115">
        <f t="shared" si="49"/>
        <v>99411.42</v>
      </c>
      <c r="H79" s="119"/>
      <c r="I79" s="97">
        <v>21</v>
      </c>
      <c r="J79" s="98">
        <v>3600</v>
      </c>
      <c r="K79" s="99">
        <f t="shared" si="51"/>
        <v>171.42857142857142</v>
      </c>
      <c r="L79" s="114">
        <v>21</v>
      </c>
      <c r="M79" s="98">
        <f t="shared" si="50"/>
        <v>3183.3442622950815</v>
      </c>
      <c r="N79" s="99">
        <f t="shared" si="43"/>
        <v>151.58782201405151</v>
      </c>
      <c r="O79" s="120">
        <f t="shared" si="44"/>
        <v>0</v>
      </c>
      <c r="P79" s="121">
        <f t="shared" si="45"/>
        <v>-19.840749414519905</v>
      </c>
      <c r="Q79" s="122">
        <f t="shared" si="46"/>
        <v>0.88426229508196719</v>
      </c>
      <c r="R79" s="276"/>
      <c r="S79" s="1">
        <v>0.41956018518518517</v>
      </c>
      <c r="T79" s="2">
        <v>0.4548611111111111</v>
      </c>
      <c r="U79" s="104">
        <v>8.166666666666611</v>
      </c>
      <c r="V79" s="105">
        <v>50.833333333333343</v>
      </c>
      <c r="W79" s="106">
        <v>0.4548611111111111</v>
      </c>
      <c r="X79" s="107">
        <v>0.49513888888888885</v>
      </c>
      <c r="Y79" s="261"/>
      <c r="Z79" s="262"/>
      <c r="AA79" s="191">
        <f t="shared" si="47"/>
        <v>-416.65573770491847</v>
      </c>
      <c r="AB79" s="192">
        <f t="shared" si="48"/>
        <v>0.88426229508196708</v>
      </c>
      <c r="AC79" s="267"/>
    </row>
    <row r="80" spans="1:29" ht="15.75" customHeight="1">
      <c r="A80" s="271"/>
      <c r="B80" s="92" t="s">
        <v>189</v>
      </c>
      <c r="C80" s="285" t="s">
        <v>207</v>
      </c>
      <c r="D80" s="285"/>
      <c r="E80" s="93">
        <v>43.61</v>
      </c>
      <c r="F80" s="98">
        <v>1217</v>
      </c>
      <c r="G80" s="115">
        <f t="shared" si="49"/>
        <v>53073.37</v>
      </c>
      <c r="H80" s="119"/>
      <c r="I80" s="97">
        <v>22</v>
      </c>
      <c r="J80" s="98">
        <v>3600</v>
      </c>
      <c r="K80" s="99">
        <f t="shared" si="51"/>
        <v>163.63636363636363</v>
      </c>
      <c r="L80" s="114">
        <v>22</v>
      </c>
      <c r="M80" s="98">
        <f t="shared" si="50"/>
        <v>3131.6654753395287</v>
      </c>
      <c r="N80" s="99">
        <f t="shared" si="43"/>
        <v>142.3484306972513</v>
      </c>
      <c r="O80" s="120">
        <f t="shared" si="44"/>
        <v>0</v>
      </c>
      <c r="P80" s="121">
        <f t="shared" si="45"/>
        <v>-21.287932939112324</v>
      </c>
      <c r="Q80" s="122">
        <f t="shared" si="46"/>
        <v>0.86990707648320242</v>
      </c>
      <c r="R80" s="276"/>
      <c r="S80" s="1">
        <v>0.49513888888888885</v>
      </c>
      <c r="T80" s="2">
        <v>0.51133101851851848</v>
      </c>
      <c r="U80" s="104">
        <v>57.999999999999957</v>
      </c>
      <c r="V80" s="105">
        <v>23.316666666666663</v>
      </c>
      <c r="W80" s="106"/>
      <c r="X80" s="107"/>
      <c r="Y80" s="261"/>
      <c r="Z80" s="262"/>
      <c r="AA80" s="191">
        <f t="shared" si="47"/>
        <v>-468.33452466047129</v>
      </c>
      <c r="AB80" s="192">
        <f t="shared" si="48"/>
        <v>0.86990707648320242</v>
      </c>
      <c r="AC80" s="267"/>
    </row>
    <row r="81" spans="1:29" ht="15.75" customHeight="1">
      <c r="A81" s="271"/>
      <c r="B81" s="92" t="s">
        <v>189</v>
      </c>
      <c r="C81" s="285" t="s">
        <v>208</v>
      </c>
      <c r="D81" s="285"/>
      <c r="E81" s="93">
        <v>38.630000000000003</v>
      </c>
      <c r="F81" s="98">
        <v>3961</v>
      </c>
      <c r="G81" s="115">
        <f t="shared" si="49"/>
        <v>153013.43000000002</v>
      </c>
      <c r="H81" s="119"/>
      <c r="I81" s="97">
        <v>20</v>
      </c>
      <c r="J81" s="98">
        <v>3600</v>
      </c>
      <c r="K81" s="99">
        <f t="shared" si="51"/>
        <v>180</v>
      </c>
      <c r="L81" s="114">
        <v>20</v>
      </c>
      <c r="M81" s="98">
        <f t="shared" si="50"/>
        <v>3168.7999999999975</v>
      </c>
      <c r="N81" s="99">
        <f t="shared" si="43"/>
        <v>158.43999999999988</v>
      </c>
      <c r="O81" s="120">
        <f t="shared" si="44"/>
        <v>0</v>
      </c>
      <c r="P81" s="121">
        <f t="shared" si="45"/>
        <v>-21.560000000000116</v>
      </c>
      <c r="Q81" s="122">
        <f t="shared" si="46"/>
        <v>0.88022222222222157</v>
      </c>
      <c r="R81" s="276"/>
      <c r="S81" s="1">
        <v>0.51597222222222217</v>
      </c>
      <c r="T81" s="2">
        <v>0.56805555555555554</v>
      </c>
      <c r="U81" s="104">
        <v>6.6833333333333123</v>
      </c>
      <c r="V81" s="105">
        <v>75.000000000000057</v>
      </c>
      <c r="W81" s="106"/>
      <c r="X81" s="107"/>
      <c r="Y81" s="261"/>
      <c r="Z81" s="262"/>
      <c r="AA81" s="191">
        <f t="shared" si="47"/>
        <v>-431.20000000000255</v>
      </c>
      <c r="AB81" s="192">
        <f t="shared" si="48"/>
        <v>0.88022222222222146</v>
      </c>
      <c r="AC81" s="267"/>
    </row>
    <row r="82" spans="1:29" ht="15.75" customHeight="1">
      <c r="A82" s="271"/>
      <c r="B82" s="92" t="s">
        <v>189</v>
      </c>
      <c r="C82" s="285" t="s">
        <v>209</v>
      </c>
      <c r="D82" s="285"/>
      <c r="E82" s="93">
        <v>38</v>
      </c>
      <c r="F82" s="98">
        <v>4553</v>
      </c>
      <c r="G82" s="115">
        <f t="shared" si="49"/>
        <v>173014</v>
      </c>
      <c r="H82" s="119"/>
      <c r="I82" s="97">
        <v>21</v>
      </c>
      <c r="J82" s="98">
        <v>3600</v>
      </c>
      <c r="K82" s="99">
        <f t="shared" si="51"/>
        <v>171.42857142857142</v>
      </c>
      <c r="L82" s="114">
        <v>21</v>
      </c>
      <c r="M82" s="98">
        <f t="shared" si="50"/>
        <v>3152.0769230769265</v>
      </c>
      <c r="N82" s="99">
        <f t="shared" si="43"/>
        <v>150.09890109890125</v>
      </c>
      <c r="O82" s="120">
        <f t="shared" si="44"/>
        <v>0</v>
      </c>
      <c r="P82" s="121">
        <f t="shared" si="45"/>
        <v>-21.329670329670165</v>
      </c>
      <c r="Q82" s="122">
        <f t="shared" si="46"/>
        <v>0.87557692307692403</v>
      </c>
      <c r="R82" s="276"/>
      <c r="S82" s="1">
        <v>0.5717592592592593</v>
      </c>
      <c r="T82" s="2">
        <v>0.63194444444444442</v>
      </c>
      <c r="U82" s="104">
        <v>5.333333333333421</v>
      </c>
      <c r="V82" s="105">
        <v>86.666666666666572</v>
      </c>
      <c r="W82" s="106"/>
      <c r="X82" s="107"/>
      <c r="Y82" s="261"/>
      <c r="Z82" s="262"/>
      <c r="AA82" s="191">
        <f t="shared" si="47"/>
        <v>-447.92307692307349</v>
      </c>
      <c r="AB82" s="192">
        <f t="shared" si="48"/>
        <v>0.87557692307692403</v>
      </c>
      <c r="AC82" s="267"/>
    </row>
    <row r="83" spans="1:29" ht="15.75" customHeight="1">
      <c r="A83" s="271"/>
      <c r="B83" s="92"/>
      <c r="C83" s="285"/>
      <c r="D83" s="285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6"/>
      <c r="S83" s="1"/>
      <c r="T83" s="2"/>
      <c r="U83" s="104"/>
      <c r="V83" s="105"/>
      <c r="W83" s="106"/>
      <c r="X83" s="107"/>
      <c r="Y83" s="261"/>
      <c r="Z83" s="262"/>
      <c r="AA83" s="191"/>
      <c r="AB83" s="192"/>
      <c r="AC83" s="267"/>
    </row>
    <row r="84" spans="1:29" ht="15.75" customHeight="1">
      <c r="A84" s="271"/>
      <c r="B84" s="92"/>
      <c r="C84" s="285"/>
      <c r="D84" s="285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6"/>
      <c r="S84" s="1"/>
      <c r="T84" s="2"/>
      <c r="U84" s="104"/>
      <c r="V84" s="105"/>
      <c r="W84" s="106"/>
      <c r="X84" s="107"/>
      <c r="Y84" s="261"/>
      <c r="Z84" s="262"/>
      <c r="AA84" s="191"/>
      <c r="AB84" s="192"/>
      <c r="AC84" s="267"/>
    </row>
    <row r="85" spans="1:29" ht="15.75" customHeight="1">
      <c r="A85" s="271"/>
      <c r="B85" s="92"/>
      <c r="C85" s="285"/>
      <c r="D85" s="285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6"/>
      <c r="S85" s="1"/>
      <c r="T85" s="2"/>
      <c r="U85" s="104"/>
      <c r="V85" s="105"/>
      <c r="W85" s="106"/>
      <c r="X85" s="107"/>
      <c r="Y85" s="261"/>
      <c r="Z85" s="262"/>
      <c r="AA85" s="191"/>
      <c r="AB85" s="192"/>
      <c r="AC85" s="267"/>
    </row>
    <row r="86" spans="1:29" ht="15.75" customHeight="1">
      <c r="A86" s="271"/>
      <c r="B86" s="92"/>
      <c r="C86" s="285"/>
      <c r="D86" s="285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6"/>
      <c r="S86" s="1"/>
      <c r="T86" s="2"/>
      <c r="U86" s="104"/>
      <c r="V86" s="105"/>
      <c r="W86" s="106"/>
      <c r="X86" s="107"/>
      <c r="Y86" s="261"/>
      <c r="Z86" s="262"/>
      <c r="AA86" s="191"/>
      <c r="AB86" s="192"/>
      <c r="AC86" s="267"/>
    </row>
    <row r="87" spans="1:29" ht="15.75" customHeight="1">
      <c r="A87" s="271"/>
      <c r="B87" s="92"/>
      <c r="C87" s="285"/>
      <c r="D87" s="285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6"/>
      <c r="S87" s="1"/>
      <c r="T87" s="2"/>
      <c r="U87" s="104"/>
      <c r="V87" s="105"/>
      <c r="W87" s="106"/>
      <c r="X87" s="107"/>
      <c r="Y87" s="261"/>
      <c r="Z87" s="262"/>
      <c r="AA87" s="191"/>
      <c r="AB87" s="192"/>
      <c r="AC87" s="267"/>
    </row>
    <row r="88" spans="1:29" ht="15.75" customHeight="1">
      <c r="A88" s="271"/>
      <c r="B88" s="92"/>
      <c r="C88" s="285"/>
      <c r="D88" s="285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6"/>
      <c r="S88" s="117"/>
      <c r="T88" s="118"/>
      <c r="U88" s="129"/>
      <c r="V88" s="130"/>
      <c r="W88" s="123"/>
      <c r="X88" s="124"/>
      <c r="Y88" s="261"/>
      <c r="Z88" s="262"/>
      <c r="AA88" s="155"/>
      <c r="AB88" s="122"/>
      <c r="AC88" s="267"/>
    </row>
    <row r="89" spans="1:29" ht="15.75" customHeight="1" thickBot="1">
      <c r="A89" s="272"/>
      <c r="B89" s="133" t="s">
        <v>109</v>
      </c>
      <c r="C89" s="263"/>
      <c r="D89" s="263"/>
      <c r="E89" s="134"/>
      <c r="F89" s="135"/>
      <c r="G89" s="136"/>
      <c r="H89" s="91"/>
      <c r="I89" s="137">
        <f t="shared" ref="I89:J89" si="52">AVERAGE(I73:I88)</f>
        <v>20.399999999999999</v>
      </c>
      <c r="J89" s="138">
        <f t="shared" si="52"/>
        <v>3600</v>
      </c>
      <c r="K89" s="139">
        <f t="shared" ref="K89" si="53">J89/I89</f>
        <v>176.47058823529412</v>
      </c>
      <c r="L89" s="137">
        <f t="shared" ref="L89:M89" si="54">AVERAGE(L73:L88)</f>
        <v>20.399999999999999</v>
      </c>
      <c r="M89" s="138">
        <f t="shared" si="54"/>
        <v>3045.8808174599876</v>
      </c>
      <c r="N89" s="139">
        <f t="shared" ref="N89:N93" si="55">M89/L89</f>
        <v>149.30788320882294</v>
      </c>
      <c r="O89" s="140">
        <f t="shared" ref="O89:O93" si="56">L89-I89</f>
        <v>0</v>
      </c>
      <c r="P89" s="141">
        <f t="shared" ref="P89:P93" si="57">N89-K89</f>
        <v>-27.162705026471173</v>
      </c>
      <c r="Q89" s="142">
        <f t="shared" ref="Q89:Q93" si="58">N89/K89</f>
        <v>0.84607800484999673</v>
      </c>
      <c r="R89" s="277"/>
      <c r="S89" s="143">
        <f>S73</f>
        <v>0.16666666666666666</v>
      </c>
      <c r="T89" s="144">
        <f>INDEX(T73:T88,COUNTA(T73:T88))</f>
        <v>0.63194444444444442</v>
      </c>
      <c r="U89" s="145"/>
      <c r="V89" s="156"/>
      <c r="W89" s="135"/>
      <c r="X89" s="139"/>
      <c r="Y89" s="264"/>
      <c r="Z89" s="265"/>
      <c r="AA89" s="157">
        <f t="shared" ref="AA89:AA93" si="59">M89-J89</f>
        <v>-554.11918254001239</v>
      </c>
      <c r="AB89" s="142">
        <f t="shared" ref="AB89:AB93" si="60">M89/J89</f>
        <v>0.84607800484999651</v>
      </c>
      <c r="AC89" s="268"/>
    </row>
    <row r="90" spans="1:29" ht="15.75" customHeight="1">
      <c r="A90" s="280" t="s">
        <v>110</v>
      </c>
      <c r="B90" s="183" t="s">
        <v>173</v>
      </c>
      <c r="C90" s="273" t="s">
        <v>210</v>
      </c>
      <c r="D90" s="274"/>
      <c r="E90" s="158">
        <v>34.229999999999997</v>
      </c>
      <c r="F90" s="87">
        <v>1577</v>
      </c>
      <c r="G90" s="159">
        <f t="shared" ref="G90:G93" si="61">E90*F90</f>
        <v>53980.709999999992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2528.8195991091338</v>
      </c>
      <c r="N90" s="163">
        <f t="shared" si="55"/>
        <v>158.05122494432086</v>
      </c>
      <c r="O90" s="165">
        <f t="shared" si="56"/>
        <v>0</v>
      </c>
      <c r="P90" s="166">
        <f t="shared" si="57"/>
        <v>-29.448775055679135</v>
      </c>
      <c r="Q90" s="152">
        <f t="shared" si="58"/>
        <v>0.8429398663697113</v>
      </c>
      <c r="R90" s="275">
        <f>Q106</f>
        <v>0.85228266143515996</v>
      </c>
      <c r="S90" s="167">
        <v>0.25</v>
      </c>
      <c r="T90" s="168">
        <v>0.27598379629629627</v>
      </c>
      <c r="U90" s="169"/>
      <c r="V90" s="170">
        <v>37.416666666666629</v>
      </c>
      <c r="W90" s="173"/>
      <c r="X90" s="151"/>
      <c r="Y90" s="278"/>
      <c r="Z90" s="279"/>
      <c r="AA90" s="109">
        <f t="shared" si="59"/>
        <v>-471.18040089086617</v>
      </c>
      <c r="AB90" s="152">
        <f t="shared" si="60"/>
        <v>0.8429398663697113</v>
      </c>
      <c r="AC90" s="266">
        <f>AB106</f>
        <v>0.85228266143515996</v>
      </c>
    </row>
    <row r="91" spans="1:29" ht="15.75" customHeight="1">
      <c r="A91" s="281"/>
      <c r="B91" s="92" t="s">
        <v>173</v>
      </c>
      <c r="C91" s="259" t="s">
        <v>211</v>
      </c>
      <c r="D91" s="260"/>
      <c r="E91" s="93">
        <v>34.770000000000003</v>
      </c>
      <c r="F91" s="94">
        <v>1239</v>
      </c>
      <c r="G91" s="95">
        <f t="shared" si="61"/>
        <v>43080.030000000006</v>
      </c>
      <c r="H91" s="96"/>
      <c r="I91" s="97">
        <v>11</v>
      </c>
      <c r="J91" s="98">
        <v>3000</v>
      </c>
      <c r="K91" s="99">
        <f t="shared" si="51"/>
        <v>272.72727272727275</v>
      </c>
      <c r="L91" s="100">
        <v>11</v>
      </c>
      <c r="M91" s="98">
        <f>F91/V91*60</f>
        <v>2515.7360406091389</v>
      </c>
      <c r="N91" s="99">
        <f t="shared" si="55"/>
        <v>228.70327641901261</v>
      </c>
      <c r="O91" s="101">
        <f t="shared" si="56"/>
        <v>0</v>
      </c>
      <c r="P91" s="102">
        <f t="shared" si="57"/>
        <v>-44.023996308260138</v>
      </c>
      <c r="Q91" s="103">
        <f t="shared" si="58"/>
        <v>0.83857868020304616</v>
      </c>
      <c r="R91" s="276"/>
      <c r="S91" s="1">
        <v>0.28017361111111111</v>
      </c>
      <c r="T91" s="2">
        <v>0.30069444444444443</v>
      </c>
      <c r="U91" s="104">
        <v>6.0333333333333705</v>
      </c>
      <c r="V91" s="105">
        <v>29.549999999999983</v>
      </c>
      <c r="W91" s="106"/>
      <c r="X91" s="107"/>
      <c r="Y91" s="261"/>
      <c r="Z91" s="262"/>
      <c r="AA91" s="111">
        <f t="shared" si="59"/>
        <v>-484.26395939086115</v>
      </c>
      <c r="AB91" s="103">
        <f t="shared" si="60"/>
        <v>0.83857868020304627</v>
      </c>
      <c r="AC91" s="267"/>
    </row>
    <row r="92" spans="1:29" ht="15.75" customHeight="1">
      <c r="A92" s="281"/>
      <c r="B92" s="92" t="s">
        <v>173</v>
      </c>
      <c r="C92" s="259" t="s">
        <v>212</v>
      </c>
      <c r="D92" s="260"/>
      <c r="E92" s="93">
        <v>35.83</v>
      </c>
      <c r="F92" s="94">
        <v>3885</v>
      </c>
      <c r="G92" s="95">
        <f t="shared" si="61"/>
        <v>139199.54999999999</v>
      </c>
      <c r="H92" s="96"/>
      <c r="I92" s="97">
        <v>12</v>
      </c>
      <c r="J92" s="98">
        <v>3273</v>
      </c>
      <c r="K92" s="99">
        <f t="shared" si="51"/>
        <v>272.75</v>
      </c>
      <c r="L92" s="100">
        <v>12</v>
      </c>
      <c r="M92" s="98">
        <f>F92/V92*60</f>
        <v>2844.9959316517497</v>
      </c>
      <c r="N92" s="99">
        <f t="shared" si="55"/>
        <v>237.08299430431248</v>
      </c>
      <c r="O92" s="101">
        <f t="shared" si="56"/>
        <v>0</v>
      </c>
      <c r="P92" s="102">
        <f t="shared" si="57"/>
        <v>-35.667005695687521</v>
      </c>
      <c r="Q92" s="103">
        <f t="shared" si="58"/>
        <v>0.86923187645944078</v>
      </c>
      <c r="R92" s="276"/>
      <c r="S92" s="1">
        <v>0.34587962962962965</v>
      </c>
      <c r="T92" s="2">
        <v>0.40277777777777779</v>
      </c>
      <c r="U92" s="104">
        <v>7.0666666666666789</v>
      </c>
      <c r="V92" s="105">
        <v>81.933333333333323</v>
      </c>
      <c r="W92" s="106"/>
      <c r="X92" s="107"/>
      <c r="Y92" s="261"/>
      <c r="Z92" s="262"/>
      <c r="AA92" s="111">
        <f t="shared" si="59"/>
        <v>-428.00406834825026</v>
      </c>
      <c r="AB92" s="103">
        <f t="shared" si="60"/>
        <v>0.86923187645944078</v>
      </c>
      <c r="AC92" s="267"/>
    </row>
    <row r="93" spans="1:29" ht="15.75" customHeight="1">
      <c r="A93" s="281"/>
      <c r="B93" s="92" t="s">
        <v>173</v>
      </c>
      <c r="C93" s="259" t="s">
        <v>213</v>
      </c>
      <c r="D93" s="260"/>
      <c r="E93" s="93">
        <v>36.409999999999997</v>
      </c>
      <c r="F93" s="94">
        <v>2248</v>
      </c>
      <c r="G93" s="95">
        <f t="shared" si="61"/>
        <v>81849.679999999993</v>
      </c>
      <c r="H93" s="113"/>
      <c r="I93" s="97">
        <v>11</v>
      </c>
      <c r="J93" s="98">
        <v>3273</v>
      </c>
      <c r="K93" s="99">
        <f t="shared" si="51"/>
        <v>297.54545454545456</v>
      </c>
      <c r="L93" s="114">
        <v>11</v>
      </c>
      <c r="M93" s="98">
        <f>F93/V93*60</f>
        <v>2803.1866989954947</v>
      </c>
      <c r="N93" s="99">
        <f t="shared" si="55"/>
        <v>254.83515445413587</v>
      </c>
      <c r="O93" s="101">
        <f t="shared" si="56"/>
        <v>0</v>
      </c>
      <c r="P93" s="102">
        <f t="shared" si="57"/>
        <v>-42.710300091318686</v>
      </c>
      <c r="Q93" s="103">
        <f t="shared" si="58"/>
        <v>0.85645789764604174</v>
      </c>
      <c r="R93" s="276"/>
      <c r="S93" s="1">
        <v>0.40697916666666667</v>
      </c>
      <c r="T93" s="2">
        <v>0.44039351851851855</v>
      </c>
      <c r="U93" s="104">
        <v>6.0499999999999865</v>
      </c>
      <c r="V93" s="105">
        <v>48.116666666666703</v>
      </c>
      <c r="W93" s="106"/>
      <c r="X93" s="107"/>
      <c r="Y93" s="261"/>
      <c r="Z93" s="262"/>
      <c r="AA93" s="111">
        <f t="shared" si="59"/>
        <v>-469.81330100450532</v>
      </c>
      <c r="AB93" s="103">
        <f t="shared" si="60"/>
        <v>0.85645789764604174</v>
      </c>
      <c r="AC93" s="267"/>
    </row>
    <row r="94" spans="1:29" ht="15.75" customHeight="1">
      <c r="A94" s="281"/>
      <c r="B94" s="92"/>
      <c r="C94" s="259"/>
      <c r="D94" s="260"/>
      <c r="E94" s="93"/>
      <c r="F94" s="94"/>
      <c r="G94" s="115"/>
      <c r="H94" s="116"/>
      <c r="I94" s="97"/>
      <c r="J94" s="98"/>
      <c r="K94" s="99"/>
      <c r="L94" s="100"/>
      <c r="M94" s="98"/>
      <c r="N94" s="99"/>
      <c r="O94" s="101"/>
      <c r="P94" s="102"/>
      <c r="Q94" s="103"/>
      <c r="R94" s="276"/>
      <c r="S94" s="1"/>
      <c r="T94" s="2"/>
      <c r="U94" s="104"/>
      <c r="V94" s="105"/>
      <c r="W94" s="106"/>
      <c r="X94" s="107"/>
      <c r="Y94" s="261"/>
      <c r="Z94" s="262"/>
      <c r="AA94" s="111"/>
      <c r="AB94" s="103"/>
      <c r="AC94" s="267"/>
    </row>
    <row r="95" spans="1:29" ht="15.75" customHeight="1">
      <c r="A95" s="281"/>
      <c r="B95" s="92"/>
      <c r="C95" s="259"/>
      <c r="D95" s="260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6"/>
      <c r="S95" s="1"/>
      <c r="T95" s="2"/>
      <c r="U95" s="104"/>
      <c r="V95" s="105"/>
      <c r="W95" s="106"/>
      <c r="X95" s="107"/>
      <c r="Y95" s="261"/>
      <c r="Z95" s="262"/>
      <c r="AA95" s="111"/>
      <c r="AB95" s="103"/>
      <c r="AC95" s="267"/>
    </row>
    <row r="96" spans="1:29" ht="15.75" customHeight="1">
      <c r="A96" s="281"/>
      <c r="B96" s="92"/>
      <c r="C96" s="259"/>
      <c r="D96" s="260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6"/>
      <c r="S96" s="1"/>
      <c r="T96" s="2"/>
      <c r="U96" s="104"/>
      <c r="V96" s="105"/>
      <c r="W96" s="106"/>
      <c r="X96" s="107"/>
      <c r="Y96" s="261"/>
      <c r="Z96" s="262"/>
      <c r="AA96" s="111"/>
      <c r="AB96" s="103"/>
      <c r="AC96" s="267"/>
    </row>
    <row r="97" spans="1:29" ht="15.75" customHeight="1">
      <c r="A97" s="281"/>
      <c r="B97" s="92"/>
      <c r="C97" s="259"/>
      <c r="D97" s="260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6"/>
      <c r="S97" s="1"/>
      <c r="T97" s="2"/>
      <c r="U97" s="104"/>
      <c r="V97" s="105"/>
      <c r="W97" s="106"/>
      <c r="X97" s="107"/>
      <c r="Y97" s="261"/>
      <c r="Z97" s="262"/>
      <c r="AA97" s="111"/>
      <c r="AB97" s="103"/>
      <c r="AC97" s="267"/>
    </row>
    <row r="98" spans="1:29" ht="15.75" customHeight="1">
      <c r="A98" s="281"/>
      <c r="B98" s="92"/>
      <c r="C98" s="259"/>
      <c r="D98" s="260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6"/>
      <c r="S98" s="1"/>
      <c r="T98" s="2"/>
      <c r="U98" s="104"/>
      <c r="V98" s="105"/>
      <c r="W98" s="106"/>
      <c r="X98" s="124"/>
      <c r="Y98" s="261"/>
      <c r="Z98" s="262"/>
      <c r="AA98" s="111"/>
      <c r="AB98" s="103"/>
      <c r="AC98" s="267"/>
    </row>
    <row r="99" spans="1:29" ht="15.75" customHeight="1">
      <c r="A99" s="281"/>
      <c r="B99" s="92"/>
      <c r="C99" s="259"/>
      <c r="D99" s="260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6"/>
      <c r="S99" s="1"/>
      <c r="T99" s="2"/>
      <c r="U99" s="104"/>
      <c r="V99" s="105"/>
      <c r="W99" s="106"/>
      <c r="X99" s="124"/>
      <c r="Y99" s="261"/>
      <c r="Z99" s="262"/>
      <c r="AA99" s="111"/>
      <c r="AB99" s="103"/>
      <c r="AC99" s="267"/>
    </row>
    <row r="100" spans="1:29" ht="15.75" customHeight="1">
      <c r="A100" s="281"/>
      <c r="B100" s="92"/>
      <c r="C100" s="259"/>
      <c r="D100" s="260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6"/>
      <c r="S100" s="1"/>
      <c r="T100" s="2"/>
      <c r="U100" s="104"/>
      <c r="V100" s="105"/>
      <c r="W100" s="106"/>
      <c r="X100" s="124"/>
      <c r="Y100" s="261"/>
      <c r="Z100" s="262"/>
      <c r="AA100" s="111"/>
      <c r="AB100" s="103"/>
      <c r="AC100" s="267"/>
    </row>
    <row r="101" spans="1:29" ht="15.75" customHeight="1">
      <c r="A101" s="281"/>
      <c r="B101" s="92"/>
      <c r="C101" s="259"/>
      <c r="D101" s="260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6"/>
      <c r="S101" s="1"/>
      <c r="T101" s="2"/>
      <c r="U101" s="104"/>
      <c r="V101" s="105"/>
      <c r="W101" s="106"/>
      <c r="X101" s="124"/>
      <c r="Y101" s="261"/>
      <c r="Z101" s="262"/>
      <c r="AA101" s="111"/>
      <c r="AB101" s="103"/>
      <c r="AC101" s="267"/>
    </row>
    <row r="102" spans="1:29" ht="15.75" customHeight="1">
      <c r="A102" s="281"/>
      <c r="B102" s="92"/>
      <c r="C102" s="259"/>
      <c r="D102" s="260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6"/>
      <c r="S102" s="1"/>
      <c r="T102" s="2"/>
      <c r="U102" s="104"/>
      <c r="V102" s="105"/>
      <c r="W102" s="106"/>
      <c r="X102" s="124"/>
      <c r="Y102" s="261"/>
      <c r="Z102" s="262"/>
      <c r="AA102" s="111"/>
      <c r="AB102" s="103"/>
      <c r="AC102" s="267"/>
    </row>
    <row r="103" spans="1:29" ht="15.75" customHeight="1">
      <c r="A103" s="281"/>
      <c r="B103" s="92"/>
      <c r="C103" s="259"/>
      <c r="D103" s="260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6"/>
      <c r="S103" s="1"/>
      <c r="T103" s="2"/>
      <c r="U103" s="104"/>
      <c r="V103" s="105"/>
      <c r="W103" s="106"/>
      <c r="X103" s="124"/>
      <c r="Y103" s="261"/>
      <c r="Z103" s="262"/>
      <c r="AA103" s="111"/>
      <c r="AB103" s="103"/>
      <c r="AC103" s="267"/>
    </row>
    <row r="104" spans="1:29" ht="15.75" customHeight="1">
      <c r="A104" s="281"/>
      <c r="B104" s="92"/>
      <c r="C104" s="259"/>
      <c r="D104" s="260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6"/>
      <c r="S104" s="1"/>
      <c r="T104" s="2"/>
      <c r="U104" s="104"/>
      <c r="V104" s="105"/>
      <c r="W104" s="106"/>
      <c r="X104" s="124"/>
      <c r="Y104" s="261"/>
      <c r="Z104" s="262"/>
      <c r="AA104" s="111"/>
      <c r="AB104" s="103"/>
      <c r="AC104" s="267"/>
    </row>
    <row r="105" spans="1:29" ht="15.75" customHeight="1">
      <c r="A105" s="281"/>
      <c r="B105" s="153"/>
      <c r="C105" s="259"/>
      <c r="D105" s="260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6"/>
      <c r="S105" s="117"/>
      <c r="T105" s="118"/>
      <c r="U105" s="129"/>
      <c r="V105" s="130"/>
      <c r="W105" s="123"/>
      <c r="X105" s="124"/>
      <c r="Y105" s="261"/>
      <c r="Z105" s="262"/>
      <c r="AA105" s="155"/>
      <c r="AB105" s="122"/>
      <c r="AC105" s="267"/>
    </row>
    <row r="106" spans="1:29" ht="15.75" customHeight="1" thickBot="1">
      <c r="A106" s="282"/>
      <c r="B106" s="133" t="s">
        <v>109</v>
      </c>
      <c r="C106" s="263"/>
      <c r="D106" s="263"/>
      <c r="E106" s="134"/>
      <c r="F106" s="135"/>
      <c r="G106" s="136"/>
      <c r="H106" s="91"/>
      <c r="I106" s="137">
        <f t="shared" ref="I106:J106" si="62">AVERAGE(I90:I105)</f>
        <v>12.5</v>
      </c>
      <c r="J106" s="138">
        <f t="shared" si="62"/>
        <v>3136.5</v>
      </c>
      <c r="K106" s="139">
        <f t="shared" ref="K106" si="63">J106/I106</f>
        <v>250.92</v>
      </c>
      <c r="L106" s="137">
        <f t="shared" ref="L106:M106" si="64">AVERAGE(L90:L105)</f>
        <v>12.5</v>
      </c>
      <c r="M106" s="138">
        <f t="shared" si="64"/>
        <v>2673.1845675913792</v>
      </c>
      <c r="N106" s="139">
        <f>M106/L106</f>
        <v>213.85476540731034</v>
      </c>
      <c r="O106" s="140">
        <f>L106-I106</f>
        <v>0</v>
      </c>
      <c r="P106" s="141">
        <f>N106-K106</f>
        <v>-37.065234592689649</v>
      </c>
      <c r="Q106" s="142">
        <f>N106/K106</f>
        <v>0.85228266143515996</v>
      </c>
      <c r="R106" s="277"/>
      <c r="S106" s="143">
        <f>S90</f>
        <v>0.25</v>
      </c>
      <c r="T106" s="144">
        <f>INDEX(T90:T105,COUNTA(T90:T105))</f>
        <v>0.44039351851851855</v>
      </c>
      <c r="U106" s="145"/>
      <c r="V106" s="156"/>
      <c r="W106" s="135"/>
      <c r="X106" s="139"/>
      <c r="Y106" s="264"/>
      <c r="Z106" s="265"/>
      <c r="AA106" s="157">
        <f>M106-J106</f>
        <v>-463.31543240862084</v>
      </c>
      <c r="AB106" s="142">
        <f>M106/J106</f>
        <v>0.85228266143515996</v>
      </c>
      <c r="AC106" s="268"/>
    </row>
    <row r="107" spans="1:29" ht="15.75" customHeight="1">
      <c r="A107" s="269" t="s">
        <v>214</v>
      </c>
      <c r="B107" s="108" t="s">
        <v>171</v>
      </c>
      <c r="C107" s="273" t="s">
        <v>215</v>
      </c>
      <c r="D107" s="274"/>
      <c r="E107" s="158">
        <v>26.63</v>
      </c>
      <c r="F107" s="87">
        <v>714</v>
      </c>
      <c r="G107" s="159">
        <f t="shared" ref="G107:G109" si="65">E107*F107</f>
        <v>19013.82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2096.5742251223437</v>
      </c>
      <c r="N107" s="163">
        <f>M107/L107</f>
        <v>349.42903752039064</v>
      </c>
      <c r="O107" s="165">
        <f>L107-I107</f>
        <v>0</v>
      </c>
      <c r="P107" s="166">
        <f>N107-K107</f>
        <v>-83.904295812942678</v>
      </c>
      <c r="Q107" s="152">
        <f>N107/K107</f>
        <v>0.80637470197013228</v>
      </c>
      <c r="R107" s="275">
        <f>Q123</f>
        <v>0.82774890911868637</v>
      </c>
      <c r="S107" s="193">
        <v>0.31944444444444442</v>
      </c>
      <c r="T107" s="194">
        <v>0.33363425925925927</v>
      </c>
      <c r="U107" s="169"/>
      <c r="V107" s="170">
        <v>20.433333333333383</v>
      </c>
      <c r="W107" s="168"/>
      <c r="X107" s="171"/>
      <c r="Y107" s="278"/>
      <c r="Z107" s="279"/>
      <c r="AA107" s="109">
        <f>M107-J107</f>
        <v>-503.42577487765629</v>
      </c>
      <c r="AB107" s="152">
        <f>M107/J107</f>
        <v>0.80637470197013217</v>
      </c>
      <c r="AC107" s="266">
        <f>AB123</f>
        <v>0.82774890911868637</v>
      </c>
    </row>
    <row r="108" spans="1:29" ht="15.75" customHeight="1">
      <c r="A108" s="270"/>
      <c r="B108" s="92" t="s">
        <v>173</v>
      </c>
      <c r="C108" s="259" t="s">
        <v>216</v>
      </c>
      <c r="D108" s="260"/>
      <c r="E108" s="93">
        <v>24.94</v>
      </c>
      <c r="F108" s="94">
        <v>1079</v>
      </c>
      <c r="G108" s="95">
        <f t="shared" si="65"/>
        <v>26910.260000000002</v>
      </c>
      <c r="H108" s="96"/>
      <c r="I108" s="97">
        <v>6</v>
      </c>
      <c r="J108" s="98">
        <v>2600</v>
      </c>
      <c r="K108" s="99">
        <f t="shared" si="51"/>
        <v>433.33333333333331</v>
      </c>
      <c r="L108" s="100">
        <v>6</v>
      </c>
      <c r="M108" s="98">
        <f>F108/V108*60</f>
        <v>2172.4832214765083</v>
      </c>
      <c r="N108" s="99">
        <f>M108/L108</f>
        <v>362.08053691275137</v>
      </c>
      <c r="O108" s="101">
        <f>L108-I108</f>
        <v>0</v>
      </c>
      <c r="P108" s="102">
        <f>N108-K108</f>
        <v>-71.252796420581944</v>
      </c>
      <c r="Q108" s="103">
        <f>N108/K108</f>
        <v>0.83557046979865701</v>
      </c>
      <c r="R108" s="276"/>
      <c r="S108" s="1">
        <v>0.33763888888888888</v>
      </c>
      <c r="T108" s="2">
        <v>0.35833333333333334</v>
      </c>
      <c r="U108" s="104">
        <v>5.7666666666666355</v>
      </c>
      <c r="V108" s="105">
        <v>29.800000000000022</v>
      </c>
      <c r="W108" s="106"/>
      <c r="X108" s="113"/>
      <c r="Y108" s="261"/>
      <c r="Z108" s="262"/>
      <c r="AA108" s="111">
        <f>M108-J108</f>
        <v>-427.51677852349167</v>
      </c>
      <c r="AB108" s="103">
        <f>M108/J108</f>
        <v>0.83557046979865701</v>
      </c>
      <c r="AC108" s="267"/>
    </row>
    <row r="109" spans="1:29" ht="15.75" customHeight="1">
      <c r="A109" s="270"/>
      <c r="B109" s="92" t="s">
        <v>173</v>
      </c>
      <c r="C109" s="259" t="s">
        <v>217</v>
      </c>
      <c r="D109" s="260"/>
      <c r="E109" s="93">
        <v>24.73</v>
      </c>
      <c r="F109" s="94">
        <v>1310</v>
      </c>
      <c r="G109" s="95">
        <f t="shared" si="65"/>
        <v>32396.3</v>
      </c>
      <c r="H109" s="96"/>
      <c r="I109" s="97">
        <v>6</v>
      </c>
      <c r="J109" s="98">
        <v>2600</v>
      </c>
      <c r="K109" s="99">
        <f t="shared" si="51"/>
        <v>433.33333333333331</v>
      </c>
      <c r="L109" s="100">
        <v>6</v>
      </c>
      <c r="M109" s="98">
        <f>F109/V109*60</f>
        <v>2187.3840445269016</v>
      </c>
      <c r="N109" s="99">
        <f>M109/L109</f>
        <v>364.56400742115028</v>
      </c>
      <c r="O109" s="101">
        <f>L109-I109</f>
        <v>0</v>
      </c>
      <c r="P109" s="102">
        <f>N109-K109</f>
        <v>-68.769325912183035</v>
      </c>
      <c r="Q109" s="103">
        <f>N109/K109</f>
        <v>0.84130155558726993</v>
      </c>
      <c r="R109" s="276"/>
      <c r="S109" s="1">
        <v>0.36324074074074075</v>
      </c>
      <c r="T109" s="2">
        <v>0.38819444444444445</v>
      </c>
      <c r="U109" s="104">
        <v>7.0666666666666789</v>
      </c>
      <c r="V109" s="105">
        <v>35.93333333333333</v>
      </c>
      <c r="W109" s="106">
        <v>0.38819444444444445</v>
      </c>
      <c r="X109" s="107">
        <v>0</v>
      </c>
      <c r="Y109" s="261"/>
      <c r="Z109" s="262"/>
      <c r="AA109" s="111">
        <f>M109-J109</f>
        <v>-412.61595547309844</v>
      </c>
      <c r="AB109" s="103">
        <f>M109/J109</f>
        <v>0.84130155558726982</v>
      </c>
      <c r="AC109" s="267"/>
    </row>
    <row r="110" spans="1:29" ht="15.75" customHeight="1">
      <c r="A110" s="270"/>
      <c r="B110" s="92"/>
      <c r="C110" s="259"/>
      <c r="D110" s="260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6"/>
      <c r="S110" s="1"/>
      <c r="T110" s="2"/>
      <c r="U110" s="104"/>
      <c r="V110" s="105"/>
      <c r="W110" s="106"/>
      <c r="X110" s="113"/>
      <c r="Y110" s="261"/>
      <c r="Z110" s="262"/>
      <c r="AA110" s="111"/>
      <c r="AB110" s="103"/>
      <c r="AC110" s="267"/>
    </row>
    <row r="111" spans="1:29" ht="15.75" customHeight="1">
      <c r="A111" s="271"/>
      <c r="B111" s="92"/>
      <c r="C111" s="259"/>
      <c r="D111" s="260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6"/>
      <c r="S111" s="1"/>
      <c r="T111" s="2"/>
      <c r="U111" s="104"/>
      <c r="V111" s="105"/>
      <c r="W111" s="106"/>
      <c r="X111" s="113"/>
      <c r="Y111" s="261"/>
      <c r="Z111" s="262"/>
      <c r="AA111" s="111"/>
      <c r="AB111" s="103"/>
      <c r="AC111" s="267"/>
    </row>
    <row r="112" spans="1:29" ht="15.75" customHeight="1">
      <c r="A112" s="271"/>
      <c r="B112" s="92"/>
      <c r="C112" s="259"/>
      <c r="D112" s="260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6"/>
      <c r="S112" s="1"/>
      <c r="T112" s="2"/>
      <c r="U112" s="104"/>
      <c r="V112" s="105"/>
      <c r="W112" s="106"/>
      <c r="X112" s="113"/>
      <c r="Y112" s="261"/>
      <c r="Z112" s="262"/>
      <c r="AA112" s="111"/>
      <c r="AB112" s="103"/>
      <c r="AC112" s="267"/>
    </row>
    <row r="113" spans="1:29" ht="15.75" customHeight="1">
      <c r="A113" s="271"/>
      <c r="B113" s="92"/>
      <c r="C113" s="259"/>
      <c r="D113" s="260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6"/>
      <c r="S113" s="1"/>
      <c r="T113" s="2"/>
      <c r="U113" s="104"/>
      <c r="V113" s="105"/>
      <c r="W113" s="106"/>
      <c r="X113" s="113"/>
      <c r="Y113" s="261"/>
      <c r="Z113" s="262"/>
      <c r="AA113" s="111"/>
      <c r="AB113" s="103"/>
      <c r="AC113" s="267"/>
    </row>
    <row r="114" spans="1:29" ht="15.75" customHeight="1">
      <c r="A114" s="271"/>
      <c r="B114" s="92"/>
      <c r="C114" s="259"/>
      <c r="D114" s="260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6"/>
      <c r="S114" s="1"/>
      <c r="T114" s="2"/>
      <c r="U114" s="104"/>
      <c r="V114" s="105"/>
      <c r="W114" s="106"/>
      <c r="X114" s="107"/>
      <c r="Y114" s="261"/>
      <c r="Z114" s="262"/>
      <c r="AA114" s="111"/>
      <c r="AB114" s="103"/>
      <c r="AC114" s="267"/>
    </row>
    <row r="115" spans="1:29" ht="15.75" customHeight="1">
      <c r="A115" s="271"/>
      <c r="B115" s="92"/>
      <c r="C115" s="259"/>
      <c r="D115" s="260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6"/>
      <c r="S115" s="1"/>
      <c r="T115" s="2"/>
      <c r="U115" s="104"/>
      <c r="V115" s="105"/>
      <c r="W115" s="106"/>
      <c r="X115" s="113"/>
      <c r="Y115" s="261"/>
      <c r="Z115" s="262"/>
      <c r="AA115" s="111"/>
      <c r="AB115" s="103"/>
      <c r="AC115" s="267"/>
    </row>
    <row r="116" spans="1:29" ht="15.75" customHeight="1">
      <c r="A116" s="271"/>
      <c r="B116" s="92"/>
      <c r="C116" s="259"/>
      <c r="D116" s="260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6"/>
      <c r="S116" s="1"/>
      <c r="T116" s="2"/>
      <c r="U116" s="104"/>
      <c r="V116" s="105"/>
      <c r="W116" s="106"/>
      <c r="X116" s="113"/>
      <c r="Y116" s="261"/>
      <c r="Z116" s="262"/>
      <c r="AA116" s="111"/>
      <c r="AB116" s="103"/>
      <c r="AC116" s="267"/>
    </row>
    <row r="117" spans="1:29" ht="15.75" customHeight="1">
      <c r="A117" s="271"/>
      <c r="B117" s="92"/>
      <c r="C117" s="259"/>
      <c r="D117" s="260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6"/>
      <c r="S117" s="1"/>
      <c r="T117" s="2"/>
      <c r="U117" s="104"/>
      <c r="V117" s="105"/>
      <c r="W117" s="106"/>
      <c r="X117" s="113"/>
      <c r="Y117" s="261"/>
      <c r="Z117" s="262"/>
      <c r="AA117" s="111"/>
      <c r="AB117" s="103"/>
      <c r="AC117" s="267"/>
    </row>
    <row r="118" spans="1:29" ht="15.75" customHeight="1">
      <c r="A118" s="271"/>
      <c r="B118" s="92"/>
      <c r="C118" s="259"/>
      <c r="D118" s="260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6"/>
      <c r="S118" s="1"/>
      <c r="T118" s="2"/>
      <c r="U118" s="104"/>
      <c r="V118" s="105"/>
      <c r="W118" s="106"/>
      <c r="X118" s="113"/>
      <c r="Y118" s="261"/>
      <c r="Z118" s="262"/>
      <c r="AA118" s="111"/>
      <c r="AB118" s="103"/>
      <c r="AC118" s="267"/>
    </row>
    <row r="119" spans="1:29" ht="15.75" customHeight="1">
      <c r="A119" s="271"/>
      <c r="B119" s="92"/>
      <c r="C119" s="259"/>
      <c r="D119" s="260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6"/>
      <c r="S119" s="1"/>
      <c r="T119" s="2"/>
      <c r="U119" s="104"/>
      <c r="V119" s="105"/>
      <c r="W119" s="106"/>
      <c r="X119" s="113"/>
      <c r="Y119" s="261"/>
      <c r="Z119" s="262"/>
      <c r="AA119" s="111"/>
      <c r="AB119" s="103"/>
      <c r="AC119" s="267"/>
    </row>
    <row r="120" spans="1:29" ht="15.75" customHeight="1">
      <c r="A120" s="271"/>
      <c r="B120" s="92"/>
      <c r="C120" s="259"/>
      <c r="D120" s="260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6"/>
      <c r="S120" s="1"/>
      <c r="T120" s="2"/>
      <c r="U120" s="104"/>
      <c r="V120" s="105"/>
      <c r="W120" s="106"/>
      <c r="X120" s="113"/>
      <c r="Y120" s="261"/>
      <c r="Z120" s="262"/>
      <c r="AA120" s="111"/>
      <c r="AB120" s="103"/>
      <c r="AC120" s="267"/>
    </row>
    <row r="121" spans="1:29" ht="15.75" customHeight="1">
      <c r="A121" s="271"/>
      <c r="B121" s="92"/>
      <c r="C121" s="259"/>
      <c r="D121" s="260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6"/>
      <c r="S121" s="1"/>
      <c r="T121" s="2"/>
      <c r="U121" s="104"/>
      <c r="V121" s="105"/>
      <c r="W121" s="106"/>
      <c r="X121" s="113"/>
      <c r="Y121" s="261"/>
      <c r="Z121" s="262"/>
      <c r="AA121" s="111"/>
      <c r="AB121" s="103"/>
      <c r="AC121" s="267"/>
    </row>
    <row r="122" spans="1:29" ht="15.75" customHeight="1">
      <c r="A122" s="271"/>
      <c r="B122" s="92"/>
      <c r="C122" s="259"/>
      <c r="D122" s="260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6"/>
      <c r="S122" s="117"/>
      <c r="T122" s="118"/>
      <c r="U122" s="129"/>
      <c r="V122" s="130"/>
      <c r="W122" s="123"/>
      <c r="X122" s="124"/>
      <c r="Y122" s="261"/>
      <c r="Z122" s="262"/>
      <c r="AA122" s="155"/>
      <c r="AB122" s="122"/>
      <c r="AC122" s="267"/>
    </row>
    <row r="123" spans="1:29" ht="15.75" customHeight="1" thickBot="1">
      <c r="A123" s="272"/>
      <c r="B123" s="133" t="s">
        <v>109</v>
      </c>
      <c r="C123" s="263"/>
      <c r="D123" s="263"/>
      <c r="E123" s="134"/>
      <c r="F123" s="135"/>
      <c r="G123" s="136"/>
      <c r="H123" s="91"/>
      <c r="I123" s="137">
        <f t="shared" ref="I123:J123" si="66">AVERAGE(I107:I122)</f>
        <v>6</v>
      </c>
      <c r="J123" s="138">
        <f t="shared" si="66"/>
        <v>2600</v>
      </c>
      <c r="K123" s="139">
        <f t="shared" ref="K123" si="67">J123/I123</f>
        <v>433.33333333333331</v>
      </c>
      <c r="L123" s="137">
        <f t="shared" ref="L123:M123" si="68">AVERAGE(L107:L122)</f>
        <v>6</v>
      </c>
      <c r="M123" s="138">
        <f t="shared" si="68"/>
        <v>2152.1471637085847</v>
      </c>
      <c r="N123" s="139">
        <f>M123/L123</f>
        <v>358.69119395143076</v>
      </c>
      <c r="O123" s="140">
        <f>L123-I123</f>
        <v>0</v>
      </c>
      <c r="P123" s="141">
        <f>N123-K123</f>
        <v>-74.642139381902552</v>
      </c>
      <c r="Q123" s="142">
        <f>N123/K123</f>
        <v>0.82774890911868637</v>
      </c>
      <c r="R123" s="277"/>
      <c r="S123" s="143">
        <f>S107</f>
        <v>0.31944444444444442</v>
      </c>
      <c r="T123" s="144">
        <f>INDEX(T107:T122,COUNTA(T107:T122))</f>
        <v>0.38819444444444445</v>
      </c>
      <c r="U123" s="145"/>
      <c r="V123" s="156"/>
      <c r="W123" s="135"/>
      <c r="X123" s="139"/>
      <c r="Y123" s="264"/>
      <c r="Z123" s="265"/>
      <c r="AA123" s="157">
        <f>M123-J123</f>
        <v>-447.85283629141531</v>
      </c>
      <c r="AB123" s="142">
        <f>M123/J123</f>
        <v>0.82774890911868637</v>
      </c>
      <c r="AC123" s="268"/>
    </row>
    <row r="124" spans="1:29" ht="15.75" customHeight="1">
      <c r="A124" s="280" t="s">
        <v>218</v>
      </c>
      <c r="B124" s="108" t="s">
        <v>176</v>
      </c>
      <c r="C124" s="348" t="s">
        <v>219</v>
      </c>
      <c r="D124" s="349"/>
      <c r="E124" s="158">
        <v>50.67</v>
      </c>
      <c r="F124" s="87">
        <v>1075</v>
      </c>
      <c r="G124" s="159">
        <f t="shared" ref="G124:G126" si="69">E124*F124</f>
        <v>54470.25</v>
      </c>
      <c r="H124" s="160"/>
      <c r="I124" s="161">
        <v>22</v>
      </c>
      <c r="J124" s="162">
        <v>2000</v>
      </c>
      <c r="K124" s="163">
        <f>J124/I124</f>
        <v>90.909090909090907</v>
      </c>
      <c r="L124" s="164">
        <v>22</v>
      </c>
      <c r="M124" s="162">
        <f>F124/V124*60</f>
        <v>1695.8808063102574</v>
      </c>
      <c r="N124" s="163">
        <f>M124/L124</f>
        <v>77.085491195920795</v>
      </c>
      <c r="O124" s="179">
        <f>L124-I124</f>
        <v>0</v>
      </c>
      <c r="P124" s="180">
        <f>N124-K124</f>
        <v>-13.823599713170111</v>
      </c>
      <c r="Q124" s="132">
        <f>N124/K124</f>
        <v>0.84794040315512875</v>
      </c>
      <c r="R124" s="276">
        <f>Q140</f>
        <v>0.85295472752402013</v>
      </c>
      <c r="S124" s="167">
        <v>0.70833333333333337</v>
      </c>
      <c r="T124" s="168">
        <v>0.73474537037037035</v>
      </c>
      <c r="U124" s="169"/>
      <c r="V124" s="170">
        <v>38.03333333333326</v>
      </c>
      <c r="W124" s="87"/>
      <c r="X124" s="88"/>
      <c r="Y124" s="278"/>
      <c r="Z124" s="279"/>
      <c r="AA124" s="109">
        <f>M124-J124</f>
        <v>-304.11919368974259</v>
      </c>
      <c r="AB124" s="110">
        <f>M124/J124</f>
        <v>0.84794040315512875</v>
      </c>
      <c r="AC124" s="291">
        <f>AB140</f>
        <v>0.85295472752402013</v>
      </c>
    </row>
    <row r="125" spans="1:29" ht="15.75" customHeight="1">
      <c r="A125" s="281"/>
      <c r="B125" s="92" t="s">
        <v>176</v>
      </c>
      <c r="C125" s="283" t="s">
        <v>220</v>
      </c>
      <c r="D125" s="284"/>
      <c r="E125" s="93">
        <v>56.87</v>
      </c>
      <c r="F125" s="94">
        <v>1517</v>
      </c>
      <c r="G125" s="95">
        <f t="shared" si="69"/>
        <v>86271.79</v>
      </c>
      <c r="H125" s="96"/>
      <c r="I125" s="97">
        <v>23</v>
      </c>
      <c r="J125" s="98">
        <v>2000</v>
      </c>
      <c r="K125" s="99">
        <f t="shared" ref="K125:K126" si="70">J125/I125</f>
        <v>86.956521739130437</v>
      </c>
      <c r="L125" s="100">
        <v>23</v>
      </c>
      <c r="M125" s="98">
        <f>F125/V125*60</f>
        <v>1707.6923076923072</v>
      </c>
      <c r="N125" s="99">
        <f>M125/L125</f>
        <v>74.247491638795964</v>
      </c>
      <c r="O125" s="101">
        <f>L125-I125</f>
        <v>0</v>
      </c>
      <c r="P125" s="102">
        <f>N125-K125</f>
        <v>-12.709030100334473</v>
      </c>
      <c r="Q125" s="103">
        <f>N125/K125</f>
        <v>0.85384615384615359</v>
      </c>
      <c r="R125" s="276"/>
      <c r="S125" s="1">
        <v>0.73958333333333337</v>
      </c>
      <c r="T125" s="2">
        <v>0.77659722222222227</v>
      </c>
      <c r="U125" s="104">
        <v>6.9666666666667432</v>
      </c>
      <c r="V125" s="105">
        <v>53.300000000000018</v>
      </c>
      <c r="W125" s="106"/>
      <c r="X125" s="107"/>
      <c r="Y125" s="261"/>
      <c r="Z125" s="262"/>
      <c r="AA125" s="111">
        <f>M125-J125</f>
        <v>-292.30769230769283</v>
      </c>
      <c r="AB125" s="112">
        <f>M125/J125</f>
        <v>0.85384615384615359</v>
      </c>
      <c r="AC125" s="292"/>
    </row>
    <row r="126" spans="1:29" ht="15.75" customHeight="1">
      <c r="A126" s="281"/>
      <c r="B126" s="92" t="s">
        <v>176</v>
      </c>
      <c r="C126" s="283" t="s">
        <v>221</v>
      </c>
      <c r="D126" s="284"/>
      <c r="E126" s="93">
        <v>47.6</v>
      </c>
      <c r="F126" s="94">
        <v>1877</v>
      </c>
      <c r="G126" s="95">
        <f t="shared" si="69"/>
        <v>89345.2</v>
      </c>
      <c r="H126" s="96"/>
      <c r="I126" s="97">
        <v>23</v>
      </c>
      <c r="J126" s="98">
        <v>2000</v>
      </c>
      <c r="K126" s="99">
        <f t="shared" si="70"/>
        <v>86.956521739130437</v>
      </c>
      <c r="L126" s="100">
        <v>23</v>
      </c>
      <c r="M126" s="98">
        <f>F126/V126*60</f>
        <v>1714.1552511415557</v>
      </c>
      <c r="N126" s="99">
        <f>M126/L126</f>
        <v>74.528489180067638</v>
      </c>
      <c r="O126" s="101">
        <f>L126-I126</f>
        <v>0</v>
      </c>
      <c r="P126" s="102">
        <f>N126-K126</f>
        <v>-12.4280325590628</v>
      </c>
      <c r="Q126" s="103">
        <f>N126/K126</f>
        <v>0.85707762557077782</v>
      </c>
      <c r="R126" s="276"/>
      <c r="S126" s="1">
        <v>0.78076388888888892</v>
      </c>
      <c r="T126" s="2">
        <v>0.82638888888888884</v>
      </c>
      <c r="U126" s="104">
        <v>5.9999999999999787</v>
      </c>
      <c r="V126" s="105">
        <v>65.699999999999875</v>
      </c>
      <c r="W126" s="106"/>
      <c r="X126" s="107"/>
      <c r="Y126" s="261"/>
      <c r="Z126" s="262"/>
      <c r="AA126" s="111">
        <f>M126-J126</f>
        <v>-285.84474885844429</v>
      </c>
      <c r="AB126" s="112">
        <f>M126/J126</f>
        <v>0.85707762557077782</v>
      </c>
      <c r="AC126" s="292"/>
    </row>
    <row r="127" spans="1:29" ht="15.75" customHeight="1">
      <c r="A127" s="281"/>
      <c r="B127" s="92"/>
      <c r="C127" s="283"/>
      <c r="D127" s="284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6"/>
      <c r="S127" s="1"/>
      <c r="T127" s="2"/>
      <c r="U127" s="104"/>
      <c r="V127" s="105"/>
      <c r="W127" s="2"/>
      <c r="X127" s="4"/>
      <c r="Y127" s="261"/>
      <c r="Z127" s="262"/>
      <c r="AA127" s="111"/>
      <c r="AB127" s="112"/>
      <c r="AC127" s="292"/>
    </row>
    <row r="128" spans="1:29" ht="15.75" customHeight="1">
      <c r="A128" s="281"/>
      <c r="B128" s="92"/>
      <c r="C128" s="283"/>
      <c r="D128" s="284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6"/>
      <c r="S128" s="1"/>
      <c r="T128" s="2"/>
      <c r="U128" s="104"/>
      <c r="V128" s="105"/>
      <c r="W128" s="106"/>
      <c r="X128" s="107"/>
      <c r="Y128" s="261"/>
      <c r="Z128" s="262"/>
      <c r="AA128" s="111"/>
      <c r="AB128" s="112"/>
      <c r="AC128" s="292"/>
    </row>
    <row r="129" spans="1:29" ht="15.75" customHeight="1">
      <c r="A129" s="281"/>
      <c r="B129" s="92"/>
      <c r="C129" s="283"/>
      <c r="D129" s="284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6"/>
      <c r="S129" s="117"/>
      <c r="T129" s="118"/>
      <c r="U129" s="104"/>
      <c r="V129" s="105"/>
      <c r="W129" s="106"/>
      <c r="X129" s="107"/>
      <c r="Y129" s="261"/>
      <c r="Z129" s="262"/>
      <c r="AA129" s="111"/>
      <c r="AB129" s="112"/>
      <c r="AC129" s="292"/>
    </row>
    <row r="130" spans="1:29" ht="15.75" customHeight="1">
      <c r="A130" s="281"/>
      <c r="B130" s="92"/>
      <c r="C130" s="283"/>
      <c r="D130" s="284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6"/>
      <c r="S130" s="117"/>
      <c r="T130" s="118"/>
      <c r="U130" s="104"/>
      <c r="V130" s="105"/>
      <c r="W130" s="106"/>
      <c r="X130" s="107"/>
      <c r="Y130" s="261"/>
      <c r="Z130" s="262"/>
      <c r="AA130" s="111"/>
      <c r="AB130" s="112"/>
      <c r="AC130" s="292"/>
    </row>
    <row r="131" spans="1:29" ht="15.75" customHeight="1">
      <c r="A131" s="281"/>
      <c r="B131" s="92"/>
      <c r="C131" s="283"/>
      <c r="D131" s="284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6"/>
      <c r="S131" s="117"/>
      <c r="T131" s="118"/>
      <c r="U131" s="104"/>
      <c r="V131" s="105"/>
      <c r="W131" s="106"/>
      <c r="X131" s="107"/>
      <c r="Y131" s="261"/>
      <c r="Z131" s="262"/>
      <c r="AA131" s="111"/>
      <c r="AB131" s="112"/>
      <c r="AC131" s="292"/>
    </row>
    <row r="132" spans="1:29" ht="15.75" customHeight="1">
      <c r="A132" s="281"/>
      <c r="B132" s="92"/>
      <c r="C132" s="283"/>
      <c r="D132" s="284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6"/>
      <c r="S132" s="117"/>
      <c r="T132" s="118"/>
      <c r="U132" s="104"/>
      <c r="V132" s="105"/>
      <c r="W132" s="106"/>
      <c r="X132" s="107"/>
      <c r="Y132" s="261"/>
      <c r="Z132" s="262"/>
      <c r="AA132" s="111"/>
      <c r="AB132" s="112"/>
      <c r="AC132" s="292"/>
    </row>
    <row r="133" spans="1:29" ht="15.75" customHeight="1">
      <c r="A133" s="281"/>
      <c r="B133" s="92"/>
      <c r="C133" s="283"/>
      <c r="D133" s="284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6"/>
      <c r="S133" s="117"/>
      <c r="T133" s="118"/>
      <c r="U133" s="104"/>
      <c r="V133" s="105"/>
      <c r="W133" s="106"/>
      <c r="X133" s="107"/>
      <c r="Y133" s="261"/>
      <c r="Z133" s="262"/>
      <c r="AA133" s="111"/>
      <c r="AB133" s="112"/>
      <c r="AC133" s="292"/>
    </row>
    <row r="134" spans="1:29" ht="15.75" customHeight="1">
      <c r="A134" s="281"/>
      <c r="B134" s="92"/>
      <c r="C134" s="283"/>
      <c r="D134" s="284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6"/>
      <c r="S134" s="117"/>
      <c r="T134" s="118"/>
      <c r="U134" s="104"/>
      <c r="V134" s="105"/>
      <c r="W134" s="106"/>
      <c r="X134" s="107"/>
      <c r="Y134" s="261"/>
      <c r="Z134" s="262"/>
      <c r="AA134" s="111"/>
      <c r="AB134" s="112"/>
      <c r="AC134" s="292"/>
    </row>
    <row r="135" spans="1:29" ht="15.75" customHeight="1">
      <c r="A135" s="281"/>
      <c r="B135" s="92"/>
      <c r="C135" s="283"/>
      <c r="D135" s="284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6"/>
      <c r="S135" s="117"/>
      <c r="T135" s="118"/>
      <c r="U135" s="104"/>
      <c r="V135" s="105"/>
      <c r="W135" s="106"/>
      <c r="X135" s="107"/>
      <c r="Y135" s="261"/>
      <c r="Z135" s="262"/>
      <c r="AA135" s="111"/>
      <c r="AB135" s="112"/>
      <c r="AC135" s="292"/>
    </row>
    <row r="136" spans="1:29" ht="15.75" customHeight="1">
      <c r="A136" s="281"/>
      <c r="B136" s="92"/>
      <c r="C136" s="283"/>
      <c r="D136" s="284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6"/>
      <c r="S136" s="117"/>
      <c r="T136" s="118"/>
      <c r="U136" s="104"/>
      <c r="V136" s="105"/>
      <c r="W136" s="106"/>
      <c r="X136" s="107"/>
      <c r="Y136" s="261"/>
      <c r="Z136" s="262"/>
      <c r="AA136" s="111"/>
      <c r="AB136" s="112"/>
      <c r="AC136" s="292"/>
    </row>
    <row r="137" spans="1:29" ht="15.75" customHeight="1">
      <c r="A137" s="281"/>
      <c r="B137" s="92"/>
      <c r="C137" s="283"/>
      <c r="D137" s="284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6"/>
      <c r="S137" s="117"/>
      <c r="T137" s="118"/>
      <c r="U137" s="104"/>
      <c r="V137" s="105"/>
      <c r="W137" s="123"/>
      <c r="X137" s="124"/>
      <c r="Y137" s="261"/>
      <c r="Z137" s="262"/>
      <c r="AA137" s="111"/>
      <c r="AB137" s="112"/>
      <c r="AC137" s="292"/>
    </row>
    <row r="138" spans="1:29" ht="15.75" customHeight="1">
      <c r="A138" s="281"/>
      <c r="B138" s="92"/>
      <c r="C138" s="283"/>
      <c r="D138" s="284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6"/>
      <c r="S138" s="117"/>
      <c r="T138" s="118"/>
      <c r="U138" s="104"/>
      <c r="V138" s="105"/>
      <c r="W138" s="123"/>
      <c r="X138" s="124"/>
      <c r="Y138" s="261"/>
      <c r="Z138" s="262"/>
      <c r="AA138" s="111"/>
      <c r="AB138" s="112"/>
      <c r="AC138" s="292"/>
    </row>
    <row r="139" spans="1:29" ht="15.75" customHeight="1">
      <c r="A139" s="281"/>
      <c r="B139" s="125"/>
      <c r="C139" s="283"/>
      <c r="D139" s="284"/>
      <c r="E139" s="126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6"/>
      <c r="S139" s="117"/>
      <c r="T139" s="118"/>
      <c r="U139" s="129"/>
      <c r="V139" s="130"/>
      <c r="W139" s="123"/>
      <c r="X139" s="124"/>
      <c r="Y139" s="261"/>
      <c r="Z139" s="262"/>
      <c r="AA139" s="131"/>
      <c r="AB139" s="132"/>
      <c r="AC139" s="293"/>
    </row>
    <row r="140" spans="1:29" s="150" customFormat="1" ht="15.75" customHeight="1" thickBot="1">
      <c r="A140" s="282"/>
      <c r="B140" s="133" t="s">
        <v>109</v>
      </c>
      <c r="C140" s="263"/>
      <c r="D140" s="263"/>
      <c r="E140" s="134"/>
      <c r="F140" s="135"/>
      <c r="G140" s="136"/>
      <c r="H140" s="91"/>
      <c r="I140" s="137">
        <f t="shared" ref="I140:J140" si="71">AVERAGE(I124:I139)</f>
        <v>22.666666666666668</v>
      </c>
      <c r="J140" s="138">
        <f t="shared" si="71"/>
        <v>2000</v>
      </c>
      <c r="K140" s="139">
        <f t="shared" ref="K140" si="72">J140/I140</f>
        <v>88.235294117647058</v>
      </c>
      <c r="L140" s="137">
        <f t="shared" ref="L140:M140" si="73">AVERAGE(L124:L139)</f>
        <v>22.666666666666668</v>
      </c>
      <c r="M140" s="138">
        <f t="shared" si="73"/>
        <v>1705.9094550480402</v>
      </c>
      <c r="N140" s="139">
        <f>M140/L140</f>
        <v>75.260711252119421</v>
      </c>
      <c r="O140" s="140">
        <f>L140-I140</f>
        <v>0</v>
      </c>
      <c r="P140" s="141">
        <f>N140-K140</f>
        <v>-12.974582865527637</v>
      </c>
      <c r="Q140" s="142">
        <f>N140/K140</f>
        <v>0.85295472752402013</v>
      </c>
      <c r="R140" s="277"/>
      <c r="S140" s="143">
        <f>S124</f>
        <v>0.70833333333333337</v>
      </c>
      <c r="T140" s="144">
        <f>INDEX(T124:T139,COUNTA(T124:T139))</f>
        <v>0.82638888888888884</v>
      </c>
      <c r="U140" s="145"/>
      <c r="V140" s="145"/>
      <c r="W140" s="146"/>
      <c r="X140" s="147"/>
      <c r="Y140" s="264"/>
      <c r="Z140" s="265"/>
      <c r="AA140" s="148">
        <f>M140-J140</f>
        <v>-294.09054495195983</v>
      </c>
      <c r="AB140" s="149">
        <f>M140/J140</f>
        <v>0.85295472752402013</v>
      </c>
      <c r="AC140" s="294"/>
    </row>
    <row r="141" spans="1:29" ht="15.75" customHeight="1">
      <c r="A141" s="269" t="s">
        <v>222</v>
      </c>
      <c r="B141" s="183" t="s">
        <v>176</v>
      </c>
      <c r="C141" s="273" t="s">
        <v>223</v>
      </c>
      <c r="D141" s="274"/>
      <c r="E141" s="158">
        <v>49.91</v>
      </c>
      <c r="F141" s="87">
        <v>1232</v>
      </c>
      <c r="G141" s="159">
        <f t="shared" ref="G141:G143" si="74">E141*F141</f>
        <v>61489.119999999995</v>
      </c>
      <c r="H141" s="160"/>
      <c r="I141" s="161">
        <v>26</v>
      </c>
      <c r="J141" s="162">
        <v>2000</v>
      </c>
      <c r="K141" s="163">
        <f>J141/I141</f>
        <v>76.92307692307692</v>
      </c>
      <c r="L141" s="164">
        <v>26</v>
      </c>
      <c r="M141" s="162">
        <f>F141/V141*60</f>
        <v>1699.9616711383683</v>
      </c>
      <c r="N141" s="163">
        <f>M141/L141</f>
        <v>65.383141197629556</v>
      </c>
      <c r="O141" s="165">
        <f>L141-I141</f>
        <v>0</v>
      </c>
      <c r="P141" s="166">
        <f>N141-K141</f>
        <v>-11.539935725447364</v>
      </c>
      <c r="Q141" s="152">
        <f>N141/K141</f>
        <v>0.84998083556918425</v>
      </c>
      <c r="R141" s="275">
        <f>Q157</f>
        <v>0.85444021222829303</v>
      </c>
      <c r="S141" s="167">
        <v>0.70833333333333337</v>
      </c>
      <c r="T141" s="168">
        <v>0.73853009259259261</v>
      </c>
      <c r="U141" s="169"/>
      <c r="V141" s="170">
        <v>43.483333333333306</v>
      </c>
      <c r="W141" s="168"/>
      <c r="X141" s="171"/>
      <c r="Y141" s="278"/>
      <c r="Z141" s="279"/>
      <c r="AA141" s="109">
        <f>M141-J141</f>
        <v>-300.03832886163173</v>
      </c>
      <c r="AB141" s="152">
        <f>M141/J141</f>
        <v>0.84998083556918413</v>
      </c>
      <c r="AC141" s="266">
        <f>AB157</f>
        <v>0.85444021222829303</v>
      </c>
    </row>
    <row r="142" spans="1:29" ht="15.75" customHeight="1">
      <c r="A142" s="270"/>
      <c r="B142" s="153" t="s">
        <v>176</v>
      </c>
      <c r="C142" s="259" t="s">
        <v>224</v>
      </c>
      <c r="D142" s="260"/>
      <c r="E142" s="93">
        <v>56.79</v>
      </c>
      <c r="F142" s="94">
        <v>1680</v>
      </c>
      <c r="G142" s="95">
        <f t="shared" si="74"/>
        <v>95407.2</v>
      </c>
      <c r="H142" s="96"/>
      <c r="I142" s="97">
        <v>23</v>
      </c>
      <c r="J142" s="98">
        <v>2000</v>
      </c>
      <c r="K142" s="99">
        <f t="shared" ref="K142:K143" si="75">J142/I142</f>
        <v>86.956521739130437</v>
      </c>
      <c r="L142" s="100">
        <v>23</v>
      </c>
      <c r="M142" s="98">
        <f>F142/V142*60</f>
        <v>1714.2857142857167</v>
      </c>
      <c r="N142" s="99">
        <f>M142/L142</f>
        <v>74.534161490683331</v>
      </c>
      <c r="O142" s="101">
        <f>L142-I142</f>
        <v>0</v>
      </c>
      <c r="P142" s="102">
        <f>N142-K142</f>
        <v>-12.422360248447106</v>
      </c>
      <c r="Q142" s="103">
        <f>N142/K142</f>
        <v>0.85714285714285832</v>
      </c>
      <c r="R142" s="276"/>
      <c r="S142" s="1">
        <v>0.74180555555555561</v>
      </c>
      <c r="T142" s="2">
        <v>0.78263888888888888</v>
      </c>
      <c r="U142" s="104">
        <v>4.7166666666667112</v>
      </c>
      <c r="V142" s="105">
        <v>58.799999999999919</v>
      </c>
      <c r="W142" s="106"/>
      <c r="X142" s="107"/>
      <c r="Y142" s="261"/>
      <c r="Z142" s="262"/>
      <c r="AA142" s="111">
        <f>M142-J142</f>
        <v>-285.71428571428328</v>
      </c>
      <c r="AB142" s="103">
        <f>M142/J142</f>
        <v>0.85714285714285832</v>
      </c>
      <c r="AC142" s="267"/>
    </row>
    <row r="143" spans="1:29" ht="15.75" customHeight="1">
      <c r="A143" s="270"/>
      <c r="B143" s="153" t="s">
        <v>176</v>
      </c>
      <c r="C143" s="259" t="s">
        <v>225</v>
      </c>
      <c r="D143" s="260"/>
      <c r="E143" s="93">
        <v>44.3</v>
      </c>
      <c r="F143" s="94">
        <v>1681</v>
      </c>
      <c r="G143" s="95">
        <f t="shared" si="74"/>
        <v>74468.299999999988</v>
      </c>
      <c r="H143" s="96"/>
      <c r="I143" s="97">
        <v>17</v>
      </c>
      <c r="J143" s="98">
        <v>2000</v>
      </c>
      <c r="K143" s="99">
        <f t="shared" si="75"/>
        <v>117.64705882352941</v>
      </c>
      <c r="L143" s="100">
        <v>17</v>
      </c>
      <c r="M143" s="98">
        <f>F143/V143*60</f>
        <v>1712.3938879456725</v>
      </c>
      <c r="N143" s="99">
        <f>M143/L143</f>
        <v>100.72905223209838</v>
      </c>
      <c r="O143" s="101">
        <f>L143-I143</f>
        <v>0</v>
      </c>
      <c r="P143" s="102">
        <f>N143-K143</f>
        <v>-16.918006591431023</v>
      </c>
      <c r="Q143" s="103">
        <f>N143/K143</f>
        <v>0.8561969439728363</v>
      </c>
      <c r="R143" s="276"/>
      <c r="S143" s="1">
        <v>0.78687499999999999</v>
      </c>
      <c r="T143" s="2">
        <v>0.82777777777777772</v>
      </c>
      <c r="U143" s="104">
        <v>6.0999999999999943</v>
      </c>
      <c r="V143" s="105">
        <v>58.899999999999935</v>
      </c>
      <c r="W143" s="106"/>
      <c r="X143" s="107"/>
      <c r="Y143" s="261"/>
      <c r="Z143" s="262"/>
      <c r="AA143" s="111">
        <f>M143-J143</f>
        <v>-287.60611205432747</v>
      </c>
      <c r="AB143" s="103">
        <f>M143/J143</f>
        <v>0.8561969439728363</v>
      </c>
      <c r="AC143" s="267"/>
    </row>
    <row r="144" spans="1:29" ht="15.75" customHeight="1">
      <c r="A144" s="270"/>
      <c r="B144" s="153"/>
      <c r="C144" s="259"/>
      <c r="D144" s="260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6"/>
      <c r="S144" s="1"/>
      <c r="T144" s="2"/>
      <c r="U144" s="104"/>
      <c r="V144" s="105"/>
      <c r="W144" s="106"/>
      <c r="X144" s="107"/>
      <c r="Y144" s="261"/>
      <c r="Z144" s="262"/>
      <c r="AA144" s="111"/>
      <c r="AB144" s="103"/>
      <c r="AC144" s="267"/>
    </row>
    <row r="145" spans="1:29" ht="15.75" customHeight="1">
      <c r="A145" s="271"/>
      <c r="B145" s="153"/>
      <c r="C145" s="259"/>
      <c r="D145" s="260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6"/>
      <c r="S145" s="1"/>
      <c r="T145" s="2"/>
      <c r="U145" s="104"/>
      <c r="V145" s="105"/>
      <c r="W145" s="106"/>
      <c r="X145" s="107"/>
      <c r="Y145" s="261"/>
      <c r="Z145" s="262"/>
      <c r="AA145" s="111"/>
      <c r="AB145" s="103"/>
      <c r="AC145" s="267"/>
    </row>
    <row r="146" spans="1:29" ht="15.75" customHeight="1">
      <c r="A146" s="271"/>
      <c r="B146" s="153"/>
      <c r="C146" s="259"/>
      <c r="D146" s="260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6"/>
      <c r="S146" s="1"/>
      <c r="T146" s="2"/>
      <c r="U146" s="104"/>
      <c r="V146" s="105"/>
      <c r="W146" s="106"/>
      <c r="X146" s="107"/>
      <c r="Y146" s="261"/>
      <c r="Z146" s="262"/>
      <c r="AA146" s="111"/>
      <c r="AB146" s="103"/>
      <c r="AC146" s="267"/>
    </row>
    <row r="147" spans="1:29" ht="15.75" customHeight="1">
      <c r="A147" s="271"/>
      <c r="B147" s="153"/>
      <c r="C147" s="259"/>
      <c r="D147" s="260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6"/>
      <c r="S147" s="117"/>
      <c r="T147" s="118"/>
      <c r="U147" s="104"/>
      <c r="V147" s="105"/>
      <c r="W147" s="118"/>
      <c r="X147" s="190"/>
      <c r="Y147" s="261"/>
      <c r="Z147" s="262"/>
      <c r="AA147" s="111"/>
      <c r="AB147" s="103"/>
      <c r="AC147" s="267"/>
    </row>
    <row r="148" spans="1:29" ht="15.75" customHeight="1">
      <c r="A148" s="271"/>
      <c r="B148" s="153"/>
      <c r="C148" s="259"/>
      <c r="D148" s="260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6"/>
      <c r="S148" s="117"/>
      <c r="T148" s="118"/>
      <c r="U148" s="104"/>
      <c r="V148" s="105"/>
      <c r="W148" s="118"/>
      <c r="X148" s="190"/>
      <c r="Y148" s="261"/>
      <c r="Z148" s="262"/>
      <c r="AA148" s="111"/>
      <c r="AB148" s="103"/>
      <c r="AC148" s="267"/>
    </row>
    <row r="149" spans="1:29" ht="15.75" customHeight="1">
      <c r="A149" s="271"/>
      <c r="B149" s="153"/>
      <c r="C149" s="259"/>
      <c r="D149" s="260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6"/>
      <c r="S149" s="117"/>
      <c r="T149" s="118"/>
      <c r="U149" s="104"/>
      <c r="V149" s="105"/>
      <c r="W149" s="118"/>
      <c r="X149" s="190"/>
      <c r="Y149" s="261"/>
      <c r="Z149" s="262"/>
      <c r="AA149" s="111"/>
      <c r="AB149" s="103"/>
      <c r="AC149" s="267"/>
    </row>
    <row r="150" spans="1:29" ht="15.75" customHeight="1">
      <c r="A150" s="271"/>
      <c r="B150" s="153"/>
      <c r="C150" s="259"/>
      <c r="D150" s="260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6"/>
      <c r="S150" s="117"/>
      <c r="T150" s="118"/>
      <c r="U150" s="104"/>
      <c r="V150" s="105"/>
      <c r="W150" s="118"/>
      <c r="X150" s="190"/>
      <c r="Y150" s="261"/>
      <c r="Z150" s="262"/>
      <c r="AA150" s="111"/>
      <c r="AB150" s="103"/>
      <c r="AC150" s="267"/>
    </row>
    <row r="151" spans="1:29" ht="15.75" customHeight="1">
      <c r="A151" s="271"/>
      <c r="B151" s="153"/>
      <c r="C151" s="259"/>
      <c r="D151" s="260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6"/>
      <c r="S151" s="117"/>
      <c r="T151" s="118"/>
      <c r="U151" s="104"/>
      <c r="V151" s="105"/>
      <c r="W151" s="118"/>
      <c r="X151" s="190"/>
      <c r="Y151" s="261"/>
      <c r="Z151" s="262"/>
      <c r="AA151" s="111"/>
      <c r="AB151" s="103"/>
      <c r="AC151" s="267"/>
    </row>
    <row r="152" spans="1:29" ht="15.75" customHeight="1">
      <c r="A152" s="271"/>
      <c r="B152" s="153"/>
      <c r="C152" s="259"/>
      <c r="D152" s="260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6"/>
      <c r="S152" s="117"/>
      <c r="T152" s="118"/>
      <c r="U152" s="104"/>
      <c r="V152" s="105"/>
      <c r="W152" s="118"/>
      <c r="X152" s="190"/>
      <c r="Y152" s="261"/>
      <c r="Z152" s="262"/>
      <c r="AA152" s="111"/>
      <c r="AB152" s="103"/>
      <c r="AC152" s="267"/>
    </row>
    <row r="153" spans="1:29" ht="15.75" customHeight="1">
      <c r="A153" s="271"/>
      <c r="B153" s="153"/>
      <c r="C153" s="259"/>
      <c r="D153" s="260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6"/>
      <c r="S153" s="117"/>
      <c r="T153" s="118"/>
      <c r="U153" s="104"/>
      <c r="V153" s="105"/>
      <c r="W153" s="118"/>
      <c r="X153" s="190"/>
      <c r="Y153" s="261"/>
      <c r="Z153" s="262"/>
      <c r="AA153" s="111"/>
      <c r="AB153" s="103"/>
      <c r="AC153" s="267"/>
    </row>
    <row r="154" spans="1:29" ht="15.75" customHeight="1">
      <c r="A154" s="271"/>
      <c r="B154" s="153"/>
      <c r="C154" s="259"/>
      <c r="D154" s="260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6"/>
      <c r="S154" s="117"/>
      <c r="T154" s="118"/>
      <c r="U154" s="104"/>
      <c r="V154" s="105"/>
      <c r="W154" s="118"/>
      <c r="X154" s="190"/>
      <c r="Y154" s="261"/>
      <c r="Z154" s="262"/>
      <c r="AA154" s="111"/>
      <c r="AB154" s="103"/>
      <c r="AC154" s="267"/>
    </row>
    <row r="155" spans="1:29" ht="15.75" customHeight="1">
      <c r="A155" s="271"/>
      <c r="B155" s="153"/>
      <c r="C155" s="259"/>
      <c r="D155" s="260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6"/>
      <c r="S155" s="117"/>
      <c r="T155" s="118"/>
      <c r="U155" s="104"/>
      <c r="V155" s="105"/>
      <c r="W155" s="118"/>
      <c r="X155" s="190"/>
      <c r="Y155" s="261"/>
      <c r="Z155" s="262"/>
      <c r="AA155" s="111"/>
      <c r="AB155" s="103"/>
      <c r="AC155" s="267"/>
    </row>
    <row r="156" spans="1:29" ht="15.75" customHeight="1">
      <c r="A156" s="271"/>
      <c r="B156" s="153"/>
      <c r="C156" s="259"/>
      <c r="D156" s="260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6"/>
      <c r="S156" s="117"/>
      <c r="T156" s="118"/>
      <c r="U156" s="129"/>
      <c r="V156" s="130"/>
      <c r="W156" s="123"/>
      <c r="X156" s="124"/>
      <c r="Y156" s="261"/>
      <c r="Z156" s="262"/>
      <c r="AA156" s="155"/>
      <c r="AB156" s="122"/>
      <c r="AC156" s="267"/>
    </row>
    <row r="157" spans="1:29" ht="15.75" customHeight="1" thickBot="1">
      <c r="A157" s="272"/>
      <c r="B157" s="133" t="s">
        <v>109</v>
      </c>
      <c r="C157" s="263"/>
      <c r="D157" s="263"/>
      <c r="E157" s="134"/>
      <c r="F157" s="135"/>
      <c r="G157" s="136"/>
      <c r="H157" s="91"/>
      <c r="I157" s="137">
        <f t="shared" ref="I157:J157" si="76">AVERAGE(I141:I156)</f>
        <v>22</v>
      </c>
      <c r="J157" s="138">
        <f t="shared" si="76"/>
        <v>2000</v>
      </c>
      <c r="K157" s="139">
        <f t="shared" ref="K157" si="77">J157/I157</f>
        <v>90.909090909090907</v>
      </c>
      <c r="L157" s="137">
        <f t="shared" ref="L157:M157" si="78">AVERAGE(L141:L156)</f>
        <v>22</v>
      </c>
      <c r="M157" s="138">
        <f t="shared" si="78"/>
        <v>1708.8804244565861</v>
      </c>
      <c r="N157" s="139">
        <f>M157/L157</f>
        <v>77.67638292984482</v>
      </c>
      <c r="O157" s="140">
        <f>L157-I157</f>
        <v>0</v>
      </c>
      <c r="P157" s="141">
        <f>N157-K157</f>
        <v>-13.232707979246086</v>
      </c>
      <c r="Q157" s="142">
        <f>N157/K157</f>
        <v>0.85444021222829303</v>
      </c>
      <c r="R157" s="277"/>
      <c r="S157" s="143">
        <f>S141</f>
        <v>0.70833333333333337</v>
      </c>
      <c r="T157" s="144">
        <f>INDEX(T141:T156,COUNTA(T141:T156))</f>
        <v>0.82777777777777772</v>
      </c>
      <c r="U157" s="145"/>
      <c r="V157" s="156"/>
      <c r="W157" s="135"/>
      <c r="X157" s="139"/>
      <c r="Y157" s="264"/>
      <c r="Z157" s="265"/>
      <c r="AA157" s="157">
        <f>M157-J157</f>
        <v>-291.11957554341393</v>
      </c>
      <c r="AB157" s="142">
        <f>M157/J157</f>
        <v>0.85444021222829303</v>
      </c>
      <c r="AC157" s="268"/>
    </row>
    <row r="159" spans="1:29">
      <c r="Y159" s="258" t="s">
        <v>156</v>
      </c>
      <c r="Z159" s="258"/>
    </row>
    <row r="160" spans="1:29">
      <c r="Y160" s="258" t="s">
        <v>157</v>
      </c>
      <c r="Z160" s="258"/>
    </row>
    <row r="161" spans="25:26">
      <c r="Y161" s="258" t="s">
        <v>158</v>
      </c>
      <c r="Z161" s="258"/>
    </row>
    <row r="162" spans="25:26">
      <c r="Y162" s="258" t="s">
        <v>159</v>
      </c>
      <c r="Z162" s="258"/>
    </row>
    <row r="163" spans="25:26">
      <c r="Y163" s="258" t="s">
        <v>160</v>
      </c>
      <c r="Z163" s="258"/>
    </row>
    <row r="164" spans="25:26">
      <c r="Y164" s="258" t="s">
        <v>161</v>
      </c>
      <c r="Z164" s="258"/>
    </row>
    <row r="165" spans="25:26">
      <c r="Y165" s="258" t="s">
        <v>162</v>
      </c>
      <c r="Z165" s="258"/>
    </row>
    <row r="166" spans="25:26">
      <c r="Y166" s="258" t="s">
        <v>163</v>
      </c>
      <c r="Z166" s="258"/>
    </row>
    <row r="167" spans="25:26">
      <c r="Y167" s="258" t="s">
        <v>164</v>
      </c>
      <c r="Z167" s="258"/>
    </row>
    <row r="168" spans="25:26">
      <c r="Y168" s="258" t="s">
        <v>165</v>
      </c>
      <c r="Z168" s="258"/>
    </row>
    <row r="169" spans="25:26">
      <c r="Y169" s="258" t="s">
        <v>166</v>
      </c>
      <c r="Z169" s="258"/>
    </row>
    <row r="170" spans="25:26">
      <c r="Y170" s="258" t="s">
        <v>167</v>
      </c>
      <c r="Z170" s="258"/>
    </row>
    <row r="171" spans="25:26">
      <c r="Y171" s="258" t="s">
        <v>168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9" priority="2" operator="greaterThan">
      <formula>0</formula>
    </cfRule>
  </conditionalFormatting>
  <conditionalFormatting sqref="P5:P157 AA5:AA157">
    <cfRule type="cellIs" dxfId="38" priority="5" operator="lessThan">
      <formula>0</formula>
    </cfRule>
  </conditionalFormatting>
  <conditionalFormatting sqref="Q5:Q157 AB5:AB157">
    <cfRule type="cellIs" dxfId="37" priority="3" operator="greaterThan">
      <formula>1</formula>
    </cfRule>
    <cfRule type="cellIs" dxfId="36" priority="4" operator="lessThan">
      <formula>0.8</formula>
    </cfRule>
  </conditionalFormatting>
  <conditionalFormatting sqref="R5:R157">
    <cfRule type="cellIs" dxfId="35" priority="6" operator="lessThan">
      <formula>0.8</formula>
    </cfRule>
  </conditionalFormatting>
  <conditionalFormatting sqref="AC5:AC22 AC56:AC91">
    <cfRule type="cellIs" dxfId="34" priority="8" operator="lessThan">
      <formula>0.8</formula>
    </cfRule>
  </conditionalFormatting>
  <conditionalFormatting sqref="AC39">
    <cfRule type="cellIs" dxfId="33" priority="11" operator="lessThan">
      <formula>0.8</formula>
    </cfRule>
  </conditionalFormatting>
  <conditionalFormatting sqref="AC54">
    <cfRule type="cellIs" dxfId="32" priority="10" operator="lessThan">
      <formula>0.8</formula>
    </cfRule>
  </conditionalFormatting>
  <conditionalFormatting sqref="AC97:AC105">
    <cfRule type="cellIs" dxfId="31" priority="9" operator="lessThan">
      <formula>0.8</formula>
    </cfRule>
  </conditionalFormatting>
  <conditionalFormatting sqref="AC107:AC112">
    <cfRule type="cellIs" dxfId="30" priority="7" operator="lessThan">
      <formula>0.8</formula>
    </cfRule>
  </conditionalFormatting>
  <conditionalFormatting sqref="AC124:AC157">
    <cfRule type="cellIs" dxfId="29" priority="1" operator="lessThan">
      <formula>0.8</formula>
    </cfRule>
  </conditionalFormatting>
  <dataValidations count="1">
    <dataValidation type="list" allowBlank="1" showInputMessage="1" showErrorMessage="1" sqref="Y5:Z157" xr:uid="{5AA1DFA4-9566-410F-A87E-FF9EC88670D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8ABFE8-1079-4B7C-A92E-54F66E8EDACB}"/>
</file>

<file path=customXml/itemProps2.xml><?xml version="1.0" encoding="utf-8"?>
<ds:datastoreItem xmlns:ds="http://schemas.openxmlformats.org/officeDocument/2006/customXml" ds:itemID="{9D2063D0-1232-4599-8FC0-D3B3F6214145}"/>
</file>

<file path=customXml/itemProps3.xml><?xml version="1.0" encoding="utf-8"?>
<ds:datastoreItem xmlns:ds="http://schemas.openxmlformats.org/officeDocument/2006/customXml" ds:itemID="{D0F98BEF-A7A2-4F92-B1BD-F226F9BFD7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0831</vt:lpstr>
      <vt:lpstr>0831(18度C)</vt:lpstr>
      <vt:lpstr>0831(4度C)</vt:lpstr>
      <vt:lpstr>0830</vt:lpstr>
      <vt:lpstr>0830(18度C)</vt:lpstr>
      <vt:lpstr>0830(4度C)</vt:lpstr>
      <vt:lpstr>0829</vt:lpstr>
      <vt:lpstr>0829(18度C)</vt:lpstr>
      <vt:lpstr>0829(4度C)</vt:lpstr>
      <vt:lpstr>0828</vt:lpstr>
      <vt:lpstr>0828(18度C)</vt:lpstr>
      <vt:lpstr>0828(4度C)</vt:lpstr>
      <vt:lpstr>0827</vt:lpstr>
      <vt:lpstr>0827(18度C)</vt:lpstr>
      <vt:lpstr>0827(4度C)</vt:lpstr>
      <vt:lpstr>0826</vt:lpstr>
      <vt:lpstr>0826(18度C)</vt:lpstr>
      <vt:lpstr>0826(4度C)</vt:lpstr>
      <vt:lpstr>0825</vt:lpstr>
      <vt:lpstr>0825(18度C)</vt:lpstr>
      <vt:lpstr>0825(4度C)</vt:lpstr>
      <vt:lpstr>0824</vt:lpstr>
      <vt:lpstr>0824(18度C)</vt:lpstr>
      <vt:lpstr>0824(4度C)</vt:lpstr>
      <vt:lpstr>0823</vt:lpstr>
      <vt:lpstr>0823(18度C)</vt:lpstr>
      <vt:lpstr>0823(4度C)</vt:lpstr>
      <vt:lpstr>0822</vt:lpstr>
      <vt:lpstr>0822(18度C)</vt:lpstr>
      <vt:lpstr>0822(4度C)</vt:lpstr>
      <vt:lpstr>0821</vt:lpstr>
      <vt:lpstr>0821(18度C)</vt:lpstr>
      <vt:lpstr>0821(4度C)</vt:lpstr>
      <vt:lpstr>0820</vt:lpstr>
      <vt:lpstr>0820(18度C)</vt:lpstr>
      <vt:lpstr>0820(4度C)</vt:lpstr>
      <vt:lpstr>0819</vt:lpstr>
      <vt:lpstr>0819(18度C)</vt:lpstr>
      <vt:lpstr>0819(4度C)</vt:lpstr>
      <vt:lpstr>0818</vt:lpstr>
      <vt:lpstr>0818(18度C)</vt:lpstr>
      <vt:lpstr>0818(4度C)</vt:lpstr>
      <vt:lpstr>0817</vt:lpstr>
      <vt:lpstr>0817(18度C)</vt:lpstr>
      <vt:lpstr>0817(4度C)</vt:lpstr>
      <vt:lpstr>0816</vt:lpstr>
      <vt:lpstr>0816(18度C)</vt:lpstr>
      <vt:lpstr>0816(4度C)</vt:lpstr>
      <vt:lpstr>0815</vt:lpstr>
      <vt:lpstr>0815(18度C)</vt:lpstr>
      <vt:lpstr>0815(4度C)</vt:lpstr>
      <vt:lpstr>0814</vt:lpstr>
      <vt:lpstr>0814(18度C)</vt:lpstr>
      <vt:lpstr>0814(4度C)</vt:lpstr>
      <vt:lpstr>0813</vt:lpstr>
      <vt:lpstr>0813(18度C)</vt:lpstr>
      <vt:lpstr>0813(4度C)</vt:lpstr>
      <vt:lpstr>0812</vt:lpstr>
      <vt:lpstr>0812(18度C)</vt:lpstr>
      <vt:lpstr>0812(4度C)</vt:lpstr>
      <vt:lpstr>0811</vt:lpstr>
      <vt:lpstr>0811(18度C)</vt:lpstr>
      <vt:lpstr>0811(4度C)</vt:lpstr>
      <vt:lpstr>0810</vt:lpstr>
      <vt:lpstr>0810(18度C)</vt:lpstr>
      <vt:lpstr>0810(4度C)</vt:lpstr>
      <vt:lpstr>0809</vt:lpstr>
      <vt:lpstr>0809(18度C)</vt:lpstr>
      <vt:lpstr>0809(4度C)</vt:lpstr>
      <vt:lpstr>0808</vt:lpstr>
      <vt:lpstr>0808(18度C)</vt:lpstr>
      <vt:lpstr>0808(4度C)</vt:lpstr>
      <vt:lpstr>0807</vt:lpstr>
      <vt:lpstr>0807(18度C)</vt:lpstr>
      <vt:lpstr>0807(4度C)</vt:lpstr>
      <vt:lpstr>0806</vt:lpstr>
      <vt:lpstr>0806(18度C)</vt:lpstr>
      <vt:lpstr>0806(4度C)</vt:lpstr>
      <vt:lpstr>0805</vt:lpstr>
      <vt:lpstr>0805(18度C)</vt:lpstr>
      <vt:lpstr>0805(4度C)</vt:lpstr>
      <vt:lpstr>0804</vt:lpstr>
      <vt:lpstr>0804(18度C)</vt:lpstr>
      <vt:lpstr>0804(4度C)</vt:lpstr>
      <vt:lpstr>0803</vt:lpstr>
      <vt:lpstr>0803(18度C)</vt:lpstr>
      <vt:lpstr>0803(4度C)</vt:lpstr>
      <vt:lpstr>0802</vt:lpstr>
      <vt:lpstr>0802(18度C)</vt:lpstr>
      <vt:lpstr>0802(4度C)</vt:lpstr>
      <vt:lpstr>0801</vt:lpstr>
      <vt:lpstr>0801(18度C)</vt:lpstr>
      <vt:lpstr>0801(4度C)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鄭雅嬪</dc:creator>
  <cp:lastModifiedBy>雅嬪 鄭</cp:lastModifiedBy>
  <dcterms:created xsi:type="dcterms:W3CDTF">2025-05-02T09:29:46Z</dcterms:created>
  <dcterms:modified xsi:type="dcterms:W3CDTF">2025-09-01T09:32:01Z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